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MonOver50Web\"/>
    </mc:Choice>
  </mc:AlternateContent>
  <xr:revisionPtr revIDLastSave="0" documentId="13_ncr:1_{75AB4A47-BFF8-4F26-86B8-80417C911336}" xr6:coauthVersionLast="47" xr6:coauthVersionMax="47" xr10:uidLastSave="{00000000-0000-0000-0000-000000000000}"/>
  <bookViews>
    <workbookView xWindow="1740" yWindow="300" windowWidth="26070" windowHeight="15045" xr2:uid="{421C5457-0AAE-4670-8A8D-86B339B6392B}"/>
  </bookViews>
  <sheets>
    <sheet name="Wk4" sheetId="76" r:id="rId1"/>
    <sheet name="Wk3" sheetId="75" r:id="rId2"/>
    <sheet name="Wk2" sheetId="74" r:id="rId3"/>
    <sheet name="Wk1" sheetId="7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3" i="76" l="1"/>
  <c r="M102" i="76"/>
  <c r="M101" i="76"/>
  <c r="M100" i="76"/>
  <c r="M99" i="76"/>
  <c r="M98" i="76"/>
  <c r="M97" i="76"/>
  <c r="M96" i="76"/>
  <c r="M95" i="76"/>
  <c r="M94" i="76"/>
  <c r="M93" i="76"/>
  <c r="M92" i="76"/>
  <c r="M91" i="76"/>
  <c r="M90" i="76"/>
  <c r="M89" i="76"/>
  <c r="M88" i="76"/>
  <c r="M87" i="76"/>
  <c r="M86" i="76"/>
  <c r="M85" i="76"/>
  <c r="M84" i="76"/>
  <c r="M83" i="76"/>
  <c r="M82" i="76"/>
  <c r="M81" i="76"/>
  <c r="M80" i="76"/>
  <c r="AC106" i="76" l="1"/>
  <c r="AG106" i="76" s="1"/>
  <c r="AC105" i="76"/>
  <c r="AC79" i="76"/>
  <c r="AC94" i="76"/>
  <c r="AC85" i="76"/>
  <c r="AL106" i="76" l="1"/>
  <c r="AN109" i="76" l="1"/>
  <c r="AM109" i="76"/>
  <c r="AK109" i="76"/>
  <c r="AK11" i="76" s="1"/>
  <c r="AK12" i="76" s="1"/>
  <c r="AJ109" i="76"/>
  <c r="AI109" i="76"/>
  <c r="AF109" i="76"/>
  <c r="AF11" i="76" s="1"/>
  <c r="AF12" i="76" s="1"/>
  <c r="AE109" i="76"/>
  <c r="AE11" i="76" s="1"/>
  <c r="AE12" i="76" s="1"/>
  <c r="AD109" i="76"/>
  <c r="AC108" i="76"/>
  <c r="AL108" i="76" s="1"/>
  <c r="AC107" i="76"/>
  <c r="AL107" i="76" s="1"/>
  <c r="AL105" i="76"/>
  <c r="AD101" i="76"/>
  <c r="AB101" i="76"/>
  <c r="AA101" i="76"/>
  <c r="Z101" i="76"/>
  <c r="AD99" i="76"/>
  <c r="AB99" i="76"/>
  <c r="AA99" i="76"/>
  <c r="Z99" i="76"/>
  <c r="AC98" i="76"/>
  <c r="AC97" i="76"/>
  <c r="AC96" i="76"/>
  <c r="AC95" i="76"/>
  <c r="AC93" i="76"/>
  <c r="AD90" i="76"/>
  <c r="AB90" i="76"/>
  <c r="AA90" i="76"/>
  <c r="Z90" i="76"/>
  <c r="AC89" i="76"/>
  <c r="AC88" i="76"/>
  <c r="AC87" i="76"/>
  <c r="AC86" i="76"/>
  <c r="AC84" i="76"/>
  <c r="AC83" i="76"/>
  <c r="AC82" i="76"/>
  <c r="AC81" i="76"/>
  <c r="AC80" i="76"/>
  <c r="AC78" i="76"/>
  <c r="G75" i="76"/>
  <c r="C75" i="76"/>
  <c r="AQ66" i="76"/>
  <c r="O11" i="76" s="1"/>
  <c r="AO66" i="76"/>
  <c r="N11" i="76" s="1"/>
  <c r="AN66" i="76"/>
  <c r="AM66" i="76"/>
  <c r="AD66" i="76"/>
  <c r="O4" i="76" s="1"/>
  <c r="AB66" i="76"/>
  <c r="N4" i="76" s="1"/>
  <c r="AA66" i="76"/>
  <c r="L4" i="76" s="1"/>
  <c r="Z66" i="76"/>
  <c r="AP65" i="76"/>
  <c r="AC65" i="76"/>
  <c r="AP64" i="76"/>
  <c r="AC64" i="76"/>
  <c r="AP63" i="76"/>
  <c r="AC63" i="76"/>
  <c r="AP62" i="76"/>
  <c r="AC62" i="76"/>
  <c r="AP61" i="76"/>
  <c r="AC61" i="76"/>
  <c r="AP60" i="76"/>
  <c r="AC60" i="76"/>
  <c r="AP59" i="76"/>
  <c r="AC59" i="76"/>
  <c r="AP58" i="76"/>
  <c r="AC58" i="76"/>
  <c r="AP57" i="76"/>
  <c r="AC57" i="76"/>
  <c r="AP56" i="76"/>
  <c r="AC56" i="76"/>
  <c r="AP55" i="76"/>
  <c r="AC55" i="76"/>
  <c r="AP54" i="76"/>
  <c r="AC54" i="76"/>
  <c r="AQ53" i="76"/>
  <c r="AO53" i="76"/>
  <c r="AN53" i="76"/>
  <c r="AM53" i="76"/>
  <c r="AD53" i="76"/>
  <c r="AB53" i="76"/>
  <c r="AA53" i="76"/>
  <c r="L10" i="76" s="1"/>
  <c r="Z53" i="76"/>
  <c r="AP52" i="76"/>
  <c r="AC52" i="76"/>
  <c r="AP51" i="76"/>
  <c r="AC51" i="76"/>
  <c r="AP50" i="76"/>
  <c r="AC50" i="76"/>
  <c r="AP49" i="76"/>
  <c r="AC49" i="76"/>
  <c r="AP48" i="76"/>
  <c r="AC48" i="76"/>
  <c r="AP47" i="76"/>
  <c r="AC47" i="76"/>
  <c r="G42" i="76"/>
  <c r="AP46" i="76"/>
  <c r="AC46" i="76"/>
  <c r="L41" i="76"/>
  <c r="O41" i="76" s="1"/>
  <c r="G41" i="76"/>
  <c r="AP45" i="76"/>
  <c r="AC45" i="76"/>
  <c r="AP44" i="76"/>
  <c r="AC44" i="76"/>
  <c r="AP43" i="76"/>
  <c r="AC43" i="76"/>
  <c r="AP42" i="76"/>
  <c r="AC42" i="76"/>
  <c r="AP41" i="76"/>
  <c r="AC41" i="76"/>
  <c r="AQ40" i="76"/>
  <c r="O9" i="76" s="1"/>
  <c r="AO40" i="76"/>
  <c r="N9" i="76" s="1"/>
  <c r="AN40" i="76"/>
  <c r="AM40" i="76"/>
  <c r="AD40" i="76"/>
  <c r="AB40" i="76"/>
  <c r="N8" i="76" s="1"/>
  <c r="AA40" i="76"/>
  <c r="L8" i="76" s="1"/>
  <c r="Z40" i="76"/>
  <c r="AP39" i="76"/>
  <c r="AC39" i="76"/>
  <c r="AP38" i="76"/>
  <c r="AC38" i="76"/>
  <c r="AP37" i="76"/>
  <c r="AC37" i="76"/>
  <c r="AP36" i="76"/>
  <c r="AC36" i="76"/>
  <c r="AP35" i="76"/>
  <c r="AC35" i="76"/>
  <c r="AP34" i="76"/>
  <c r="AC34" i="76"/>
  <c r="AP33" i="76"/>
  <c r="AC33" i="76"/>
  <c r="AP32" i="76"/>
  <c r="AC32" i="76"/>
  <c r="AP31" i="76"/>
  <c r="AC31" i="76"/>
  <c r="AP30" i="76"/>
  <c r="AC30" i="76"/>
  <c r="AP29" i="76"/>
  <c r="AC29" i="76"/>
  <c r="AP28" i="76"/>
  <c r="AC28" i="76"/>
  <c r="AQ27" i="76"/>
  <c r="O5" i="76" s="1"/>
  <c r="AO27" i="76"/>
  <c r="N5" i="76" s="1"/>
  <c r="AN27" i="76"/>
  <c r="AM27" i="76"/>
  <c r="AD27" i="76"/>
  <c r="O6" i="76" s="1"/>
  <c r="AB27" i="76"/>
  <c r="N6" i="76" s="1"/>
  <c r="AA27" i="76"/>
  <c r="L6" i="76" s="1"/>
  <c r="Z27" i="76"/>
  <c r="AP26" i="76"/>
  <c r="AC26" i="76"/>
  <c r="AP25" i="76"/>
  <c r="AC25" i="76"/>
  <c r="AP24" i="76"/>
  <c r="AC24" i="76"/>
  <c r="AP23" i="76"/>
  <c r="AC23" i="76"/>
  <c r="AP22" i="76"/>
  <c r="AC22" i="76"/>
  <c r="AP21" i="76"/>
  <c r="AC21" i="76"/>
  <c r="AP20" i="76"/>
  <c r="AC20" i="76"/>
  <c r="AP19" i="76"/>
  <c r="AC19" i="76"/>
  <c r="AP18" i="76"/>
  <c r="AC18" i="76"/>
  <c r="AP17" i="76"/>
  <c r="AC17" i="76"/>
  <c r="AP16" i="76"/>
  <c r="AC16" i="76"/>
  <c r="AP15" i="76"/>
  <c r="AC15" i="76"/>
  <c r="B14" i="76"/>
  <c r="M12" i="76"/>
  <c r="I12" i="76"/>
  <c r="H12" i="76"/>
  <c r="G12" i="76"/>
  <c r="AJ11" i="76"/>
  <c r="AJ12" i="76" s="1"/>
  <c r="AD11" i="76"/>
  <c r="AD12" i="76" s="1"/>
  <c r="J11" i="76"/>
  <c r="K11" i="76" s="1"/>
  <c r="AC10" i="76"/>
  <c r="O10" i="76"/>
  <c r="J10" i="76"/>
  <c r="K10" i="76" s="1"/>
  <c r="AC8" i="76"/>
  <c r="AL8" i="76" s="1"/>
  <c r="J8" i="76"/>
  <c r="K8" i="76" s="1"/>
  <c r="AC7" i="76"/>
  <c r="AL7" i="76" s="1"/>
  <c r="L9" i="76"/>
  <c r="J9" i="76"/>
  <c r="K9" i="76" s="1"/>
  <c r="AC9" i="76"/>
  <c r="AL9" i="76" s="1"/>
  <c r="O7" i="76"/>
  <c r="N7" i="76"/>
  <c r="J7" i="76"/>
  <c r="K7" i="76" s="1"/>
  <c r="AC6" i="76"/>
  <c r="AL6" i="76" s="1"/>
  <c r="J5" i="76"/>
  <c r="K5" i="76" s="1"/>
  <c r="AC5" i="76"/>
  <c r="AL5" i="76" s="1"/>
  <c r="J6" i="76"/>
  <c r="K6" i="76" s="1"/>
  <c r="AC4" i="76"/>
  <c r="AL4" i="76" s="1"/>
  <c r="J4" i="76"/>
  <c r="K4" i="76" s="1"/>
  <c r="AC3" i="76"/>
  <c r="AL3" i="76" s="1"/>
  <c r="M97" i="75"/>
  <c r="M96" i="75"/>
  <c r="M95" i="75"/>
  <c r="M94" i="75"/>
  <c r="M93" i="75"/>
  <c r="M92" i="75"/>
  <c r="M91" i="75"/>
  <c r="M90" i="75"/>
  <c r="M89" i="75"/>
  <c r="M88" i="75"/>
  <c r="M87" i="75"/>
  <c r="M86" i="75"/>
  <c r="M85" i="75"/>
  <c r="M84" i="75"/>
  <c r="M83" i="75"/>
  <c r="M82" i="75"/>
  <c r="M81" i="75"/>
  <c r="M80" i="75"/>
  <c r="AD96" i="75"/>
  <c r="AB96" i="75"/>
  <c r="AA96" i="75"/>
  <c r="AC93" i="75"/>
  <c r="AC86" i="75"/>
  <c r="AC83" i="75"/>
  <c r="AC81" i="75"/>
  <c r="AC79" i="75"/>
  <c r="AC92" i="75"/>
  <c r="AC94" i="75"/>
  <c r="AC106" i="75"/>
  <c r="AL106" i="75" s="1"/>
  <c r="AP53" i="76" l="1"/>
  <c r="AD100" i="76"/>
  <c r="AC101" i="76"/>
  <c r="AC66" i="76"/>
  <c r="AQ67" i="76"/>
  <c r="AP66" i="76"/>
  <c r="L11" i="76"/>
  <c r="AP40" i="76"/>
  <c r="AC53" i="76"/>
  <c r="AP27" i="76"/>
  <c r="AO67" i="76"/>
  <c r="AN67" i="76"/>
  <c r="AC109" i="76"/>
  <c r="AC11" i="76" s="1"/>
  <c r="AC12" i="76" s="1"/>
  <c r="AA100" i="76"/>
  <c r="AB100" i="76"/>
  <c r="AC90" i="76"/>
  <c r="AC99" i="76"/>
  <c r="AM67" i="76"/>
  <c r="O8" i="76"/>
  <c r="O12" i="76" s="1"/>
  <c r="AC27" i="76"/>
  <c r="AG4" i="76"/>
  <c r="AG5" i="76"/>
  <c r="AG9" i="76"/>
  <c r="AG107" i="76"/>
  <c r="AG3" i="76"/>
  <c r="AG6" i="76"/>
  <c r="AG7" i="76"/>
  <c r="AG8" i="76"/>
  <c r="AI11" i="76"/>
  <c r="AI12" i="76" s="1"/>
  <c r="AC40" i="76"/>
  <c r="AG108" i="76"/>
  <c r="L5" i="76"/>
  <c r="L7" i="76"/>
  <c r="N10" i="76"/>
  <c r="N12" i="76" s="1"/>
  <c r="AG105" i="76"/>
  <c r="AG106" i="75"/>
  <c r="AN108" i="75"/>
  <c r="AM108" i="75"/>
  <c r="AK108" i="75"/>
  <c r="AJ108" i="75"/>
  <c r="AJ11" i="75" s="1"/>
  <c r="AJ12" i="75" s="1"/>
  <c r="AI108" i="75"/>
  <c r="AI11" i="75" s="1"/>
  <c r="AI12" i="75" s="1"/>
  <c r="AF108" i="75"/>
  <c r="AF11" i="75" s="1"/>
  <c r="AF12" i="75" s="1"/>
  <c r="AE108" i="75"/>
  <c r="AE11" i="75" s="1"/>
  <c r="AE12" i="75" s="1"/>
  <c r="AD108" i="75"/>
  <c r="AD11" i="75" s="1"/>
  <c r="AD12" i="75" s="1"/>
  <c r="AC107" i="75"/>
  <c r="AL107" i="75" s="1"/>
  <c r="AC105" i="75"/>
  <c r="AL105" i="75" s="1"/>
  <c r="AD99" i="75"/>
  <c r="AB99" i="75"/>
  <c r="AA99" i="75"/>
  <c r="Z99" i="75"/>
  <c r="Z96" i="75"/>
  <c r="AC95" i="75"/>
  <c r="AC91" i="75"/>
  <c r="AD88" i="75"/>
  <c r="AB88" i="75"/>
  <c r="AA88" i="75"/>
  <c r="Z88" i="75"/>
  <c r="AC87" i="75"/>
  <c r="AC85" i="75"/>
  <c r="AC84" i="75"/>
  <c r="AC82" i="75"/>
  <c r="AC80" i="75"/>
  <c r="AC78" i="75"/>
  <c r="G75" i="75"/>
  <c r="C75" i="75"/>
  <c r="AQ66" i="75"/>
  <c r="O11" i="75" s="1"/>
  <c r="AO66" i="75"/>
  <c r="N11" i="75" s="1"/>
  <c r="AN66" i="75"/>
  <c r="AM66" i="75"/>
  <c r="AD66" i="75"/>
  <c r="O4" i="75" s="1"/>
  <c r="AB66" i="75"/>
  <c r="AA66" i="75"/>
  <c r="L4" i="75" s="1"/>
  <c r="Z66" i="75"/>
  <c r="AP65" i="75"/>
  <c r="AC65" i="75"/>
  <c r="AP64" i="75"/>
  <c r="AC64" i="75"/>
  <c r="AP63" i="75"/>
  <c r="AC63" i="75"/>
  <c r="AP62" i="75"/>
  <c r="AC62" i="75"/>
  <c r="AP61" i="75"/>
  <c r="AC61" i="75"/>
  <c r="AP60" i="75"/>
  <c r="AC60" i="75"/>
  <c r="AP59" i="75"/>
  <c r="AC59" i="75"/>
  <c r="AP58" i="75"/>
  <c r="AC58" i="75"/>
  <c r="AP57" i="75"/>
  <c r="AC57" i="75"/>
  <c r="AP56" i="75"/>
  <c r="AC56" i="75"/>
  <c r="AP55" i="75"/>
  <c r="AC55" i="75"/>
  <c r="AP54" i="75"/>
  <c r="AC54" i="75"/>
  <c r="G47" i="75"/>
  <c r="AQ53" i="75"/>
  <c r="O7" i="75" s="1"/>
  <c r="AO53" i="75"/>
  <c r="AN53" i="75"/>
  <c r="AM53" i="75"/>
  <c r="AD53" i="75"/>
  <c r="O10" i="75" s="1"/>
  <c r="AB53" i="75"/>
  <c r="AA53" i="75"/>
  <c r="Z53" i="75"/>
  <c r="L46" i="75"/>
  <c r="O46" i="75" s="1"/>
  <c r="G46" i="75"/>
  <c r="AP52" i="75"/>
  <c r="AC52" i="75"/>
  <c r="AP51" i="75"/>
  <c r="AC51" i="75"/>
  <c r="AP50" i="75"/>
  <c r="AC50" i="75"/>
  <c r="AP49" i="75"/>
  <c r="AC49" i="75"/>
  <c r="AP48" i="75"/>
  <c r="AC48" i="75"/>
  <c r="AP47" i="75"/>
  <c r="AC47" i="75"/>
  <c r="AP46" i="75"/>
  <c r="AC46" i="75"/>
  <c r="AP45" i="75"/>
  <c r="AC45" i="75"/>
  <c r="AP44" i="75"/>
  <c r="AC44" i="75"/>
  <c r="AP43" i="75"/>
  <c r="AC43" i="75"/>
  <c r="AP42" i="75"/>
  <c r="AC42" i="75"/>
  <c r="AP41" i="75"/>
  <c r="AC41" i="75"/>
  <c r="AQ40" i="75"/>
  <c r="AO40" i="75"/>
  <c r="N8" i="75" s="1"/>
  <c r="AN40" i="75"/>
  <c r="L8" i="75" s="1"/>
  <c r="AM40" i="75"/>
  <c r="AD40" i="75"/>
  <c r="O9" i="75" s="1"/>
  <c r="AB40" i="75"/>
  <c r="N9" i="75" s="1"/>
  <c r="AA40" i="75"/>
  <c r="L9" i="75" s="1"/>
  <c r="Z40" i="75"/>
  <c r="AP39" i="75"/>
  <c r="AC39" i="75"/>
  <c r="AP38" i="75"/>
  <c r="AC38" i="75"/>
  <c r="AP37" i="75"/>
  <c r="AC37" i="75"/>
  <c r="AP36" i="75"/>
  <c r="AC36" i="75"/>
  <c r="AP35" i="75"/>
  <c r="AC35" i="75"/>
  <c r="AP34" i="75"/>
  <c r="AC34" i="75"/>
  <c r="AP33" i="75"/>
  <c r="AC33" i="75"/>
  <c r="AP32" i="75"/>
  <c r="AC32" i="75"/>
  <c r="AP31" i="75"/>
  <c r="AC31" i="75"/>
  <c r="AP30" i="75"/>
  <c r="AC30" i="75"/>
  <c r="AP29" i="75"/>
  <c r="AC29" i="75"/>
  <c r="AP28" i="75"/>
  <c r="AC28" i="75"/>
  <c r="AQ27" i="75"/>
  <c r="O6" i="75" s="1"/>
  <c r="AO27" i="75"/>
  <c r="AN27" i="75"/>
  <c r="L6" i="75" s="1"/>
  <c r="AM27" i="75"/>
  <c r="AD27" i="75"/>
  <c r="O5" i="75" s="1"/>
  <c r="AB27" i="75"/>
  <c r="N5" i="75" s="1"/>
  <c r="AA27" i="75"/>
  <c r="Z27" i="75"/>
  <c r="AP26" i="75"/>
  <c r="AC26" i="75"/>
  <c r="AP25" i="75"/>
  <c r="AC25" i="75"/>
  <c r="AP24" i="75"/>
  <c r="AC24" i="75"/>
  <c r="AP23" i="75"/>
  <c r="AC23" i="75"/>
  <c r="AP22" i="75"/>
  <c r="AC22" i="75"/>
  <c r="AP21" i="75"/>
  <c r="AC21" i="75"/>
  <c r="AP20" i="75"/>
  <c r="AC20" i="75"/>
  <c r="AP19" i="75"/>
  <c r="AC19" i="75"/>
  <c r="AP18" i="75"/>
  <c r="AC18" i="75"/>
  <c r="AP17" i="75"/>
  <c r="AC17" i="75"/>
  <c r="AP16" i="75"/>
  <c r="AC16" i="75"/>
  <c r="AP15" i="75"/>
  <c r="AC15" i="75"/>
  <c r="B14" i="75"/>
  <c r="M12" i="75"/>
  <c r="I12" i="75"/>
  <c r="H12" i="75"/>
  <c r="G12" i="75"/>
  <c r="AK11" i="75"/>
  <c r="AK12" i="75" s="1"/>
  <c r="L11" i="75"/>
  <c r="J11" i="75"/>
  <c r="K11" i="75" s="1"/>
  <c r="AC10" i="75"/>
  <c r="J9" i="75"/>
  <c r="K9" i="75" s="1"/>
  <c r="AC8" i="75"/>
  <c r="AL8" i="75" s="1"/>
  <c r="L10" i="75"/>
  <c r="J10" i="75"/>
  <c r="K10" i="75" s="1"/>
  <c r="AC9" i="75"/>
  <c r="AG9" i="75" s="1"/>
  <c r="O8" i="75"/>
  <c r="J8" i="75"/>
  <c r="K8" i="75" s="1"/>
  <c r="AC7" i="75"/>
  <c r="AL7" i="75" s="1"/>
  <c r="J7" i="75"/>
  <c r="K7" i="75" s="1"/>
  <c r="AC6" i="75"/>
  <c r="AL6" i="75" s="1"/>
  <c r="J4" i="75"/>
  <c r="K4" i="75" s="1"/>
  <c r="AC5" i="75"/>
  <c r="AL5" i="75" s="1"/>
  <c r="J6" i="75"/>
  <c r="K6" i="75" s="1"/>
  <c r="AC4" i="75"/>
  <c r="AL4" i="75" s="1"/>
  <c r="J5" i="75"/>
  <c r="K5" i="75" s="1"/>
  <c r="AC3" i="75"/>
  <c r="AL3" i="75" s="1"/>
  <c r="Z89" i="74"/>
  <c r="AC87" i="74"/>
  <c r="AC81" i="74"/>
  <c r="AN99" i="74"/>
  <c r="AM99" i="74"/>
  <c r="AK99" i="74"/>
  <c r="AK11" i="74" s="1"/>
  <c r="AK12" i="74" s="1"/>
  <c r="AJ99" i="74"/>
  <c r="AJ11" i="74" s="1"/>
  <c r="AJ12" i="74" s="1"/>
  <c r="AI99" i="74"/>
  <c r="AI11" i="74" s="1"/>
  <c r="AI12" i="74" s="1"/>
  <c r="AF99" i="74"/>
  <c r="AE99" i="74"/>
  <c r="AE11" i="74" s="1"/>
  <c r="AE12" i="74" s="1"/>
  <c r="AD99" i="74"/>
  <c r="AD11" i="74" s="1"/>
  <c r="AD12" i="74" s="1"/>
  <c r="AC97" i="74"/>
  <c r="AL97" i="74" s="1"/>
  <c r="AC98" i="74"/>
  <c r="AL98" i="74" s="1"/>
  <c r="AD92" i="74"/>
  <c r="AB92" i="74"/>
  <c r="AA92" i="74"/>
  <c r="Z92" i="74"/>
  <c r="AD89" i="74"/>
  <c r="AB89" i="74"/>
  <c r="AA89" i="74"/>
  <c r="AC88" i="74"/>
  <c r="AC89" i="74" s="1"/>
  <c r="AD84" i="74"/>
  <c r="AB84" i="74"/>
  <c r="AA84" i="74"/>
  <c r="AA91" i="74" s="1"/>
  <c r="Z84" i="74"/>
  <c r="AC83" i="74"/>
  <c r="AC82" i="74"/>
  <c r="AC80" i="74"/>
  <c r="AC79" i="74"/>
  <c r="AC78" i="74"/>
  <c r="G75" i="74"/>
  <c r="C75" i="74"/>
  <c r="AQ66" i="74"/>
  <c r="O11" i="74" s="1"/>
  <c r="AO66" i="74"/>
  <c r="AP66" i="74" s="1"/>
  <c r="AN66" i="74"/>
  <c r="AM66" i="74"/>
  <c r="AD66" i="74"/>
  <c r="O6" i="74" s="1"/>
  <c r="AB66" i="74"/>
  <c r="N6" i="74" s="1"/>
  <c r="AA66" i="74"/>
  <c r="L6" i="74" s="1"/>
  <c r="Z66" i="74"/>
  <c r="AP65" i="74"/>
  <c r="AC65" i="74"/>
  <c r="AP64" i="74"/>
  <c r="AC64" i="74"/>
  <c r="AP63" i="74"/>
  <c r="AC63" i="74"/>
  <c r="AP62" i="74"/>
  <c r="AC62" i="74"/>
  <c r="AP61" i="74"/>
  <c r="AC61" i="74"/>
  <c r="AP60" i="74"/>
  <c r="AC60" i="74"/>
  <c r="AP59" i="74"/>
  <c r="AC59" i="74"/>
  <c r="AP58" i="74"/>
  <c r="AC58" i="74"/>
  <c r="AP57" i="74"/>
  <c r="AC57" i="74"/>
  <c r="AP56" i="74"/>
  <c r="AC56" i="74"/>
  <c r="AP55" i="74"/>
  <c r="AC55" i="74"/>
  <c r="G54" i="74"/>
  <c r="AP54" i="74"/>
  <c r="AC54" i="74"/>
  <c r="L53" i="74"/>
  <c r="O53" i="74" s="1"/>
  <c r="G53" i="74"/>
  <c r="AQ53" i="74"/>
  <c r="AO53" i="74"/>
  <c r="N7" i="74" s="1"/>
  <c r="AN53" i="74"/>
  <c r="L7" i="74" s="1"/>
  <c r="AM53" i="74"/>
  <c r="AD53" i="74"/>
  <c r="O9" i="74" s="1"/>
  <c r="AB53" i="74"/>
  <c r="N9" i="74" s="1"/>
  <c r="AA53" i="74"/>
  <c r="L9" i="74" s="1"/>
  <c r="Z53" i="74"/>
  <c r="AP52" i="74"/>
  <c r="AC52" i="74"/>
  <c r="AP51" i="74"/>
  <c r="AC51" i="74"/>
  <c r="AP50" i="74"/>
  <c r="AC50" i="74"/>
  <c r="AP49" i="74"/>
  <c r="AC49" i="74"/>
  <c r="AP48" i="74"/>
  <c r="AC48" i="74"/>
  <c r="AP47" i="74"/>
  <c r="AC47" i="74"/>
  <c r="AP46" i="74"/>
  <c r="AC46" i="74"/>
  <c r="AP45" i="74"/>
  <c r="AC45" i="74"/>
  <c r="AP44" i="74"/>
  <c r="AC44" i="74"/>
  <c r="AP43" i="74"/>
  <c r="AC43" i="74"/>
  <c r="AP42" i="74"/>
  <c r="AC42" i="74"/>
  <c r="AP41" i="74"/>
  <c r="AC41" i="74"/>
  <c r="AQ40" i="74"/>
  <c r="O8" i="74" s="1"/>
  <c r="AO40" i="74"/>
  <c r="N8" i="74" s="1"/>
  <c r="AN40" i="74"/>
  <c r="L8" i="74" s="1"/>
  <c r="AM40" i="74"/>
  <c r="AD40" i="74"/>
  <c r="AB40" i="74"/>
  <c r="N10" i="74" s="1"/>
  <c r="AA40" i="74"/>
  <c r="L10" i="74" s="1"/>
  <c r="Z40" i="74"/>
  <c r="AP39" i="74"/>
  <c r="AC39" i="74"/>
  <c r="AP38" i="74"/>
  <c r="AC38" i="74"/>
  <c r="AP37" i="74"/>
  <c r="AC37" i="74"/>
  <c r="AP36" i="74"/>
  <c r="AC36" i="74"/>
  <c r="AP35" i="74"/>
  <c r="AC35" i="74"/>
  <c r="AP34" i="74"/>
  <c r="AC34" i="74"/>
  <c r="AP33" i="74"/>
  <c r="AC33" i="74"/>
  <c r="AP32" i="74"/>
  <c r="AC32" i="74"/>
  <c r="AP31" i="74"/>
  <c r="AC31" i="74"/>
  <c r="AP30" i="74"/>
  <c r="AC30" i="74"/>
  <c r="AP29" i="74"/>
  <c r="AC29" i="74"/>
  <c r="AP28" i="74"/>
  <c r="AC28" i="74"/>
  <c r="AQ27" i="74"/>
  <c r="O5" i="74" s="1"/>
  <c r="AO27" i="74"/>
  <c r="N5" i="74" s="1"/>
  <c r="AN27" i="74"/>
  <c r="L5" i="74" s="1"/>
  <c r="AM27" i="74"/>
  <c r="AD27" i="74"/>
  <c r="O4" i="74" s="1"/>
  <c r="AB27" i="74"/>
  <c r="N4" i="74" s="1"/>
  <c r="AA27" i="74"/>
  <c r="L4" i="74" s="1"/>
  <c r="Z27" i="74"/>
  <c r="AP26" i="74"/>
  <c r="AC26" i="74"/>
  <c r="AP25" i="74"/>
  <c r="AC25" i="74"/>
  <c r="AP24" i="74"/>
  <c r="AC24" i="74"/>
  <c r="AP23" i="74"/>
  <c r="AC23" i="74"/>
  <c r="AP22" i="74"/>
  <c r="AC22" i="74"/>
  <c r="AP21" i="74"/>
  <c r="AC21" i="74"/>
  <c r="AP20" i="74"/>
  <c r="AC20" i="74"/>
  <c r="AP19" i="74"/>
  <c r="AC19" i="74"/>
  <c r="AP18" i="74"/>
  <c r="AC18" i="74"/>
  <c r="AP17" i="74"/>
  <c r="AC17" i="74"/>
  <c r="AP16" i="74"/>
  <c r="AC16" i="74"/>
  <c r="AP15" i="74"/>
  <c r="AC15" i="74"/>
  <c r="B14" i="74"/>
  <c r="M12" i="74"/>
  <c r="I12" i="74"/>
  <c r="H12" i="74"/>
  <c r="G12" i="74"/>
  <c r="AF11" i="74"/>
  <c r="AF12" i="74" s="1"/>
  <c r="N11" i="74"/>
  <c r="L11" i="74"/>
  <c r="J11" i="74"/>
  <c r="K11" i="74" s="1"/>
  <c r="AC10" i="74"/>
  <c r="J8" i="74"/>
  <c r="K8" i="74" s="1"/>
  <c r="AC9" i="74"/>
  <c r="AL9" i="74" s="1"/>
  <c r="O10" i="74"/>
  <c r="J10" i="74"/>
  <c r="K10" i="74" s="1"/>
  <c r="AC8" i="74"/>
  <c r="AG8" i="74" s="1"/>
  <c r="J6" i="74"/>
  <c r="K6" i="74" s="1"/>
  <c r="AC7" i="74"/>
  <c r="AG7" i="74" s="1"/>
  <c r="J9" i="74"/>
  <c r="K9" i="74" s="1"/>
  <c r="AC6" i="74"/>
  <c r="AG6" i="74" s="1"/>
  <c r="O7" i="74"/>
  <c r="J7" i="74"/>
  <c r="K7" i="74" s="1"/>
  <c r="AC5" i="74"/>
  <c r="AL5" i="74" s="1"/>
  <c r="J5" i="74"/>
  <c r="K5" i="74" s="1"/>
  <c r="AC4" i="74"/>
  <c r="AG4" i="74" s="1"/>
  <c r="J4" i="74"/>
  <c r="K4" i="74" s="1"/>
  <c r="AC3" i="74"/>
  <c r="AG3" i="74" s="1"/>
  <c r="AN95" i="73"/>
  <c r="AM95" i="73"/>
  <c r="AK95" i="73"/>
  <c r="AJ95" i="73"/>
  <c r="AI95" i="73"/>
  <c r="AF95" i="73"/>
  <c r="AE95" i="73"/>
  <c r="AD95" i="73"/>
  <c r="AC95" i="73"/>
  <c r="M98" i="73"/>
  <c r="M97" i="73"/>
  <c r="M96" i="73"/>
  <c r="M95" i="73"/>
  <c r="M94" i="73"/>
  <c r="M93" i="73"/>
  <c r="M92" i="73"/>
  <c r="M91" i="73"/>
  <c r="M90" i="73"/>
  <c r="M89" i="73"/>
  <c r="M88" i="73"/>
  <c r="M87" i="73"/>
  <c r="M86" i="73"/>
  <c r="M85" i="73"/>
  <c r="M84" i="73"/>
  <c r="M83" i="73"/>
  <c r="M82" i="73"/>
  <c r="M81" i="73"/>
  <c r="M80" i="73"/>
  <c r="Z83" i="73"/>
  <c r="AC80" i="73"/>
  <c r="AD87" i="73"/>
  <c r="AB87" i="73"/>
  <c r="AA87" i="73"/>
  <c r="Z87" i="73"/>
  <c r="AC81" i="73"/>
  <c r="L12" i="76" l="1"/>
  <c r="AL12" i="76"/>
  <c r="AG109" i="76"/>
  <c r="Z100" i="76"/>
  <c r="AL109" i="76"/>
  <c r="AC100" i="76"/>
  <c r="AP67" i="76"/>
  <c r="AC96" i="75"/>
  <c r="AC53" i="75"/>
  <c r="AG3" i="75"/>
  <c r="AC40" i="75"/>
  <c r="AP66" i="75"/>
  <c r="N10" i="75"/>
  <c r="AC66" i="75"/>
  <c r="AC99" i="75"/>
  <c r="AD98" i="75"/>
  <c r="AA98" i="75"/>
  <c r="N4" i="75"/>
  <c r="AM67" i="75"/>
  <c r="AP40" i="75"/>
  <c r="AG107" i="75"/>
  <c r="O12" i="75"/>
  <c r="AG6" i="75"/>
  <c r="AP27" i="75"/>
  <c r="AL9" i="75"/>
  <c r="AN67" i="75"/>
  <c r="AB98" i="75"/>
  <c r="N6" i="75"/>
  <c r="AC27" i="75"/>
  <c r="AO67" i="75"/>
  <c r="AC88" i="75"/>
  <c r="AC98" i="75" s="1"/>
  <c r="AC108" i="75"/>
  <c r="AL108" i="75" s="1"/>
  <c r="AG8" i="75"/>
  <c r="AG7" i="75"/>
  <c r="AG5" i="75"/>
  <c r="AG4" i="75"/>
  <c r="AP53" i="75"/>
  <c r="L5" i="75"/>
  <c r="L7" i="75"/>
  <c r="AQ67" i="75"/>
  <c r="AG105" i="75"/>
  <c r="N7" i="75"/>
  <c r="AC27" i="74"/>
  <c r="AC92" i="74"/>
  <c r="AC53" i="74"/>
  <c r="AP40" i="74"/>
  <c r="AO67" i="74"/>
  <c r="AN67" i="74"/>
  <c r="L12" i="74"/>
  <c r="AC99" i="74"/>
  <c r="AG99" i="74" s="1"/>
  <c r="AC84" i="74"/>
  <c r="AC91" i="74" s="1"/>
  <c r="AD91" i="74"/>
  <c r="AB91" i="74"/>
  <c r="AG97" i="74"/>
  <c r="AG98" i="74"/>
  <c r="AM67" i="74"/>
  <c r="O12" i="74"/>
  <c r="N12" i="74"/>
  <c r="AG5" i="74"/>
  <c r="AG9" i="74"/>
  <c r="AP53" i="74"/>
  <c r="AL4" i="74"/>
  <c r="AL6" i="74"/>
  <c r="AL7" i="74"/>
  <c r="AL8" i="74"/>
  <c r="AC40" i="74"/>
  <c r="AC66" i="74"/>
  <c r="AL3" i="74"/>
  <c r="AP27" i="74"/>
  <c r="AQ67" i="74"/>
  <c r="AL94" i="73"/>
  <c r="AG94" i="73"/>
  <c r="AC86" i="73"/>
  <c r="AC87" i="73" s="1"/>
  <c r="AC82" i="73"/>
  <c r="AC78" i="73"/>
  <c r="AC79" i="73"/>
  <c r="Z98" i="75" l="1"/>
  <c r="AP67" i="75"/>
  <c r="N12" i="75"/>
  <c r="AG108" i="75"/>
  <c r="AC11" i="75"/>
  <c r="AC12" i="75" s="1"/>
  <c r="AL12" i="75" s="1"/>
  <c r="L12" i="75"/>
  <c r="AC11" i="74"/>
  <c r="AC12" i="74" s="1"/>
  <c r="AL12" i="74" s="1"/>
  <c r="Z91" i="74"/>
  <c r="AP67" i="74"/>
  <c r="AL99" i="74"/>
  <c r="AP65" i="73"/>
  <c r="AP64" i="73"/>
  <c r="AP63" i="73"/>
  <c r="AP62" i="73"/>
  <c r="AP61" i="73"/>
  <c r="AP60" i="73"/>
  <c r="AP59" i="73"/>
  <c r="AP58" i="73"/>
  <c r="AP57" i="73"/>
  <c r="AP56" i="73"/>
  <c r="AP55" i="73"/>
  <c r="AP54" i="73"/>
  <c r="AQ53" i="73"/>
  <c r="AO53" i="73"/>
  <c r="AN53" i="73"/>
  <c r="AM53" i="73"/>
  <c r="AP52" i="73"/>
  <c r="AP51" i="73"/>
  <c r="AP50" i="73"/>
  <c r="AP49" i="73"/>
  <c r="AP48" i="73"/>
  <c r="AP47" i="73"/>
  <c r="AP46" i="73"/>
  <c r="AP45" i="73"/>
  <c r="AP44" i="73"/>
  <c r="AP43" i="73"/>
  <c r="AP42" i="73"/>
  <c r="AP41" i="73"/>
  <c r="AQ40" i="73"/>
  <c r="AO40" i="73"/>
  <c r="AN40" i="73"/>
  <c r="AM40" i="73"/>
  <c r="AP39" i="73"/>
  <c r="AP38" i="73"/>
  <c r="AP37" i="73"/>
  <c r="AP36" i="73"/>
  <c r="AP35" i="73"/>
  <c r="AP34" i="73"/>
  <c r="AP33" i="73"/>
  <c r="AP32" i="73"/>
  <c r="AP31" i="73"/>
  <c r="AP30" i="73"/>
  <c r="AP29" i="73"/>
  <c r="AP28" i="73"/>
  <c r="AQ27" i="73"/>
  <c r="AO27" i="73"/>
  <c r="AN27" i="73"/>
  <c r="AM27" i="73"/>
  <c r="AP26" i="73"/>
  <c r="AP25" i="73"/>
  <c r="AP24" i="73"/>
  <c r="AP23" i="73"/>
  <c r="AP22" i="73"/>
  <c r="AP21" i="73"/>
  <c r="AP20" i="73"/>
  <c r="AP19" i="73"/>
  <c r="AP18" i="73"/>
  <c r="AP17" i="73"/>
  <c r="AP16" i="73"/>
  <c r="AP15" i="73"/>
  <c r="AC65" i="73"/>
  <c r="AC64" i="73"/>
  <c r="AC63" i="73"/>
  <c r="AC62" i="73"/>
  <c r="AC61" i="73"/>
  <c r="AC60" i="73"/>
  <c r="AC59" i="73"/>
  <c r="AC58" i="73"/>
  <c r="AC57" i="73"/>
  <c r="AC56" i="73"/>
  <c r="AC55" i="73"/>
  <c r="AC54" i="73"/>
  <c r="AC52" i="73"/>
  <c r="AC51" i="73"/>
  <c r="AC50" i="73"/>
  <c r="AC49" i="73"/>
  <c r="AC48" i="73"/>
  <c r="AC47" i="73"/>
  <c r="AC46" i="73"/>
  <c r="AC45" i="73"/>
  <c r="AC44" i="73"/>
  <c r="AC43" i="73"/>
  <c r="AC42" i="73"/>
  <c r="AC41" i="73"/>
  <c r="AC39" i="73"/>
  <c r="AC38" i="73"/>
  <c r="AC37" i="73"/>
  <c r="AC36" i="73"/>
  <c r="AC35" i="73"/>
  <c r="AC34" i="73"/>
  <c r="AC33" i="73"/>
  <c r="AC32" i="73"/>
  <c r="AC31" i="73"/>
  <c r="AC30" i="73"/>
  <c r="AC29" i="73"/>
  <c r="AC28" i="73"/>
  <c r="AC26" i="73"/>
  <c r="AC25" i="73"/>
  <c r="AC24" i="73"/>
  <c r="AC23" i="73"/>
  <c r="AC22" i="73"/>
  <c r="AC21" i="73"/>
  <c r="AC20" i="73"/>
  <c r="AC19" i="73"/>
  <c r="AC18" i="73"/>
  <c r="AC17" i="73"/>
  <c r="AP40" i="73" l="1"/>
  <c r="AP53" i="73"/>
  <c r="AP27" i="73"/>
  <c r="AD83" i="73" l="1"/>
  <c r="AB83" i="73"/>
  <c r="AA83" i="73"/>
  <c r="J7" i="73" l="1"/>
  <c r="K7" i="73" s="1"/>
  <c r="J5" i="73"/>
  <c r="K5" i="73" s="1"/>
  <c r="J6" i="73"/>
  <c r="K6" i="73" s="1"/>
  <c r="J9" i="73"/>
  <c r="K9" i="73" s="1"/>
  <c r="J10" i="73"/>
  <c r="K10" i="73" s="1"/>
  <c r="J8" i="73"/>
  <c r="K8" i="73" s="1"/>
  <c r="J11" i="73"/>
  <c r="K11" i="73" s="1"/>
  <c r="AC3" i="73"/>
  <c r="AL3" i="73" s="1"/>
  <c r="AC5" i="73"/>
  <c r="AL5" i="73" s="1"/>
  <c r="AC9" i="73"/>
  <c r="AG9" i="73" s="1"/>
  <c r="AC8" i="73"/>
  <c r="AL8" i="73" s="1"/>
  <c r="AC4" i="73"/>
  <c r="AL4" i="73" s="1"/>
  <c r="AC10" i="73"/>
  <c r="AC6" i="73"/>
  <c r="AG6" i="73" s="1"/>
  <c r="AL9" i="73" l="1"/>
  <c r="AC83" i="73"/>
  <c r="AL6" i="73"/>
  <c r="AG8" i="73"/>
  <c r="AG3" i="73"/>
  <c r="AG4" i="73"/>
  <c r="AG5" i="73"/>
  <c r="AC16" i="73"/>
  <c r="AC15" i="73"/>
  <c r="AD40" i="73"/>
  <c r="O9" i="73" s="1"/>
  <c r="AB40" i="73"/>
  <c r="AA40" i="73"/>
  <c r="L9" i="73" s="1"/>
  <c r="Z40" i="73"/>
  <c r="O5" i="73"/>
  <c r="L5" i="73"/>
  <c r="AQ66" i="73"/>
  <c r="O11" i="73" s="1"/>
  <c r="AO66" i="73"/>
  <c r="N11" i="73" s="1"/>
  <c r="AN66" i="73"/>
  <c r="AM66" i="73"/>
  <c r="AP66" i="73" l="1"/>
  <c r="L11" i="73"/>
  <c r="N5" i="73"/>
  <c r="AC40" i="73"/>
  <c r="N9" i="73"/>
  <c r="AD90" i="73" l="1"/>
  <c r="AB90" i="73"/>
  <c r="AA90" i="73"/>
  <c r="Z90" i="73"/>
  <c r="G75" i="73"/>
  <c r="C75" i="73"/>
  <c r="AD27" i="73"/>
  <c r="O4" i="73" s="1"/>
  <c r="AB27" i="73"/>
  <c r="N4" i="73" s="1"/>
  <c r="AA27" i="73"/>
  <c r="L4" i="73" s="1"/>
  <c r="Z27" i="73"/>
  <c r="AD53" i="73"/>
  <c r="O7" i="73" s="1"/>
  <c r="AB53" i="73"/>
  <c r="N7" i="73" s="1"/>
  <c r="AA53" i="73"/>
  <c r="L7" i="73" s="1"/>
  <c r="Z53" i="73"/>
  <c r="G55" i="73"/>
  <c r="AD66" i="73"/>
  <c r="O8" i="73" s="1"/>
  <c r="AB66" i="73"/>
  <c r="N8" i="73" s="1"/>
  <c r="AA66" i="73"/>
  <c r="L8" i="73" s="1"/>
  <c r="Z66" i="73"/>
  <c r="L54" i="73"/>
  <c r="O54" i="73" s="1"/>
  <c r="G54" i="73"/>
  <c r="O10" i="73"/>
  <c r="N10" i="73"/>
  <c r="L10" i="73"/>
  <c r="O6" i="73"/>
  <c r="N6" i="73"/>
  <c r="L6" i="73"/>
  <c r="B14" i="73"/>
  <c r="M12" i="73"/>
  <c r="I12" i="73"/>
  <c r="H12" i="73"/>
  <c r="G12" i="73"/>
  <c r="J4" i="73"/>
  <c r="K4" i="73" s="1"/>
  <c r="AC7" i="73"/>
  <c r="AL7" i="73" s="1"/>
  <c r="AC53" i="73" l="1"/>
  <c r="AQ67" i="73"/>
  <c r="AC66" i="73"/>
  <c r="AC90" i="73"/>
  <c r="L12" i="73"/>
  <c r="AM67" i="73"/>
  <c r="O12" i="73"/>
  <c r="AN67" i="73"/>
  <c r="AO67" i="73"/>
  <c r="AC27" i="73"/>
  <c r="AG7" i="73"/>
  <c r="N12" i="73" l="1"/>
  <c r="AP67" i="73"/>
  <c r="AA89" i="73"/>
  <c r="AC89" i="73"/>
  <c r="AD89" i="73"/>
  <c r="AB89" i="73"/>
  <c r="Z89" i="73" l="1"/>
  <c r="AC11" i="73"/>
  <c r="AC12" i="73" s="1"/>
  <c r="AE11" i="73"/>
  <c r="AE12" i="73"/>
  <c r="AK11" i="73"/>
  <c r="AK12" i="73"/>
  <c r="AI11" i="73"/>
  <c r="AI12" i="73" s="1"/>
  <c r="AL12" i="73" s="1"/>
  <c r="AD11" i="73"/>
  <c r="AD12" i="73" s="1"/>
  <c r="AJ11" i="73"/>
  <c r="AJ12" i="73"/>
  <c r="AF11" i="73"/>
  <c r="AF12" i="73" s="1"/>
</calcChain>
</file>

<file path=xl/sharedStrings.xml><?xml version="1.0" encoding="utf-8"?>
<sst xmlns="http://schemas.openxmlformats.org/spreadsheetml/2006/main" count="1936" uniqueCount="301">
  <si>
    <t>GOALIE STATISTICS</t>
  </si>
  <si>
    <t>Team</t>
  </si>
  <si>
    <t>PIM</t>
  </si>
  <si>
    <t>GP</t>
  </si>
  <si>
    <t>GA</t>
  </si>
  <si>
    <t>SO</t>
  </si>
  <si>
    <t>ENG</t>
  </si>
  <si>
    <t>W</t>
  </si>
  <si>
    <t>L</t>
  </si>
  <si>
    <t>T</t>
  </si>
  <si>
    <t>GF</t>
  </si>
  <si>
    <t>PTS.</t>
  </si>
  <si>
    <t>PCT.</t>
  </si>
  <si>
    <t>Assists</t>
  </si>
  <si>
    <t>State Farm</t>
  </si>
  <si>
    <t>Bret Beaudry</t>
  </si>
  <si>
    <t>Canadiens</t>
  </si>
  <si>
    <t>Eriton</t>
  </si>
  <si>
    <t>Direct Staff</t>
  </si>
  <si>
    <t>Substitute Goalies</t>
  </si>
  <si>
    <t>Season Totals</t>
  </si>
  <si>
    <t xml:space="preserve"> Team</t>
  </si>
  <si>
    <t>G</t>
  </si>
  <si>
    <t>A</t>
  </si>
  <si>
    <t>Pts.</t>
  </si>
  <si>
    <t>Period</t>
  </si>
  <si>
    <t>SF/Subs</t>
  </si>
  <si>
    <t>Penalties:</t>
  </si>
  <si>
    <t>Mike Nardone</t>
  </si>
  <si>
    <t>Frank Taylor</t>
  </si>
  <si>
    <t>Joe Moceri</t>
  </si>
  <si>
    <t>Lee Castiglioni</t>
  </si>
  <si>
    <t>Pat Parrott</t>
  </si>
  <si>
    <t>Tom Dupart</t>
  </si>
  <si>
    <t>Al Rosinski</t>
  </si>
  <si>
    <t>State Farm Totals</t>
  </si>
  <si>
    <t>Cdns/Subs</t>
  </si>
  <si>
    <t>Bill Tucker</t>
  </si>
  <si>
    <t xml:space="preserve"> </t>
  </si>
  <si>
    <t>Rich Dudzinski</t>
  </si>
  <si>
    <t>Joe Grazioli</t>
  </si>
  <si>
    <t>Direct/Subs</t>
  </si>
  <si>
    <t>John Higgins</t>
  </si>
  <si>
    <t xml:space="preserve">                    </t>
  </si>
  <si>
    <t>Steve Yollick</t>
  </si>
  <si>
    <t>Angelo Peruzzi</t>
  </si>
  <si>
    <t>Clay Barker</t>
  </si>
  <si>
    <t>Lew Bishop</t>
  </si>
  <si>
    <t>Jim Klott</t>
  </si>
  <si>
    <t>Mike Robins</t>
  </si>
  <si>
    <t>Direct Staff Totals</t>
  </si>
  <si>
    <t>Eriton/Subs</t>
  </si>
  <si>
    <t>Dane Foucher</t>
  </si>
  <si>
    <t>Gene Zyla</t>
  </si>
  <si>
    <t>Dave Reed</t>
  </si>
  <si>
    <t>Neil Henriques</t>
  </si>
  <si>
    <t>Total Penalties</t>
  </si>
  <si>
    <t>Eriton Totals</t>
  </si>
  <si>
    <t>SHUTOUTS:</t>
  </si>
  <si>
    <t>Ken Lavigne</t>
  </si>
  <si>
    <t>John McRae</t>
  </si>
  <si>
    <t>Tony Chaivre</t>
  </si>
  <si>
    <t>Tom Kokuba</t>
  </si>
  <si>
    <t>Gerald Honkanen</t>
  </si>
  <si>
    <t>Mike Bayer</t>
  </si>
  <si>
    <t>HAT TRICKS:</t>
  </si>
  <si>
    <t>PLAYMAKERS:</t>
  </si>
  <si>
    <t>Leading Scorers</t>
  </si>
  <si>
    <t>Jim Seisser</t>
  </si>
  <si>
    <t>Chris Yakey</t>
  </si>
  <si>
    <t>Score</t>
  </si>
  <si>
    <t>PCT</t>
  </si>
  <si>
    <t>GA AVG</t>
  </si>
  <si>
    <t>Minutes</t>
  </si>
  <si>
    <t>Chris Douglas</t>
  </si>
  <si>
    <t>TOTALS FROM TEAMS</t>
  </si>
  <si>
    <t>Week</t>
  </si>
  <si>
    <t>Penalty Leaders</t>
  </si>
  <si>
    <t>Tim Kiefiuk</t>
  </si>
  <si>
    <t>Don Roser</t>
  </si>
  <si>
    <t>Name</t>
  </si>
  <si>
    <t>Bill Doman</t>
  </si>
  <si>
    <t>Glenn Smith</t>
  </si>
  <si>
    <t>PATCHES</t>
  </si>
  <si>
    <t>Ken Rice</t>
  </si>
  <si>
    <t>Mike Phillips</t>
  </si>
  <si>
    <t>SUBSTITUTE TOTALS</t>
  </si>
  <si>
    <t>Gerry Zyla</t>
  </si>
  <si>
    <t>SUBSTITUTE STATISTICS</t>
  </si>
  <si>
    <t>Assist(s)</t>
  </si>
  <si>
    <t>Goal</t>
  </si>
  <si>
    <t>Roger Weiss</t>
  </si>
  <si>
    <t>Sons of the Flag</t>
  </si>
  <si>
    <t>Stiletto</t>
  </si>
  <si>
    <t>Sons of the Flag Totals</t>
  </si>
  <si>
    <t>Stiletto Totals</t>
  </si>
  <si>
    <t>SotF/Subs</t>
  </si>
  <si>
    <t>SotF</t>
  </si>
  <si>
    <t>Stilleto</t>
  </si>
  <si>
    <t>Frank Barket</t>
  </si>
  <si>
    <t>None</t>
  </si>
  <si>
    <t>Total Assists</t>
  </si>
  <si>
    <t>Total Goals</t>
  </si>
  <si>
    <t>Wyatt Gee</t>
  </si>
  <si>
    <t>Dennis Powers</t>
  </si>
  <si>
    <t>Mark Schweiger</t>
  </si>
  <si>
    <t>Cdns</t>
  </si>
  <si>
    <t>St Farm</t>
  </si>
  <si>
    <t>Dir Staff</t>
  </si>
  <si>
    <t>Rtg</t>
  </si>
  <si>
    <t>No.</t>
  </si>
  <si>
    <t>Sub Scoring</t>
  </si>
  <si>
    <t>Regulars Subbing</t>
  </si>
  <si>
    <t>Ed Frank</t>
  </si>
  <si>
    <t>Pete Guzzardo</t>
  </si>
  <si>
    <t>EastSide Canadiens</t>
  </si>
  <si>
    <t>EastSide Canadiens Totals</t>
  </si>
  <si>
    <t>Goalie Subs</t>
  </si>
  <si>
    <t>Curt Yakey</t>
  </si>
  <si>
    <t>Ed Buxton</t>
  </si>
  <si>
    <t>Dave Mutart</t>
  </si>
  <si>
    <t>Darrell Amoe</t>
  </si>
  <si>
    <t>Unassisted</t>
  </si>
  <si>
    <t>Dawn Fullerton</t>
  </si>
  <si>
    <t>LEAGUE TOTALS</t>
  </si>
  <si>
    <t>Mark Rodgers</t>
  </si>
  <si>
    <t>Tom Darling</t>
  </si>
  <si>
    <t>USA MEN'S OVER FIFTY HOCKEY ASSOCIATION</t>
  </si>
  <si>
    <t>Marc Lueckhoff</t>
  </si>
  <si>
    <t>Mark Houle</t>
  </si>
  <si>
    <t>The Sheer Shop</t>
  </si>
  <si>
    <t>Mike Muszynski</t>
  </si>
  <si>
    <t>The Sheer Shop Totals</t>
  </si>
  <si>
    <t>Chris Kowalski</t>
  </si>
  <si>
    <t>Sheer</t>
  </si>
  <si>
    <t>Sheer/Subs</t>
  </si>
  <si>
    <t>Sheer Shop</t>
  </si>
  <si>
    <t>Craig Eaton</t>
  </si>
  <si>
    <t>Kevin Mahon</t>
  </si>
  <si>
    <t>Craig DiPaola</t>
  </si>
  <si>
    <t>Greg Wills</t>
  </si>
  <si>
    <t>Tom Bonk</t>
  </si>
  <si>
    <t>Aaron Jacob</t>
  </si>
  <si>
    <t>Ed Lewan</t>
  </si>
  <si>
    <t>.</t>
  </si>
  <si>
    <t>Gary Sirvio</t>
  </si>
  <si>
    <t>9:15 #2</t>
  </si>
  <si>
    <t>9:15 #3</t>
  </si>
  <si>
    <t>10:15 #2</t>
  </si>
  <si>
    <t>10:15 #3</t>
  </si>
  <si>
    <t>Lee Klott</t>
  </si>
  <si>
    <t>Craig Eaton (sub)</t>
  </si>
  <si>
    <t>Stiletto/Subs</t>
  </si>
  <si>
    <t>Bill Bayer</t>
  </si>
  <si>
    <t>Bill Griffith</t>
  </si>
  <si>
    <t>Robert Visingardi</t>
  </si>
  <si>
    <t>Ray Nadolski</t>
  </si>
  <si>
    <t>REGULAR SUBSTITUTE TOTALS</t>
  </si>
  <si>
    <t>Eric Stimpson</t>
  </si>
  <si>
    <t>Joe Varani</t>
  </si>
  <si>
    <t>Greg Fleming</t>
  </si>
  <si>
    <t>Steve Gottschalk</t>
  </si>
  <si>
    <t>Jodi DiVito</t>
  </si>
  <si>
    <t>Pat Parrott (4) - Sons of the Flag</t>
  </si>
  <si>
    <t>Dan Smyth</t>
  </si>
  <si>
    <t>Derek Polsdorfer</t>
  </si>
  <si>
    <t>Chris Kowalski &amp; Mike Phillips</t>
  </si>
  <si>
    <t>Keith Leduc</t>
  </si>
  <si>
    <t>Paul Kaczmarek</t>
  </si>
  <si>
    <t>Dan Guest</t>
  </si>
  <si>
    <t>2025/2026 REGULAR SEASON</t>
  </si>
  <si>
    <t>Belle Isle Awning</t>
  </si>
  <si>
    <t>Belle Isle Awning Totals</t>
  </si>
  <si>
    <t>Belle</t>
  </si>
  <si>
    <t>Belle/Subs</t>
  </si>
  <si>
    <t>#1  The Sheer Shop</t>
  </si>
  <si>
    <t>#2  Direct Staff</t>
  </si>
  <si>
    <t>#3  Stiletto</t>
  </si>
  <si>
    <t>#4  EastSide Canadiens</t>
  </si>
  <si>
    <t>#6  Eriton</t>
  </si>
  <si>
    <t>#5  Belle Isle Awning</t>
  </si>
  <si>
    <t>#7  Sons of the Flag</t>
  </si>
  <si>
    <t>#8  State Farm</t>
  </si>
  <si>
    <t>Frank Farren</t>
  </si>
  <si>
    <t>Belle Isle</t>
  </si>
  <si>
    <t>Pete Guzardo</t>
  </si>
  <si>
    <t>Art Lutz</t>
  </si>
  <si>
    <t>Keith Foucher</t>
  </si>
  <si>
    <t>Steve Lemiux</t>
  </si>
  <si>
    <t>Dale Dibartleomeo</t>
  </si>
  <si>
    <t>Craig Teichman</t>
  </si>
  <si>
    <t>Nick Rine</t>
  </si>
  <si>
    <t>Dan Stevens</t>
  </si>
  <si>
    <t>Jason Rockey</t>
  </si>
  <si>
    <t>Patrick Parrott</t>
  </si>
  <si>
    <t>Mike Leduc</t>
  </si>
  <si>
    <t>UC Kurta</t>
  </si>
  <si>
    <t>Bob Barnauskas</t>
  </si>
  <si>
    <t>Robert Visingardi &amp; Dan Smyth</t>
  </si>
  <si>
    <t>Dan Smyth &amp; Robert Visingardi</t>
  </si>
  <si>
    <t>Bill Tucker &amp; Chuck Taormina (sub)</t>
  </si>
  <si>
    <t>Steve Yollick &amp; Bill Doman</t>
  </si>
  <si>
    <t>Dan Guest  Trip</t>
  </si>
  <si>
    <t>Paul Kacmarek - The Sheer Shop</t>
  </si>
  <si>
    <t>Pete Guzzardo - The Sheer Shop</t>
  </si>
  <si>
    <t>Kevin Mahon &amp; Dan Stevens</t>
  </si>
  <si>
    <t>Dawn Fullerton &amp; Don Roser</t>
  </si>
  <si>
    <t>Craig Eaton (sub) &amp; Ed Buxton</t>
  </si>
  <si>
    <t>Don Roser &amp; Ed Buxton</t>
  </si>
  <si>
    <t>Ed Frank  Hook</t>
  </si>
  <si>
    <t>Tom Bonk  Trip</t>
  </si>
  <si>
    <t>Ray Nadolski (sub)  Hook</t>
  </si>
  <si>
    <t>Steve Yollick (sub) &amp; John Higgins</t>
  </si>
  <si>
    <t>Chris Douglas &amp; Mike Leduc</t>
  </si>
  <si>
    <t>Steve Yollick (sub)</t>
  </si>
  <si>
    <t>Lee Klott &amp; Bill Griffith</t>
  </si>
  <si>
    <t>Rich Dudzinski &amp; Pat Parrott</t>
  </si>
  <si>
    <t>Pat Parrott &amp; Tom Bonk</t>
  </si>
  <si>
    <t>Keith Foucher  Trip</t>
  </si>
  <si>
    <t>Rick Colombo</t>
  </si>
  <si>
    <t>Dale DiBartleomeo</t>
  </si>
  <si>
    <t>Mike Phillips &amp; Joe Moceri</t>
  </si>
  <si>
    <t>Jeff Zyrek</t>
  </si>
  <si>
    <t>Chuck Taormina</t>
  </si>
  <si>
    <t>Lee Klott &amp; Jim Klott</t>
  </si>
  <si>
    <t>Tom Bonk &amp; Rich Dudzinski</t>
  </si>
  <si>
    <t>Bill Griffith &amp; Mike Muszynski</t>
  </si>
  <si>
    <t>Roger Weiss &amp; Jim Seisser</t>
  </si>
  <si>
    <t>Steve Gottschalk &amp; Neil Henriques</t>
  </si>
  <si>
    <t>Rick Colombo (sub)</t>
  </si>
  <si>
    <t>Lee Klott (5) - Sons of the Flag</t>
  </si>
  <si>
    <t>Ed Lewan &amp; Tom Bonk</t>
  </si>
  <si>
    <t>Dave Mutart &amp; Joe Grazioli</t>
  </si>
  <si>
    <t>Mark Houle &amp; Neil Henriques</t>
  </si>
  <si>
    <t>Craig DiPaola &amp; Curt Yakey</t>
  </si>
  <si>
    <t>Dale Dibartleomeo &amp; Marc Lueckhoff</t>
  </si>
  <si>
    <t>Art Luz</t>
  </si>
  <si>
    <t>Angelo Peruzzi &amp; Clay Barker</t>
  </si>
  <si>
    <t>Robert Visingardi  Holding Stick</t>
  </si>
  <si>
    <t>Steve Lemieux</t>
  </si>
  <si>
    <t>Chuck Taormina (sub)</t>
  </si>
  <si>
    <t>Dan Smyth &amp; Bill Doman</t>
  </si>
  <si>
    <t>Pete Guzzardo &amp; Bill Tucker</t>
  </si>
  <si>
    <t>Robert Visingardi &amp; Dan Guest</t>
  </si>
  <si>
    <t>Aaron Loiselle (sub)  Hook</t>
  </si>
  <si>
    <t>Dan Stevens  Hold</t>
  </si>
  <si>
    <t>Frank Barket &amp; Jim Seisser</t>
  </si>
  <si>
    <t>Craig DiPaola &amp; Chris Kowalski</t>
  </si>
  <si>
    <t>Wyatt Gee  &amp; Steve Gottschalk</t>
  </si>
  <si>
    <t>Wyatt Gee &amp; Steve Gottschalk</t>
  </si>
  <si>
    <t>Tom Darling &amp; Rick Colombo (sub)</t>
  </si>
  <si>
    <t>Gene Zyla &amp; Greg Wills</t>
  </si>
  <si>
    <t>Prior Week</t>
  </si>
  <si>
    <t>Rick Zwieg</t>
  </si>
  <si>
    <t>Aaron Loiselle</t>
  </si>
  <si>
    <t>MikeBayer</t>
  </si>
  <si>
    <t xml:space="preserve">Bret "Superman" Beaudry - Belle </t>
  </si>
  <si>
    <t>Mark Houle Eriton</t>
  </si>
  <si>
    <t>Mike Phillips - EastSide Canadiens</t>
  </si>
  <si>
    <t>Jason Rockey  Trip</t>
  </si>
  <si>
    <t>Jim Klott  Cross Check</t>
  </si>
  <si>
    <t>Todd Barc (sub)</t>
  </si>
  <si>
    <t>Gene Zyla  Trip</t>
  </si>
  <si>
    <t>Angelo Peruzzi  Rough</t>
  </si>
  <si>
    <t>Tim Kiefiuk  Unsportsmanlike</t>
  </si>
  <si>
    <t>Tom Bonk (sub)</t>
  </si>
  <si>
    <t>Curt Yakey  Hook</t>
  </si>
  <si>
    <t>Nick Rine  Interference</t>
  </si>
  <si>
    <t>Dan Stevens &amp; Ed Buxton</t>
  </si>
  <si>
    <t>Marc Lueckhoff &amp; Craig DiPaola</t>
  </si>
  <si>
    <t>Dave Rosso (sub) &amp; Tom Dupart</t>
  </si>
  <si>
    <t>Keith Leduc &amp; Dave Rosso (sub)</t>
  </si>
  <si>
    <t>Todd Barc (sub) &amp; Lee Klott</t>
  </si>
  <si>
    <t>Gene Zyla &amp; Gerry Zyla</t>
  </si>
  <si>
    <t>Dave Vigliotti</t>
  </si>
  <si>
    <t>Frank Farren - Sons of the Flag</t>
  </si>
  <si>
    <t>Todd Barc</t>
  </si>
  <si>
    <t>Ron Filarski</t>
  </si>
  <si>
    <t>Dan Henzie</t>
  </si>
  <si>
    <t>Dave Rosso</t>
  </si>
  <si>
    <t>Gerald Honkanen &amp; Eric Stimpson</t>
  </si>
  <si>
    <t>Glenn Smith &amp; Steve Lemieux</t>
  </si>
  <si>
    <t>Dale DiBartolomeo</t>
  </si>
  <si>
    <t>Gene Zyla (4) - Direct Staff</t>
  </si>
  <si>
    <t>Gerry Zyla - Direct Staff</t>
  </si>
  <si>
    <t>Steve Yollick &amp; Robert Visingardi</t>
  </si>
  <si>
    <t>Mark Houle &amp; Steve Gottschalk</t>
  </si>
  <si>
    <t>Art Lluz  Hook</t>
  </si>
  <si>
    <t>Tom Darling  Trip</t>
  </si>
  <si>
    <t>Dennis Powers &amp; Greg Wills</t>
  </si>
  <si>
    <t>Keith Foucer</t>
  </si>
  <si>
    <t>Tom Darling &amp; Dave Kissel (sub)</t>
  </si>
  <si>
    <t>Chris Douglas  Trip</t>
  </si>
  <si>
    <t>John Higgins &amp; John McRae</t>
  </si>
  <si>
    <t>Dane Foucher &amp; Eric Stimpson</t>
  </si>
  <si>
    <t>Marc Lueckhoff &amp; Dale DiBartolomeo</t>
  </si>
  <si>
    <t>Empty Net</t>
  </si>
  <si>
    <t>Dave Kissel</t>
  </si>
  <si>
    <t>Mark Brainerd</t>
  </si>
  <si>
    <t>Gerry Zyla &amp; Greg Wills</t>
  </si>
  <si>
    <t>Bret "Superman" Beaudry - Belle Isle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</si>
</sst>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5" fillId="0" borderId="0" xfId="0" applyFont="1"/>
    <xf numFmtId="0" fontId="6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2" xfId="0" applyFont="1" applyBorder="1"/>
    <xf numFmtId="0" fontId="0" fillId="0" borderId="2" xfId="0" applyBorder="1"/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0" borderId="0" xfId="1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2" xfId="0" applyFont="1" applyBorder="1"/>
    <xf numFmtId="0" fontId="4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4" fillId="3" borderId="0" xfId="0" applyFont="1" applyFill="1"/>
    <xf numFmtId="0" fontId="2" fillId="3" borderId="0" xfId="0" applyFont="1" applyFill="1"/>
    <xf numFmtId="0" fontId="6" fillId="3" borderId="0" xfId="1" applyFont="1" applyFill="1"/>
    <xf numFmtId="0" fontId="6" fillId="3" borderId="0" xfId="0" applyFont="1" applyFill="1"/>
    <xf numFmtId="0" fontId="2" fillId="5" borderId="0" xfId="0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3" borderId="1" xfId="0" applyFont="1" applyFill="1" applyBorder="1"/>
    <xf numFmtId="2" fontId="2" fillId="0" borderId="2" xfId="1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6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0" fontId="6" fillId="0" borderId="0" xfId="0" applyFont="1" applyFill="1"/>
    <xf numFmtId="0" fontId="0" fillId="0" borderId="0" xfId="0" applyFill="1"/>
    <xf numFmtId="0" fontId="2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/>
  </cellXfs>
  <cellStyles count="2">
    <cellStyle name="Normal" xfId="0" builtinId="0"/>
    <cellStyle name="Normal 2" xfId="1" xr:uid="{E251F169-391B-4AC0-889B-2E2491414A02}"/>
  </cellStyles>
  <dxfs count="20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505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93DA7-396B-47D3-98F7-C92FA18DA5CC}">
  <dimension ref="A1:AR147"/>
  <sheetViews>
    <sheetView tabSelected="1"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  <col min="44" max="44" width="2.7109375" customWidth="1"/>
  </cols>
  <sheetData>
    <row r="1" spans="1:44" ht="24" customHeight="1" x14ac:dyDescent="0.3">
      <c r="A1" s="39"/>
      <c r="B1" s="63" t="s">
        <v>127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39"/>
      <c r="R1" s="39"/>
      <c r="S1" s="63" t="s">
        <v>127</v>
      </c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39"/>
    </row>
    <row r="2" spans="1:44" ht="18.600000000000001" customHeight="1" thickBot="1" x14ac:dyDescent="0.35">
      <c r="A2" s="36"/>
      <c r="B2" s="26" t="s">
        <v>76</v>
      </c>
      <c r="C2" s="26">
        <v>4</v>
      </c>
      <c r="D2" s="25"/>
      <c r="E2" s="25"/>
      <c r="F2" s="25"/>
      <c r="G2" s="64" t="s">
        <v>170</v>
      </c>
      <c r="H2" s="64"/>
      <c r="I2" s="64"/>
      <c r="J2" s="64"/>
      <c r="K2" s="64"/>
      <c r="L2" s="64"/>
      <c r="M2" s="64"/>
      <c r="N2" s="25"/>
      <c r="O2" s="25"/>
      <c r="P2" s="25"/>
      <c r="Q2" s="36"/>
      <c r="R2" s="36"/>
      <c r="U2" s="37" t="s">
        <v>109</v>
      </c>
      <c r="V2" s="10" t="s">
        <v>0</v>
      </c>
      <c r="W2" s="10"/>
      <c r="X2" s="10"/>
      <c r="Y2" s="10"/>
      <c r="Z2" s="10" t="s">
        <v>1</v>
      </c>
      <c r="AA2" s="10"/>
      <c r="AB2" s="10"/>
      <c r="AC2" s="37" t="s">
        <v>3</v>
      </c>
      <c r="AD2" s="37" t="s">
        <v>7</v>
      </c>
      <c r="AE2" s="37" t="s">
        <v>8</v>
      </c>
      <c r="AF2" s="37" t="s">
        <v>9</v>
      </c>
      <c r="AG2" s="65" t="s">
        <v>71</v>
      </c>
      <c r="AH2" s="65"/>
      <c r="AI2" s="37" t="s">
        <v>4</v>
      </c>
      <c r="AJ2" s="37" t="s">
        <v>6</v>
      </c>
      <c r="AK2" s="37" t="s">
        <v>5</v>
      </c>
      <c r="AL2" s="37" t="s">
        <v>72</v>
      </c>
      <c r="AM2" s="21"/>
      <c r="AN2" s="11"/>
      <c r="AO2" s="11"/>
      <c r="AP2" s="22"/>
      <c r="AQ2" s="22"/>
      <c r="AR2" s="39"/>
    </row>
    <row r="3" spans="1:44" ht="18.75" thickBot="1" x14ac:dyDescent="0.3">
      <c r="A3" s="36"/>
      <c r="B3" s="4" t="s">
        <v>110</v>
      </c>
      <c r="C3" s="2" t="s">
        <v>80</v>
      </c>
      <c r="D3" s="2"/>
      <c r="E3" s="3"/>
      <c r="F3" s="2"/>
      <c r="G3" s="4" t="s">
        <v>7</v>
      </c>
      <c r="H3" s="4" t="s">
        <v>8</v>
      </c>
      <c r="I3" s="4" t="s">
        <v>9</v>
      </c>
      <c r="J3" s="4" t="s">
        <v>11</v>
      </c>
      <c r="K3" s="4" t="s">
        <v>12</v>
      </c>
      <c r="L3" s="4" t="s">
        <v>10</v>
      </c>
      <c r="M3" s="4" t="s">
        <v>4</v>
      </c>
      <c r="N3" s="4" t="s">
        <v>13</v>
      </c>
      <c r="O3" s="4" t="s">
        <v>2</v>
      </c>
      <c r="P3" s="4" t="s">
        <v>252</v>
      </c>
      <c r="Q3" s="36"/>
      <c r="R3" s="36"/>
      <c r="U3" s="27">
        <v>7.5</v>
      </c>
      <c r="V3" s="21" t="s">
        <v>168</v>
      </c>
      <c r="Z3" s="21" t="s">
        <v>136</v>
      </c>
      <c r="AB3" s="22"/>
      <c r="AC3" s="15">
        <f t="shared" ref="AC3:AC10" si="0">+AD3+AE3+AF3</f>
        <v>2</v>
      </c>
      <c r="AD3" s="15">
        <v>1</v>
      </c>
      <c r="AE3" s="15">
        <v>1</v>
      </c>
      <c r="AF3" s="15">
        <v>0</v>
      </c>
      <c r="AG3" s="60">
        <f t="shared" ref="AG3:AG6" si="1">+(AD3*2+AF3)/(2*AC3)</f>
        <v>0.5</v>
      </c>
      <c r="AH3" s="60"/>
      <c r="AI3" s="15">
        <v>2</v>
      </c>
      <c r="AJ3" s="15">
        <v>0</v>
      </c>
      <c r="AK3" s="15">
        <v>1</v>
      </c>
      <c r="AL3" s="52">
        <f t="shared" ref="AL3:AL6" si="2">+AI3/AC3</f>
        <v>1</v>
      </c>
      <c r="AN3" s="22"/>
      <c r="AQ3" s="22"/>
      <c r="AR3" s="39"/>
    </row>
    <row r="4" spans="1:44" ht="18" x14ac:dyDescent="0.25">
      <c r="A4" s="36"/>
      <c r="B4" s="5">
        <v>4</v>
      </c>
      <c r="C4" s="6" t="s">
        <v>115</v>
      </c>
      <c r="D4" s="11"/>
      <c r="E4" s="11"/>
      <c r="F4" s="11"/>
      <c r="G4" s="5">
        <v>3</v>
      </c>
      <c r="H4" s="5">
        <v>0</v>
      </c>
      <c r="I4" s="5">
        <v>1</v>
      </c>
      <c r="J4" s="5">
        <f>2*G4+I4</f>
        <v>7</v>
      </c>
      <c r="K4" s="35">
        <f>+J4/((G4+H4+I4)*2)</f>
        <v>0.875</v>
      </c>
      <c r="L4" s="5">
        <f>+$AA$66</f>
        <v>13</v>
      </c>
      <c r="M4" s="5">
        <v>7</v>
      </c>
      <c r="N4" s="5">
        <f>+$AB$66</f>
        <v>19</v>
      </c>
      <c r="O4" s="5">
        <f>+$AD$66</f>
        <v>4</v>
      </c>
      <c r="P4" s="5">
        <v>1</v>
      </c>
      <c r="Q4" s="40"/>
      <c r="R4" s="36"/>
      <c r="U4" s="27">
        <v>8</v>
      </c>
      <c r="V4" s="21" t="s">
        <v>15</v>
      </c>
      <c r="X4" s="21"/>
      <c r="Y4" s="21"/>
      <c r="Z4" s="21" t="s">
        <v>184</v>
      </c>
      <c r="AB4" s="22"/>
      <c r="AC4" s="22">
        <f t="shared" si="0"/>
        <v>4</v>
      </c>
      <c r="AD4" s="22">
        <v>3</v>
      </c>
      <c r="AE4" s="22">
        <v>1</v>
      </c>
      <c r="AF4" s="22">
        <v>0</v>
      </c>
      <c r="AG4" s="59">
        <f t="shared" si="1"/>
        <v>0.75</v>
      </c>
      <c r="AH4" s="59"/>
      <c r="AI4" s="22">
        <v>4</v>
      </c>
      <c r="AJ4" s="22">
        <v>0</v>
      </c>
      <c r="AK4" s="22">
        <v>2</v>
      </c>
      <c r="AL4" s="24">
        <f t="shared" si="2"/>
        <v>1</v>
      </c>
      <c r="AN4" s="22"/>
      <c r="AO4" s="5"/>
      <c r="AQ4" s="22"/>
      <c r="AR4" s="39"/>
    </row>
    <row r="5" spans="1:44" ht="18" x14ac:dyDescent="0.25">
      <c r="A5" s="36"/>
      <c r="B5" s="5">
        <v>5</v>
      </c>
      <c r="C5" s="6" t="s">
        <v>171</v>
      </c>
      <c r="D5" s="11"/>
      <c r="E5" s="11"/>
      <c r="F5" s="11"/>
      <c r="G5" s="5">
        <v>3</v>
      </c>
      <c r="H5" s="5">
        <v>1</v>
      </c>
      <c r="I5" s="5">
        <v>0</v>
      </c>
      <c r="J5" s="5">
        <f>2*G5+I5</f>
        <v>6</v>
      </c>
      <c r="K5" s="35">
        <f>+J5/((G5+H5+I5)*2)</f>
        <v>0.75</v>
      </c>
      <c r="L5" s="5">
        <f>+$AN$27</f>
        <v>13</v>
      </c>
      <c r="M5" s="5">
        <v>4</v>
      </c>
      <c r="N5" s="5">
        <f>$AO$27</f>
        <v>21</v>
      </c>
      <c r="O5" s="5">
        <f>$AQ$27</f>
        <v>2</v>
      </c>
      <c r="P5" s="5">
        <v>2</v>
      </c>
      <c r="Q5" s="40"/>
      <c r="R5" s="36"/>
      <c r="U5" s="27">
        <v>7.5</v>
      </c>
      <c r="V5" s="21" t="s">
        <v>69</v>
      </c>
      <c r="X5" s="21"/>
      <c r="Z5" s="21" t="s">
        <v>16</v>
      </c>
      <c r="AB5" s="22"/>
      <c r="AC5" s="22">
        <f t="shared" si="0"/>
        <v>4</v>
      </c>
      <c r="AD5" s="22">
        <v>3</v>
      </c>
      <c r="AE5" s="22">
        <v>0</v>
      </c>
      <c r="AF5" s="22">
        <v>1</v>
      </c>
      <c r="AG5" s="59">
        <f t="shared" si="1"/>
        <v>0.875</v>
      </c>
      <c r="AH5" s="59"/>
      <c r="AI5" s="22">
        <v>7</v>
      </c>
      <c r="AJ5" s="22">
        <v>0</v>
      </c>
      <c r="AK5" s="22">
        <v>0</v>
      </c>
      <c r="AL5" s="24">
        <f t="shared" si="2"/>
        <v>1.75</v>
      </c>
      <c r="AN5" s="22"/>
      <c r="AO5" s="5"/>
      <c r="AQ5" s="22"/>
      <c r="AR5" s="39"/>
    </row>
    <row r="6" spans="1:44" ht="18" x14ac:dyDescent="0.25">
      <c r="A6" s="36"/>
      <c r="B6" s="5">
        <v>1</v>
      </c>
      <c r="C6" s="6" t="s">
        <v>130</v>
      </c>
      <c r="D6" s="11"/>
      <c r="E6" s="6"/>
      <c r="F6" s="11"/>
      <c r="G6" s="5">
        <v>2</v>
      </c>
      <c r="H6" s="5">
        <v>1</v>
      </c>
      <c r="I6" s="5">
        <v>1</v>
      </c>
      <c r="J6" s="5">
        <f>2*G6+I6</f>
        <v>5</v>
      </c>
      <c r="K6" s="35">
        <f>+J6/((G6+H6+I6)*2)</f>
        <v>0.625</v>
      </c>
      <c r="L6" s="5">
        <f>+$AA$27</f>
        <v>13</v>
      </c>
      <c r="M6" s="5">
        <v>4</v>
      </c>
      <c r="N6" s="5">
        <f>$AB$27</f>
        <v>18</v>
      </c>
      <c r="O6" s="5">
        <f>$AD$27</f>
        <v>4</v>
      </c>
      <c r="P6" s="5">
        <v>2</v>
      </c>
      <c r="Q6" s="40"/>
      <c r="R6" s="36"/>
      <c r="U6" s="27">
        <v>7</v>
      </c>
      <c r="V6" s="21" t="s">
        <v>183</v>
      </c>
      <c r="X6" s="21"/>
      <c r="Z6" s="21" t="s">
        <v>97</v>
      </c>
      <c r="AB6" s="22"/>
      <c r="AC6" s="22">
        <f t="shared" si="0"/>
        <v>4</v>
      </c>
      <c r="AD6" s="22">
        <v>2</v>
      </c>
      <c r="AE6" s="22">
        <v>2</v>
      </c>
      <c r="AF6" s="22">
        <v>0</v>
      </c>
      <c r="AG6" s="59">
        <f t="shared" si="1"/>
        <v>0.5</v>
      </c>
      <c r="AH6" s="59"/>
      <c r="AI6" s="22">
        <v>10</v>
      </c>
      <c r="AJ6" s="22">
        <v>0</v>
      </c>
      <c r="AK6" s="22">
        <v>1</v>
      </c>
      <c r="AL6" s="24">
        <f t="shared" si="2"/>
        <v>2.5</v>
      </c>
      <c r="AN6" s="22"/>
      <c r="AO6" s="5"/>
      <c r="AQ6" s="22"/>
      <c r="AR6" s="39"/>
    </row>
    <row r="7" spans="1:44" ht="18" x14ac:dyDescent="0.25">
      <c r="A7" s="36"/>
      <c r="B7" s="5">
        <v>7</v>
      </c>
      <c r="C7" s="6" t="s">
        <v>92</v>
      </c>
      <c r="D7" s="11"/>
      <c r="E7" s="6"/>
      <c r="F7" s="11"/>
      <c r="G7" s="5">
        <v>2</v>
      </c>
      <c r="H7" s="5">
        <v>2</v>
      </c>
      <c r="I7" s="5">
        <v>0</v>
      </c>
      <c r="J7" s="5">
        <f>2*G7+I7</f>
        <v>4</v>
      </c>
      <c r="K7" s="35">
        <f>+J7/((G7+H7+I7)*2)</f>
        <v>0.5</v>
      </c>
      <c r="L7" s="5">
        <f>+$AN$53</f>
        <v>12</v>
      </c>
      <c r="M7" s="5">
        <v>10</v>
      </c>
      <c r="N7" s="5">
        <f>+$AO$53</f>
        <v>19</v>
      </c>
      <c r="O7" s="5">
        <f>+$AQ$53</f>
        <v>8</v>
      </c>
      <c r="P7" s="5">
        <v>2</v>
      </c>
      <c r="Q7" s="40"/>
      <c r="R7" s="36"/>
      <c r="U7" s="27">
        <v>8</v>
      </c>
      <c r="V7" s="21" t="s">
        <v>142</v>
      </c>
      <c r="X7" s="21"/>
      <c r="Z7" s="21" t="s">
        <v>14</v>
      </c>
      <c r="AB7" s="22"/>
      <c r="AC7" s="22">
        <f>+AD7+AE7+AF7</f>
        <v>4</v>
      </c>
      <c r="AD7" s="22">
        <v>0</v>
      </c>
      <c r="AE7" s="22">
        <v>3</v>
      </c>
      <c r="AF7" s="22">
        <v>1</v>
      </c>
      <c r="AG7" s="59">
        <f>+(AD7*2+AF7)/(2*AC7)</f>
        <v>0.125</v>
      </c>
      <c r="AH7" s="59"/>
      <c r="AI7" s="22">
        <v>16</v>
      </c>
      <c r="AJ7" s="22">
        <v>1</v>
      </c>
      <c r="AK7" s="22">
        <v>0</v>
      </c>
      <c r="AL7" s="24">
        <f>+AI7/AC7</f>
        <v>4</v>
      </c>
      <c r="AN7" s="22"/>
      <c r="AO7" s="5"/>
      <c r="AQ7" s="22"/>
      <c r="AR7" s="39"/>
    </row>
    <row r="8" spans="1:44" ht="18" x14ac:dyDescent="0.25">
      <c r="A8" s="36"/>
      <c r="B8" s="5">
        <v>2</v>
      </c>
      <c r="C8" s="6" t="s">
        <v>18</v>
      </c>
      <c r="D8" s="11"/>
      <c r="E8" s="6"/>
      <c r="F8" s="11"/>
      <c r="G8" s="5">
        <v>2</v>
      </c>
      <c r="H8" s="5">
        <v>2</v>
      </c>
      <c r="I8" s="5">
        <v>0</v>
      </c>
      <c r="J8" s="5">
        <f>2*G8+I8</f>
        <v>4</v>
      </c>
      <c r="K8" s="35">
        <f>+J8/((G8+H8+I8)*2)</f>
        <v>0.5</v>
      </c>
      <c r="L8" s="5">
        <f>+$AA$40</f>
        <v>12</v>
      </c>
      <c r="M8" s="5">
        <v>17</v>
      </c>
      <c r="N8" s="5">
        <f>$AB$40</f>
        <v>14</v>
      </c>
      <c r="O8" s="5">
        <f>$AD$40</f>
        <v>8</v>
      </c>
      <c r="P8" s="5">
        <v>5</v>
      </c>
      <c r="Q8" s="40"/>
      <c r="R8" s="36"/>
      <c r="U8" s="27">
        <v>7.5</v>
      </c>
      <c r="V8" s="21" t="s">
        <v>78</v>
      </c>
      <c r="X8" s="21"/>
      <c r="Z8" s="21" t="s">
        <v>18</v>
      </c>
      <c r="AB8" s="22"/>
      <c r="AC8" s="22">
        <f>+AD8+AE8+AF8</f>
        <v>4</v>
      </c>
      <c r="AD8" s="22">
        <v>2</v>
      </c>
      <c r="AE8" s="22">
        <v>2</v>
      </c>
      <c r="AF8" s="22">
        <v>0</v>
      </c>
      <c r="AG8" s="59">
        <f>+(AD8*2+AF8)/(2*AC8)</f>
        <v>0.5</v>
      </c>
      <c r="AH8" s="59"/>
      <c r="AI8" s="22">
        <v>17</v>
      </c>
      <c r="AJ8" s="22">
        <v>0</v>
      </c>
      <c r="AK8" s="22">
        <v>0</v>
      </c>
      <c r="AL8" s="24">
        <f>+AI8/AC8</f>
        <v>4.25</v>
      </c>
      <c r="AN8" s="22"/>
      <c r="AO8" s="5"/>
      <c r="AQ8" s="22"/>
      <c r="AR8" s="39"/>
    </row>
    <row r="9" spans="1:44" ht="18" x14ac:dyDescent="0.25">
      <c r="A9" s="36"/>
      <c r="B9" s="5">
        <v>6</v>
      </c>
      <c r="C9" s="6" t="s">
        <v>17</v>
      </c>
      <c r="D9" s="11"/>
      <c r="E9" s="6"/>
      <c r="F9" s="11"/>
      <c r="G9" s="5">
        <v>1</v>
      </c>
      <c r="H9" s="5">
        <v>2</v>
      </c>
      <c r="I9" s="5">
        <v>1</v>
      </c>
      <c r="J9" s="5">
        <f>2*G9+I9</f>
        <v>3</v>
      </c>
      <c r="K9" s="35">
        <f>+J9/((G9+H9+I9)*2)</f>
        <v>0.375</v>
      </c>
      <c r="L9" s="5">
        <f>+$AN$40</f>
        <v>11</v>
      </c>
      <c r="M9" s="5">
        <v>15</v>
      </c>
      <c r="N9" s="5">
        <f>+$AO$40</f>
        <v>17</v>
      </c>
      <c r="O9" s="5">
        <f>+$AQ$40</f>
        <v>0</v>
      </c>
      <c r="P9" s="5">
        <v>5</v>
      </c>
      <c r="Q9" s="40"/>
      <c r="R9" s="36"/>
      <c r="U9" s="27">
        <v>7</v>
      </c>
      <c r="V9" s="21" t="s">
        <v>162</v>
      </c>
      <c r="X9" s="21"/>
      <c r="Z9" s="21" t="s">
        <v>17</v>
      </c>
      <c r="AB9" s="22"/>
      <c r="AC9" s="22">
        <f>+AD9+AE9+AF9</f>
        <v>3</v>
      </c>
      <c r="AD9" s="22">
        <v>1</v>
      </c>
      <c r="AE9" s="22">
        <v>2</v>
      </c>
      <c r="AF9" s="22">
        <v>0</v>
      </c>
      <c r="AG9" s="59">
        <f>+(AD9*2+AF9)/(2*AC9)</f>
        <v>0.33333333333333331</v>
      </c>
      <c r="AH9" s="59"/>
      <c r="AI9" s="22">
        <v>14</v>
      </c>
      <c r="AJ9" s="22">
        <v>0</v>
      </c>
      <c r="AK9" s="22">
        <v>0</v>
      </c>
      <c r="AL9" s="24">
        <f>+AI9/AC9</f>
        <v>4.666666666666667</v>
      </c>
      <c r="AN9" s="22"/>
      <c r="AO9" s="5"/>
      <c r="AQ9" s="22"/>
      <c r="AR9" s="39"/>
    </row>
    <row r="10" spans="1:44" ht="18" x14ac:dyDescent="0.25">
      <c r="A10" s="40"/>
      <c r="B10" s="5">
        <v>3</v>
      </c>
      <c r="C10" s="6" t="s">
        <v>93</v>
      </c>
      <c r="D10" s="11"/>
      <c r="E10" s="11"/>
      <c r="F10" s="11"/>
      <c r="G10" s="5">
        <v>0</v>
      </c>
      <c r="H10" s="5">
        <v>2</v>
      </c>
      <c r="I10" s="5">
        <v>2</v>
      </c>
      <c r="J10" s="5">
        <f>2*G10+I10</f>
        <v>2</v>
      </c>
      <c r="K10" s="35">
        <f>+J10/((G10+H10+I10)*2)</f>
        <v>0.25</v>
      </c>
      <c r="L10" s="5">
        <f>+$AA$53</f>
        <v>7</v>
      </c>
      <c r="M10" s="5">
        <v>13</v>
      </c>
      <c r="N10" s="5">
        <f>+$AB$53</f>
        <v>10</v>
      </c>
      <c r="O10" s="5">
        <f>+$AD$53</f>
        <v>4</v>
      </c>
      <c r="P10" s="5">
        <v>7</v>
      </c>
      <c r="Q10" s="40"/>
      <c r="R10" s="40"/>
      <c r="U10" s="27">
        <v>7</v>
      </c>
      <c r="V10" s="21" t="s">
        <v>145</v>
      </c>
      <c r="X10" s="21"/>
      <c r="Z10" s="21" t="s">
        <v>93</v>
      </c>
      <c r="AB10" s="22"/>
      <c r="AC10" s="22">
        <f t="shared" si="0"/>
        <v>0</v>
      </c>
      <c r="AD10" s="22">
        <v>0</v>
      </c>
      <c r="AE10" s="22">
        <v>0</v>
      </c>
      <c r="AF10" s="22">
        <v>0</v>
      </c>
      <c r="AG10" s="59"/>
      <c r="AH10" s="59"/>
      <c r="AI10" s="22">
        <v>0</v>
      </c>
      <c r="AJ10" s="22">
        <v>0</v>
      </c>
      <c r="AK10" s="22">
        <v>0</v>
      </c>
      <c r="AL10" s="24"/>
      <c r="AN10" s="22"/>
      <c r="AO10" s="5"/>
      <c r="AQ10" s="22"/>
      <c r="AR10" s="39"/>
    </row>
    <row r="11" spans="1:44" ht="18.75" thickBot="1" x14ac:dyDescent="0.3">
      <c r="A11" s="40"/>
      <c r="B11" s="5">
        <v>8</v>
      </c>
      <c r="C11" s="6" t="s">
        <v>14</v>
      </c>
      <c r="D11" s="11"/>
      <c r="E11" s="6"/>
      <c r="F11" s="11"/>
      <c r="G11" s="5">
        <v>0</v>
      </c>
      <c r="H11" s="5">
        <v>3</v>
      </c>
      <c r="I11" s="5">
        <v>1</v>
      </c>
      <c r="J11" s="5">
        <f>2*G11+I11</f>
        <v>1</v>
      </c>
      <c r="K11" s="35">
        <f>+J11/((G11+H11+I11)*2)</f>
        <v>0.125</v>
      </c>
      <c r="L11" s="5">
        <f>+$AN$66</f>
        <v>6</v>
      </c>
      <c r="M11" s="5">
        <v>17</v>
      </c>
      <c r="N11" s="5">
        <f>$AO$66</f>
        <v>11</v>
      </c>
      <c r="O11" s="5">
        <f>$AQ$66</f>
        <v>6</v>
      </c>
      <c r="P11" s="5">
        <v>8</v>
      </c>
      <c r="Q11" s="40"/>
      <c r="R11" s="40"/>
      <c r="V11" s="21" t="s">
        <v>19</v>
      </c>
      <c r="X11" s="21"/>
      <c r="Y11" s="21"/>
      <c r="Z11" s="11"/>
      <c r="AA11" s="21"/>
      <c r="AB11" s="22"/>
      <c r="AC11" s="22">
        <f>+AC109</f>
        <v>7</v>
      </c>
      <c r="AD11" s="22">
        <f>+AD109</f>
        <v>1</v>
      </c>
      <c r="AE11" s="22">
        <f>+AE109</f>
        <v>2</v>
      </c>
      <c r="AF11" s="22">
        <f>+AF109</f>
        <v>4</v>
      </c>
      <c r="AG11" s="59"/>
      <c r="AH11" s="59"/>
      <c r="AI11" s="22">
        <f>+AI109</f>
        <v>16</v>
      </c>
      <c r="AJ11" s="22">
        <f>+AJ109</f>
        <v>0</v>
      </c>
      <c r="AK11" s="22">
        <f>+AK109</f>
        <v>0</v>
      </c>
      <c r="AL11" s="24"/>
      <c r="AM11" s="21"/>
      <c r="AN11" s="11"/>
      <c r="AO11" s="5"/>
      <c r="AQ11" s="11"/>
      <c r="AR11" s="39"/>
    </row>
    <row r="12" spans="1:44" ht="18" x14ac:dyDescent="0.25">
      <c r="A12" s="40"/>
      <c r="B12" s="7"/>
      <c r="C12" s="7"/>
      <c r="D12" s="7"/>
      <c r="E12" s="8"/>
      <c r="F12" s="7"/>
      <c r="G12" s="9">
        <f>SUM(G4:G11)</f>
        <v>13</v>
      </c>
      <c r="H12" s="9">
        <f>SUM(H4:H11)</f>
        <v>13</v>
      </c>
      <c r="I12" s="9">
        <f>SUM(I4:I11)</f>
        <v>6</v>
      </c>
      <c r="J12" s="9"/>
      <c r="K12" s="9"/>
      <c r="L12" s="9">
        <f>SUM(L4:L11)</f>
        <v>87</v>
      </c>
      <c r="M12" s="9">
        <f>SUM(M4:M11)</f>
        <v>87</v>
      </c>
      <c r="N12" s="9">
        <f>SUM(N4:N11)</f>
        <v>129</v>
      </c>
      <c r="O12" s="9">
        <f>SUM(O4:O11)</f>
        <v>36</v>
      </c>
      <c r="P12" s="9"/>
      <c r="Q12" s="40"/>
      <c r="R12" s="40"/>
      <c r="U12" s="32"/>
      <c r="V12" s="32"/>
      <c r="W12" s="31" t="s">
        <v>20</v>
      </c>
      <c r="X12" s="32"/>
      <c r="Y12" s="32"/>
      <c r="Z12" s="32"/>
      <c r="AA12" s="31"/>
      <c r="AB12" s="15"/>
      <c r="AC12" s="15">
        <f>SUM(AC3:AC11)</f>
        <v>32</v>
      </c>
      <c r="AD12" s="15">
        <f>SUM(AD3:AD11)</f>
        <v>13</v>
      </c>
      <c r="AE12" s="15">
        <f>SUM(AE3:AE11)</f>
        <v>13</v>
      </c>
      <c r="AF12" s="15">
        <f>SUM(AF3:AF11)</f>
        <v>6</v>
      </c>
      <c r="AG12" s="15"/>
      <c r="AH12" s="15"/>
      <c r="AI12" s="15">
        <f>SUM(AI3:AI11)</f>
        <v>86</v>
      </c>
      <c r="AJ12" s="15">
        <f>SUM(AJ3:AJ11)</f>
        <v>1</v>
      </c>
      <c r="AK12" s="15">
        <f>SUM(AK3:AK11)</f>
        <v>4</v>
      </c>
      <c r="AL12" s="33">
        <f>+AI12/AC12</f>
        <v>2.6875</v>
      </c>
      <c r="AR12" s="39"/>
    </row>
    <row r="13" spans="1:44" ht="15.75" x14ac:dyDescent="0.25">
      <c r="A13" s="41"/>
      <c r="B13" s="1"/>
      <c r="C13" s="1"/>
      <c r="D13" s="1"/>
      <c r="P13" s="1"/>
      <c r="Q13" s="41"/>
      <c r="R13" s="41"/>
      <c r="AR13" s="39"/>
    </row>
    <row r="14" spans="1:44" ht="15.95" customHeight="1" thickBot="1" x14ac:dyDescent="0.3">
      <c r="A14" s="41"/>
      <c r="B14" s="47" t="str">
        <f>"Week "&amp;TEXT(C2,"##")&amp;" Summary:"</f>
        <v>Week 4 Summary:</v>
      </c>
      <c r="C14" s="48"/>
      <c r="D14" s="48"/>
      <c r="E14" s="62">
        <v>45564</v>
      </c>
      <c r="F14" s="62"/>
      <c r="G14" s="36" t="s">
        <v>70</v>
      </c>
      <c r="H14" s="36" t="s">
        <v>25</v>
      </c>
      <c r="I14" s="36" t="s">
        <v>90</v>
      </c>
      <c r="J14" s="39"/>
      <c r="K14" s="39"/>
      <c r="L14" s="36" t="s">
        <v>89</v>
      </c>
      <c r="M14" s="39"/>
      <c r="N14" s="39"/>
      <c r="O14" s="39"/>
      <c r="P14" s="39"/>
      <c r="Q14" s="41"/>
      <c r="R14" s="41"/>
      <c r="S14" s="23" t="s">
        <v>109</v>
      </c>
      <c r="T14" s="51" t="s">
        <v>80</v>
      </c>
      <c r="U14" s="51"/>
      <c r="V14" s="51"/>
      <c r="W14" s="51"/>
      <c r="X14" s="51" t="s">
        <v>110</v>
      </c>
      <c r="Y14" s="17" t="s">
        <v>21</v>
      </c>
      <c r="Z14" s="23" t="s">
        <v>3</v>
      </c>
      <c r="AA14" s="23" t="s">
        <v>22</v>
      </c>
      <c r="AB14" s="23" t="s">
        <v>23</v>
      </c>
      <c r="AC14" s="23" t="s">
        <v>24</v>
      </c>
      <c r="AD14" s="23" t="s">
        <v>2</v>
      </c>
      <c r="AE14" s="45"/>
      <c r="AF14" s="23" t="s">
        <v>109</v>
      </c>
      <c r="AG14" s="51" t="s">
        <v>80</v>
      </c>
      <c r="AH14" s="51"/>
      <c r="AI14" s="51"/>
      <c r="AJ14" s="51"/>
      <c r="AK14" s="51" t="s">
        <v>110</v>
      </c>
      <c r="AL14" s="17" t="s">
        <v>21</v>
      </c>
      <c r="AM14" s="23" t="s">
        <v>3</v>
      </c>
      <c r="AN14" s="23" t="s">
        <v>22</v>
      </c>
      <c r="AO14" s="23" t="s">
        <v>23</v>
      </c>
      <c r="AP14" s="23" t="s">
        <v>24</v>
      </c>
      <c r="AQ14" s="23" t="s">
        <v>2</v>
      </c>
      <c r="AR14" s="39"/>
    </row>
    <row r="15" spans="1:44" ht="15.95" customHeight="1" x14ac:dyDescent="0.25">
      <c r="A15" s="41"/>
      <c r="B15" s="42" t="s">
        <v>146</v>
      </c>
      <c r="C15" s="76" t="s">
        <v>180</v>
      </c>
      <c r="D15" s="77"/>
      <c r="E15" s="78"/>
      <c r="F15" s="78"/>
      <c r="G15" s="79">
        <v>2</v>
      </c>
      <c r="H15" s="22">
        <v>1</v>
      </c>
      <c r="I15" s="21" t="s">
        <v>138</v>
      </c>
      <c r="J15" s="21"/>
      <c r="K15" s="21"/>
      <c r="L15" s="21" t="s">
        <v>192</v>
      </c>
      <c r="M15" s="21"/>
      <c r="N15" s="21"/>
      <c r="O15" s="21"/>
      <c r="P15" s="21"/>
      <c r="Q15" s="41"/>
      <c r="R15" s="41"/>
      <c r="S15" s="18" t="s">
        <v>130</v>
      </c>
      <c r="T15" s="18"/>
      <c r="U15" s="18"/>
      <c r="V15" s="18"/>
      <c r="W15" s="18"/>
      <c r="X15" s="16" t="s">
        <v>135</v>
      </c>
      <c r="Z15" s="22">
        <v>7</v>
      </c>
      <c r="AA15" s="22">
        <v>1</v>
      </c>
      <c r="AB15" s="22">
        <v>2</v>
      </c>
      <c r="AC15" s="22">
        <f t="shared" ref="AC15:AC26" si="3">+AA15+AB15</f>
        <v>3</v>
      </c>
      <c r="AD15" s="22">
        <v>0</v>
      </c>
      <c r="AE15" s="45"/>
      <c r="AF15" s="18" t="s">
        <v>171</v>
      </c>
      <c r="AG15" s="18"/>
      <c r="AH15" s="18"/>
      <c r="AI15" s="18"/>
      <c r="AJ15" s="18"/>
      <c r="AK15" s="16" t="s">
        <v>174</v>
      </c>
      <c r="AM15" s="22">
        <v>5</v>
      </c>
      <c r="AN15" s="22">
        <v>4</v>
      </c>
      <c r="AO15" s="22">
        <v>1</v>
      </c>
      <c r="AP15" s="22">
        <f t="shared" ref="AP15:AP26" si="4">+AN15+AO15</f>
        <v>5</v>
      </c>
      <c r="AQ15" s="22">
        <v>0</v>
      </c>
      <c r="AR15" s="39"/>
    </row>
    <row r="16" spans="1:44" ht="15.95" customHeight="1" x14ac:dyDescent="0.25">
      <c r="A16" s="41"/>
      <c r="B16" s="22" t="s">
        <v>27</v>
      </c>
      <c r="C16" s="77"/>
      <c r="D16" s="80" t="s">
        <v>100</v>
      </c>
      <c r="E16" s="80"/>
      <c r="F16" s="78"/>
      <c r="G16" s="79"/>
      <c r="H16" s="22">
        <v>1</v>
      </c>
      <c r="I16" s="21" t="s">
        <v>138</v>
      </c>
      <c r="J16" s="21"/>
      <c r="K16" s="21"/>
      <c r="L16" s="21" t="s">
        <v>192</v>
      </c>
      <c r="M16" s="21"/>
      <c r="N16" s="21"/>
      <c r="O16" s="21"/>
      <c r="P16" s="21"/>
      <c r="Q16" s="41"/>
      <c r="R16" s="41"/>
      <c r="S16" s="27">
        <v>7.5</v>
      </c>
      <c r="T16" s="21" t="s">
        <v>168</v>
      </c>
      <c r="U16" s="21"/>
      <c r="V16" s="21"/>
      <c r="W16" s="21"/>
      <c r="X16" s="22">
        <v>30</v>
      </c>
      <c r="Y16" s="21" t="s">
        <v>134</v>
      </c>
      <c r="Z16" s="22">
        <v>2</v>
      </c>
      <c r="AA16" s="22">
        <v>0</v>
      </c>
      <c r="AB16" s="22">
        <v>0</v>
      </c>
      <c r="AC16" s="22">
        <f t="shared" si="3"/>
        <v>0</v>
      </c>
      <c r="AD16" s="22">
        <v>0</v>
      </c>
      <c r="AE16" s="45"/>
      <c r="AF16" s="27">
        <v>8</v>
      </c>
      <c r="AG16" s="21" t="s">
        <v>15</v>
      </c>
      <c r="AK16" s="22"/>
      <c r="AL16" s="21" t="s">
        <v>173</v>
      </c>
      <c r="AM16" s="22">
        <v>4</v>
      </c>
      <c r="AN16" s="22">
        <v>0</v>
      </c>
      <c r="AO16" s="22">
        <v>0</v>
      </c>
      <c r="AP16" s="22">
        <f t="shared" si="4"/>
        <v>0</v>
      </c>
      <c r="AQ16" s="22">
        <v>0</v>
      </c>
      <c r="AR16" s="39"/>
    </row>
    <row r="17" spans="1:44" ht="15.95" customHeight="1" x14ac:dyDescent="0.25">
      <c r="A17" s="41"/>
      <c r="B17" s="22"/>
      <c r="C17" s="77"/>
      <c r="D17" s="80"/>
      <c r="E17" s="80"/>
      <c r="F17" s="78"/>
      <c r="G17" s="77"/>
      <c r="H17" s="22"/>
      <c r="I17" s="21"/>
      <c r="J17" s="21"/>
      <c r="K17" s="21"/>
      <c r="L17" s="21"/>
      <c r="M17" s="21"/>
      <c r="N17" s="21"/>
      <c r="O17" s="21"/>
      <c r="P17" s="21"/>
      <c r="Q17" s="41"/>
      <c r="R17" s="41"/>
      <c r="S17" s="27">
        <v>9.5</v>
      </c>
      <c r="T17" s="21" t="s">
        <v>185</v>
      </c>
      <c r="U17" s="21"/>
      <c r="V17" s="21"/>
      <c r="W17" s="21"/>
      <c r="X17" s="22">
        <v>7</v>
      </c>
      <c r="Y17" s="21" t="s">
        <v>134</v>
      </c>
      <c r="Z17" s="22">
        <v>4</v>
      </c>
      <c r="AA17" s="22">
        <v>4</v>
      </c>
      <c r="AB17" s="22">
        <v>1</v>
      </c>
      <c r="AC17" s="22">
        <f t="shared" si="3"/>
        <v>5</v>
      </c>
      <c r="AD17" s="22">
        <v>0</v>
      </c>
      <c r="AE17" s="45"/>
      <c r="AF17" s="27">
        <v>9.5</v>
      </c>
      <c r="AG17" s="21" t="s">
        <v>192</v>
      </c>
      <c r="AH17" s="21"/>
      <c r="AI17" s="21"/>
      <c r="AJ17" s="21"/>
      <c r="AK17" s="22">
        <v>19</v>
      </c>
      <c r="AL17" s="21" t="s">
        <v>173</v>
      </c>
      <c r="AM17" s="22">
        <v>4</v>
      </c>
      <c r="AN17" s="22">
        <v>2</v>
      </c>
      <c r="AO17" s="22">
        <v>5</v>
      </c>
      <c r="AP17" s="22">
        <f t="shared" si="4"/>
        <v>7</v>
      </c>
      <c r="AQ17" s="22">
        <v>2</v>
      </c>
      <c r="AR17" s="39"/>
    </row>
    <row r="18" spans="1:44" ht="15.95" customHeight="1" x14ac:dyDescent="0.25">
      <c r="A18" s="41"/>
      <c r="B18" s="22" t="s">
        <v>38</v>
      </c>
      <c r="C18" s="76" t="s">
        <v>181</v>
      </c>
      <c r="D18" s="81"/>
      <c r="E18" s="78"/>
      <c r="F18" s="78"/>
      <c r="G18" s="79">
        <v>0</v>
      </c>
      <c r="H18" s="22"/>
      <c r="I18" s="21"/>
      <c r="J18" s="21"/>
      <c r="K18" s="21"/>
      <c r="L18" s="21"/>
      <c r="M18" s="21"/>
      <c r="N18" s="21"/>
      <c r="O18" s="21"/>
      <c r="P18" s="21"/>
      <c r="Q18" s="41"/>
      <c r="R18" s="41"/>
      <c r="S18" s="27">
        <v>8.5</v>
      </c>
      <c r="T18" s="21" t="s">
        <v>28</v>
      </c>
      <c r="W18" s="21"/>
      <c r="X18" s="22">
        <v>44</v>
      </c>
      <c r="Y18" s="21" t="s">
        <v>134</v>
      </c>
      <c r="Z18" s="22">
        <v>4</v>
      </c>
      <c r="AA18" s="22">
        <v>0</v>
      </c>
      <c r="AB18" s="22">
        <v>0</v>
      </c>
      <c r="AC18" s="22">
        <f t="shared" si="3"/>
        <v>0</v>
      </c>
      <c r="AD18" s="22">
        <v>0</v>
      </c>
      <c r="AE18" s="45"/>
      <c r="AF18" s="27">
        <v>9</v>
      </c>
      <c r="AG18" s="21" t="s">
        <v>79</v>
      </c>
      <c r="AH18" s="21"/>
      <c r="AI18" s="21"/>
      <c r="AJ18" s="21"/>
      <c r="AK18" s="22">
        <v>22</v>
      </c>
      <c r="AL18" s="21" t="s">
        <v>173</v>
      </c>
      <c r="AM18" s="22">
        <v>4</v>
      </c>
      <c r="AN18" s="22">
        <v>2</v>
      </c>
      <c r="AO18" s="22">
        <v>3</v>
      </c>
      <c r="AP18" s="22">
        <f t="shared" si="4"/>
        <v>5</v>
      </c>
      <c r="AQ18" s="22">
        <v>0</v>
      </c>
      <c r="AR18" s="39"/>
    </row>
    <row r="19" spans="1:44" ht="15.95" customHeight="1" x14ac:dyDescent="0.25">
      <c r="A19" s="41"/>
      <c r="B19" s="22" t="s">
        <v>27</v>
      </c>
      <c r="C19" s="78"/>
      <c r="D19" s="80" t="s">
        <v>100</v>
      </c>
      <c r="E19" s="78"/>
      <c r="F19" s="78"/>
      <c r="G19" s="79"/>
      <c r="H19" s="22"/>
      <c r="I19" s="21"/>
      <c r="J19" s="21"/>
      <c r="K19" s="21"/>
      <c r="L19" s="21"/>
      <c r="M19" s="21"/>
      <c r="N19" s="21"/>
      <c r="O19" s="21"/>
      <c r="P19" s="21"/>
      <c r="Q19" s="41"/>
      <c r="R19" s="41"/>
      <c r="S19" s="27">
        <v>8</v>
      </c>
      <c r="T19" s="21" t="s">
        <v>155</v>
      </c>
      <c r="X19" s="22">
        <v>77</v>
      </c>
      <c r="Y19" s="21" t="s">
        <v>134</v>
      </c>
      <c r="Z19" s="22">
        <v>4</v>
      </c>
      <c r="AA19" s="22">
        <v>2</v>
      </c>
      <c r="AB19" s="22">
        <v>4</v>
      </c>
      <c r="AC19" s="22">
        <f t="shared" si="3"/>
        <v>6</v>
      </c>
      <c r="AD19" s="22">
        <v>2</v>
      </c>
      <c r="AE19" s="45"/>
      <c r="AF19" s="27">
        <v>8.5</v>
      </c>
      <c r="AG19" s="21" t="s">
        <v>138</v>
      </c>
      <c r="AH19" s="21"/>
      <c r="AI19" s="21"/>
      <c r="AJ19" s="21"/>
      <c r="AK19" s="22">
        <v>77</v>
      </c>
      <c r="AL19" s="21" t="s">
        <v>173</v>
      </c>
      <c r="AM19" s="22">
        <v>3</v>
      </c>
      <c r="AN19" s="22">
        <v>2</v>
      </c>
      <c r="AO19" s="22">
        <v>2</v>
      </c>
      <c r="AP19" s="22">
        <f t="shared" si="4"/>
        <v>4</v>
      </c>
      <c r="AQ19" s="22">
        <v>0</v>
      </c>
      <c r="AR19" s="39"/>
    </row>
    <row r="20" spans="1:44" ht="15.95" customHeight="1" x14ac:dyDescent="0.25">
      <c r="A20" s="41"/>
      <c r="B20" s="36"/>
      <c r="C20" s="46"/>
      <c r="D20" s="46"/>
      <c r="E20" s="46"/>
      <c r="F20" s="46"/>
      <c r="G20" s="42"/>
      <c r="H20" s="45"/>
      <c r="I20" s="46"/>
      <c r="J20" s="46"/>
      <c r="K20" s="45"/>
      <c r="L20" s="45"/>
      <c r="M20" s="45"/>
      <c r="N20" s="45"/>
      <c r="O20" s="45"/>
      <c r="P20" s="45"/>
      <c r="Q20" s="41"/>
      <c r="R20" s="41"/>
      <c r="S20" s="27">
        <v>8</v>
      </c>
      <c r="T20" s="21" t="s">
        <v>37</v>
      </c>
      <c r="W20" s="21"/>
      <c r="X20" s="22">
        <v>12</v>
      </c>
      <c r="Y20" s="21" t="s">
        <v>134</v>
      </c>
      <c r="Z20" s="22">
        <v>4</v>
      </c>
      <c r="AA20" s="22">
        <v>0</v>
      </c>
      <c r="AB20" s="22">
        <v>3</v>
      </c>
      <c r="AC20" s="22">
        <f t="shared" si="3"/>
        <v>3</v>
      </c>
      <c r="AD20" s="22">
        <v>0</v>
      </c>
      <c r="AE20" s="45"/>
      <c r="AF20" s="27">
        <v>8</v>
      </c>
      <c r="AG20" s="21" t="s">
        <v>153</v>
      </c>
      <c r="AH20" s="21"/>
      <c r="AI20" s="21"/>
      <c r="AJ20" s="21"/>
      <c r="AK20" s="22">
        <v>14</v>
      </c>
      <c r="AL20" s="21" t="s">
        <v>173</v>
      </c>
      <c r="AM20" s="22">
        <v>1</v>
      </c>
      <c r="AN20" s="22">
        <v>0</v>
      </c>
      <c r="AO20" s="22">
        <v>0</v>
      </c>
      <c r="AP20" s="22">
        <f t="shared" si="4"/>
        <v>0</v>
      </c>
      <c r="AQ20" s="22">
        <v>0</v>
      </c>
      <c r="AR20" s="39"/>
    </row>
    <row r="21" spans="1:44" ht="15.95" customHeight="1" x14ac:dyDescent="0.25">
      <c r="A21" s="41"/>
      <c r="B21" s="42" t="s">
        <v>147</v>
      </c>
      <c r="C21" s="76" t="s">
        <v>176</v>
      </c>
      <c r="D21" s="77"/>
      <c r="E21" s="77"/>
      <c r="F21" s="78"/>
      <c r="G21" s="79">
        <v>3</v>
      </c>
      <c r="H21" s="83">
        <v>1</v>
      </c>
      <c r="I21" s="78" t="s">
        <v>104</v>
      </c>
      <c r="J21" s="78"/>
      <c r="K21" s="78"/>
      <c r="L21" s="78"/>
      <c r="M21" s="78" t="s">
        <v>122</v>
      </c>
      <c r="N21" s="78"/>
      <c r="O21" s="78"/>
      <c r="P21" s="78"/>
      <c r="Q21" s="41"/>
      <c r="R21" s="41"/>
      <c r="S21" s="27">
        <v>7.5</v>
      </c>
      <c r="T21" s="21" t="s">
        <v>44</v>
      </c>
      <c r="U21" s="21"/>
      <c r="V21" s="21"/>
      <c r="W21" s="21"/>
      <c r="X21" s="22">
        <v>2</v>
      </c>
      <c r="Y21" s="21" t="s">
        <v>134</v>
      </c>
      <c r="Z21" s="22">
        <v>3</v>
      </c>
      <c r="AA21" s="22">
        <v>0</v>
      </c>
      <c r="AB21" s="22">
        <v>2</v>
      </c>
      <c r="AC21" s="22">
        <f t="shared" si="3"/>
        <v>2</v>
      </c>
      <c r="AD21" s="22">
        <v>0</v>
      </c>
      <c r="AE21" s="45"/>
      <c r="AF21" s="27">
        <v>7.5</v>
      </c>
      <c r="AG21" s="21" t="s">
        <v>125</v>
      </c>
      <c r="AH21" s="21"/>
      <c r="AI21" s="21"/>
      <c r="AJ21" s="21"/>
      <c r="AK21" s="22">
        <v>44</v>
      </c>
      <c r="AL21" s="21" t="s">
        <v>173</v>
      </c>
      <c r="AM21" s="22">
        <v>3</v>
      </c>
      <c r="AN21" s="22">
        <v>1</v>
      </c>
      <c r="AO21" s="22">
        <v>0</v>
      </c>
      <c r="AP21" s="22">
        <f t="shared" si="4"/>
        <v>1</v>
      </c>
      <c r="AQ21" s="22">
        <v>0</v>
      </c>
      <c r="AR21" s="39"/>
    </row>
    <row r="22" spans="1:44" ht="15.95" customHeight="1" x14ac:dyDescent="0.25">
      <c r="A22" s="41"/>
      <c r="B22" s="22" t="s">
        <v>27</v>
      </c>
      <c r="C22" s="80" t="s">
        <v>287</v>
      </c>
      <c r="D22" s="78"/>
      <c r="E22" s="78"/>
      <c r="F22" s="78"/>
      <c r="G22" s="79"/>
      <c r="H22" s="83">
        <v>1</v>
      </c>
      <c r="I22" s="78" t="s">
        <v>53</v>
      </c>
      <c r="J22" s="78"/>
      <c r="K22" s="78"/>
      <c r="L22" s="78" t="s">
        <v>289</v>
      </c>
      <c r="M22" s="78"/>
      <c r="N22" s="78"/>
      <c r="O22" s="78"/>
      <c r="P22" s="78"/>
      <c r="Q22" s="41"/>
      <c r="R22" s="41"/>
      <c r="S22" s="27">
        <v>7.5</v>
      </c>
      <c r="T22" s="21" t="s">
        <v>164</v>
      </c>
      <c r="U22" s="21"/>
      <c r="V22" s="21"/>
      <c r="X22" s="22">
        <v>17</v>
      </c>
      <c r="Y22" s="21" t="s">
        <v>134</v>
      </c>
      <c r="Z22" s="22">
        <v>4</v>
      </c>
      <c r="AA22" s="22">
        <v>1</v>
      </c>
      <c r="AB22" s="22">
        <v>3</v>
      </c>
      <c r="AC22" s="22">
        <f t="shared" si="3"/>
        <v>4</v>
      </c>
      <c r="AD22" s="22">
        <v>0</v>
      </c>
      <c r="AE22" s="45"/>
      <c r="AF22" s="27">
        <v>7</v>
      </c>
      <c r="AG22" s="21" t="s">
        <v>119</v>
      </c>
      <c r="AH22" s="21"/>
      <c r="AI22" s="21"/>
      <c r="AJ22" s="21"/>
      <c r="AK22" s="22">
        <v>24</v>
      </c>
      <c r="AL22" s="21" t="s">
        <v>173</v>
      </c>
      <c r="AM22" s="22">
        <v>4</v>
      </c>
      <c r="AN22" s="22">
        <v>0</v>
      </c>
      <c r="AO22" s="22">
        <v>4</v>
      </c>
      <c r="AP22" s="22">
        <f t="shared" si="4"/>
        <v>4</v>
      </c>
      <c r="AQ22" s="22">
        <v>0</v>
      </c>
      <c r="AR22" s="39"/>
    </row>
    <row r="23" spans="1:44" ht="15.95" customHeight="1" x14ac:dyDescent="0.25">
      <c r="A23" s="41"/>
      <c r="C23" s="80"/>
      <c r="D23" s="78"/>
      <c r="E23" s="78"/>
      <c r="F23" s="78"/>
      <c r="G23" s="77"/>
      <c r="H23" s="83">
        <v>2</v>
      </c>
      <c r="I23" s="78" t="s">
        <v>53</v>
      </c>
      <c r="J23" s="78"/>
      <c r="K23" s="78"/>
      <c r="L23" s="78" t="s">
        <v>299</v>
      </c>
      <c r="M23" s="78"/>
      <c r="N23" s="78"/>
      <c r="O23" s="78"/>
      <c r="P23" s="78"/>
      <c r="Q23" s="41"/>
      <c r="R23" s="41"/>
      <c r="S23" s="27">
        <v>7</v>
      </c>
      <c r="T23" s="21" t="s">
        <v>81</v>
      </c>
      <c r="U23" s="21"/>
      <c r="V23" s="21"/>
      <c r="W23" s="21"/>
      <c r="X23" s="22">
        <v>4</v>
      </c>
      <c r="Y23" s="21" t="s">
        <v>134</v>
      </c>
      <c r="Z23" s="22">
        <v>4</v>
      </c>
      <c r="AA23" s="22">
        <v>2</v>
      </c>
      <c r="AB23" s="22">
        <v>2</v>
      </c>
      <c r="AC23" s="22">
        <f t="shared" si="3"/>
        <v>4</v>
      </c>
      <c r="AD23" s="22">
        <v>0</v>
      </c>
      <c r="AE23" s="45"/>
      <c r="AF23" s="27">
        <v>6.5</v>
      </c>
      <c r="AG23" s="21" t="s">
        <v>99</v>
      </c>
      <c r="AH23" s="21"/>
      <c r="AI23" s="21"/>
      <c r="AJ23" s="21"/>
      <c r="AK23" s="22">
        <v>12</v>
      </c>
      <c r="AL23" s="21" t="s">
        <v>173</v>
      </c>
      <c r="AM23" s="22">
        <v>4</v>
      </c>
      <c r="AN23" s="22">
        <v>2</v>
      </c>
      <c r="AO23" s="22">
        <v>1</v>
      </c>
      <c r="AP23" s="22">
        <f t="shared" si="4"/>
        <v>3</v>
      </c>
      <c r="AQ23" s="22">
        <v>0</v>
      </c>
      <c r="AR23" s="44"/>
    </row>
    <row r="24" spans="1:44" ht="15.95" customHeight="1" x14ac:dyDescent="0.25">
      <c r="A24" s="41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41"/>
      <c r="R24" s="41"/>
      <c r="S24" s="27">
        <v>6.5</v>
      </c>
      <c r="T24" s="21" t="s">
        <v>169</v>
      </c>
      <c r="U24" s="21"/>
      <c r="V24" s="21"/>
      <c r="W24" s="21"/>
      <c r="X24" s="22">
        <v>19</v>
      </c>
      <c r="Y24" s="21" t="s">
        <v>134</v>
      </c>
      <c r="Z24" s="22">
        <v>4</v>
      </c>
      <c r="AA24" s="22">
        <v>2</v>
      </c>
      <c r="AB24" s="22">
        <v>1</v>
      </c>
      <c r="AC24" s="22">
        <f t="shared" si="3"/>
        <v>3</v>
      </c>
      <c r="AD24" s="22">
        <v>2</v>
      </c>
      <c r="AE24" s="45"/>
      <c r="AF24" s="27">
        <v>6.5</v>
      </c>
      <c r="AG24" s="21" t="s">
        <v>123</v>
      </c>
      <c r="AH24" s="21"/>
      <c r="AI24" s="21"/>
      <c r="AJ24" s="21"/>
      <c r="AK24" s="22">
        <v>8</v>
      </c>
      <c r="AL24" s="21" t="s">
        <v>173</v>
      </c>
      <c r="AM24" s="22">
        <v>4</v>
      </c>
      <c r="AN24" s="22">
        <v>0</v>
      </c>
      <c r="AO24" s="22">
        <v>2</v>
      </c>
      <c r="AP24" s="22">
        <f t="shared" si="4"/>
        <v>2</v>
      </c>
      <c r="AQ24" s="22">
        <v>0</v>
      </c>
      <c r="AR24" s="36"/>
    </row>
    <row r="25" spans="1:44" ht="15.95" customHeight="1" x14ac:dyDescent="0.25">
      <c r="A25" s="41"/>
      <c r="C25" s="76" t="s">
        <v>177</v>
      </c>
      <c r="D25" s="77"/>
      <c r="E25" s="78"/>
      <c r="F25" s="78"/>
      <c r="G25" s="79">
        <v>2</v>
      </c>
      <c r="H25" s="22">
        <v>1</v>
      </c>
      <c r="I25" s="21" t="s">
        <v>290</v>
      </c>
      <c r="J25" s="21"/>
      <c r="K25" s="21"/>
      <c r="L25" s="21" t="s">
        <v>294</v>
      </c>
      <c r="M25" s="21"/>
      <c r="N25" s="21"/>
      <c r="O25" s="21"/>
      <c r="P25" s="21"/>
      <c r="Q25" s="41"/>
      <c r="R25" s="41"/>
      <c r="S25" s="27">
        <v>6.5</v>
      </c>
      <c r="T25" s="21" t="s">
        <v>29</v>
      </c>
      <c r="U25" s="21"/>
      <c r="V25" s="21"/>
      <c r="W25" s="21"/>
      <c r="X25" s="22">
        <v>22</v>
      </c>
      <c r="Y25" s="21" t="s">
        <v>134</v>
      </c>
      <c r="Z25" s="22">
        <v>4</v>
      </c>
      <c r="AA25" s="22">
        <v>1</v>
      </c>
      <c r="AB25" s="22">
        <v>0</v>
      </c>
      <c r="AC25" s="22">
        <f t="shared" si="3"/>
        <v>1</v>
      </c>
      <c r="AD25" s="22">
        <v>0</v>
      </c>
      <c r="AE25" s="45"/>
      <c r="AF25" s="27">
        <v>6</v>
      </c>
      <c r="AG25" s="21" t="s">
        <v>91</v>
      </c>
      <c r="AH25" s="21"/>
      <c r="AI25" s="21"/>
      <c r="AJ25" s="21"/>
      <c r="AK25" s="22">
        <v>23</v>
      </c>
      <c r="AL25" s="21" t="s">
        <v>173</v>
      </c>
      <c r="AM25" s="22">
        <v>4</v>
      </c>
      <c r="AN25" s="22">
        <v>0</v>
      </c>
      <c r="AO25" s="22">
        <v>1</v>
      </c>
      <c r="AP25" s="22">
        <f t="shared" si="4"/>
        <v>1</v>
      </c>
      <c r="AQ25" s="22">
        <v>0</v>
      </c>
      <c r="AR25" s="36"/>
    </row>
    <row r="26" spans="1:44" ht="15.95" customHeight="1" x14ac:dyDescent="0.25">
      <c r="A26" s="41"/>
      <c r="B26" s="22" t="s">
        <v>27</v>
      </c>
      <c r="C26" s="80" t="s">
        <v>288</v>
      </c>
      <c r="D26" s="80"/>
      <c r="E26" s="78"/>
      <c r="F26" s="77"/>
      <c r="G26" s="79"/>
      <c r="H26" s="22">
        <v>2</v>
      </c>
      <c r="I26" s="21" t="s">
        <v>239</v>
      </c>
      <c r="J26" s="21"/>
      <c r="K26" s="21"/>
      <c r="L26" s="21" t="s">
        <v>291</v>
      </c>
      <c r="M26" s="21"/>
      <c r="N26" s="21"/>
      <c r="O26" s="21"/>
      <c r="P26" s="21"/>
      <c r="Q26" s="41"/>
      <c r="R26" s="41"/>
      <c r="S26" s="27">
        <v>6</v>
      </c>
      <c r="T26" s="21" t="s">
        <v>159</v>
      </c>
      <c r="U26" s="21"/>
      <c r="V26" s="21"/>
      <c r="W26" s="21"/>
      <c r="X26" s="22"/>
      <c r="Y26" s="21" t="s">
        <v>134</v>
      </c>
      <c r="Z26" s="22">
        <v>0</v>
      </c>
      <c r="AA26" s="22">
        <v>0</v>
      </c>
      <c r="AB26" s="22">
        <v>0</v>
      </c>
      <c r="AC26" s="22">
        <f t="shared" si="3"/>
        <v>0</v>
      </c>
      <c r="AD26" s="22">
        <v>0</v>
      </c>
      <c r="AE26" s="45"/>
      <c r="AF26" s="27">
        <v>6</v>
      </c>
      <c r="AG26" s="21" t="s">
        <v>68</v>
      </c>
      <c r="AH26" s="21"/>
      <c r="AI26" s="21"/>
      <c r="AJ26" s="21"/>
      <c r="AK26" s="22">
        <v>9</v>
      </c>
      <c r="AL26" s="21" t="s">
        <v>173</v>
      </c>
      <c r="AM26" s="22">
        <v>4</v>
      </c>
      <c r="AN26" s="22">
        <v>0</v>
      </c>
      <c r="AO26" s="22">
        <v>2</v>
      </c>
      <c r="AP26" s="22">
        <f t="shared" si="4"/>
        <v>2</v>
      </c>
      <c r="AQ26" s="22">
        <v>0</v>
      </c>
      <c r="AR26" s="36"/>
    </row>
    <row r="27" spans="1:44" ht="15.95" customHeight="1" thickBot="1" x14ac:dyDescent="0.3">
      <c r="A27" s="41"/>
      <c r="B27" s="36"/>
      <c r="C27" s="46"/>
      <c r="D27" s="46"/>
      <c r="E27" s="46"/>
      <c r="F27" s="46"/>
      <c r="G27" s="42"/>
      <c r="H27" s="45"/>
      <c r="I27" s="46"/>
      <c r="J27" s="46"/>
      <c r="K27" s="45"/>
      <c r="L27" s="45"/>
      <c r="M27" s="45"/>
      <c r="N27" s="45"/>
      <c r="O27" s="45"/>
      <c r="P27" s="45"/>
      <c r="Q27" s="41"/>
      <c r="R27" s="41"/>
      <c r="S27" s="17" t="s">
        <v>132</v>
      </c>
      <c r="T27" s="17"/>
      <c r="U27" s="17"/>
      <c r="V27" s="17"/>
      <c r="W27" s="17"/>
      <c r="X27" s="17"/>
      <c r="Y27" s="17"/>
      <c r="Z27" s="23">
        <f>SUM(Z15:Z26)</f>
        <v>44</v>
      </c>
      <c r="AA27" s="23">
        <f>SUM(AA15:AA26)</f>
        <v>13</v>
      </c>
      <c r="AB27" s="23">
        <f>SUM(AB15:AB26)</f>
        <v>18</v>
      </c>
      <c r="AC27" s="23">
        <f>+AB27+AA27</f>
        <v>31</v>
      </c>
      <c r="AD27" s="23">
        <f>SUM(AD15:AD26)</f>
        <v>4</v>
      </c>
      <c r="AE27" s="45"/>
      <c r="AF27" s="17" t="s">
        <v>172</v>
      </c>
      <c r="AG27" s="17"/>
      <c r="AH27" s="17"/>
      <c r="AI27" s="17"/>
      <c r="AJ27" s="17"/>
      <c r="AK27" s="17"/>
      <c r="AL27" s="17"/>
      <c r="AM27" s="23">
        <f>SUM(AM15:AM26)</f>
        <v>44</v>
      </c>
      <c r="AN27" s="23">
        <f>SUM(AN15:AN26)</f>
        <v>13</v>
      </c>
      <c r="AO27" s="23">
        <f>SUM(AO15:AO26)</f>
        <v>21</v>
      </c>
      <c r="AP27" s="23">
        <f>+AO27+AN27</f>
        <v>34</v>
      </c>
      <c r="AQ27" s="23">
        <f>SUM(AQ15:AQ26)</f>
        <v>2</v>
      </c>
      <c r="AR27" s="36"/>
    </row>
    <row r="28" spans="1:44" ht="15.95" customHeight="1" x14ac:dyDescent="0.25">
      <c r="A28" s="41"/>
      <c r="B28" s="42" t="s">
        <v>148</v>
      </c>
      <c r="C28" s="76" t="s">
        <v>179</v>
      </c>
      <c r="D28" s="77"/>
      <c r="E28" s="77"/>
      <c r="F28" s="82"/>
      <c r="G28" s="79">
        <v>1</v>
      </c>
      <c r="H28" s="83">
        <v>1</v>
      </c>
      <c r="I28" s="78" t="s">
        <v>103</v>
      </c>
      <c r="J28" s="21"/>
      <c r="K28" s="21"/>
      <c r="L28" s="21" t="s">
        <v>286</v>
      </c>
      <c r="M28" s="21"/>
      <c r="N28" s="21"/>
      <c r="O28" s="21"/>
      <c r="P28" s="21"/>
      <c r="Q28" s="41"/>
      <c r="R28" s="41"/>
      <c r="S28" s="19" t="s">
        <v>18</v>
      </c>
      <c r="T28" s="19"/>
      <c r="U28" s="19"/>
      <c r="V28" s="19"/>
      <c r="W28" s="19"/>
      <c r="X28" s="16" t="s">
        <v>41</v>
      </c>
      <c r="Z28" s="22">
        <v>2</v>
      </c>
      <c r="AA28" s="22">
        <v>0</v>
      </c>
      <c r="AB28" s="22">
        <v>0</v>
      </c>
      <c r="AC28" s="22">
        <f t="shared" ref="AC28:AC39" si="5">+AA28+AB28</f>
        <v>0</v>
      </c>
      <c r="AD28" s="22">
        <v>0</v>
      </c>
      <c r="AE28" s="45"/>
      <c r="AF28" s="19" t="s">
        <v>17</v>
      </c>
      <c r="AG28" s="19"/>
      <c r="AH28" s="19"/>
      <c r="AI28" s="19"/>
      <c r="AJ28" s="19"/>
      <c r="AK28" s="16" t="s">
        <v>51</v>
      </c>
      <c r="AM28" s="22">
        <v>2</v>
      </c>
      <c r="AN28" s="22">
        <v>1</v>
      </c>
      <c r="AO28" s="22">
        <v>0</v>
      </c>
      <c r="AP28" s="22">
        <f t="shared" ref="AP28:AP39" si="6">+AN28+AO28</f>
        <v>1</v>
      </c>
      <c r="AQ28" s="22">
        <v>0</v>
      </c>
      <c r="AR28" s="36"/>
    </row>
    <row r="29" spans="1:44" ht="15.95" customHeight="1" x14ac:dyDescent="0.25">
      <c r="A29" s="41"/>
      <c r="B29" s="22" t="s">
        <v>27</v>
      </c>
      <c r="C29" s="80"/>
      <c r="D29" s="78" t="s">
        <v>100</v>
      </c>
      <c r="E29" s="78"/>
      <c r="F29" s="77"/>
      <c r="G29" s="77"/>
      <c r="H29" s="83"/>
      <c r="I29" s="78"/>
      <c r="J29" s="21"/>
      <c r="K29" s="21"/>
      <c r="L29" s="21"/>
      <c r="M29" s="21"/>
      <c r="N29" s="21"/>
      <c r="O29" s="21"/>
      <c r="P29" s="21"/>
      <c r="Q29" s="41"/>
      <c r="R29" s="41"/>
      <c r="S29" s="27">
        <v>7.5</v>
      </c>
      <c r="T29" s="21" t="s">
        <v>78</v>
      </c>
      <c r="X29" s="22">
        <v>35</v>
      </c>
      <c r="Y29" s="21" t="s">
        <v>108</v>
      </c>
      <c r="Z29" s="22">
        <v>4</v>
      </c>
      <c r="AA29" s="22">
        <v>0</v>
      </c>
      <c r="AB29" s="22">
        <v>0</v>
      </c>
      <c r="AC29" s="22">
        <f t="shared" si="5"/>
        <v>0</v>
      </c>
      <c r="AD29" s="22">
        <v>2</v>
      </c>
      <c r="AE29" s="45"/>
      <c r="AF29" s="27">
        <v>7</v>
      </c>
      <c r="AG29" s="21" t="s">
        <v>162</v>
      </c>
      <c r="AH29" s="21"/>
      <c r="AI29" s="21"/>
      <c r="AJ29" s="21"/>
      <c r="AK29" s="22">
        <v>30</v>
      </c>
      <c r="AL29" s="21" t="s">
        <v>17</v>
      </c>
      <c r="AM29" s="22">
        <v>3</v>
      </c>
      <c r="AN29" s="22">
        <v>0</v>
      </c>
      <c r="AO29" s="22">
        <v>0</v>
      </c>
      <c r="AP29" s="22">
        <f t="shared" si="6"/>
        <v>0</v>
      </c>
      <c r="AQ29" s="22">
        <v>0</v>
      </c>
      <c r="AR29" s="36"/>
    </row>
    <row r="30" spans="1:44" ht="15.95" customHeight="1" x14ac:dyDescent="0.25">
      <c r="A30" s="41"/>
      <c r="C30" s="77"/>
      <c r="D30" s="77"/>
      <c r="E30" s="77"/>
      <c r="F30" s="77"/>
      <c r="G30" s="77"/>
      <c r="H30" s="77"/>
      <c r="I30" s="77"/>
      <c r="Q30" s="41"/>
      <c r="R30" s="41"/>
      <c r="S30" s="27">
        <v>9.5</v>
      </c>
      <c r="T30" s="21" t="s">
        <v>53</v>
      </c>
      <c r="U30" s="21"/>
      <c r="V30" s="21"/>
      <c r="W30" s="27"/>
      <c r="X30" s="22">
        <v>14</v>
      </c>
      <c r="Y30" s="21" t="s">
        <v>108</v>
      </c>
      <c r="Z30" s="22">
        <v>4</v>
      </c>
      <c r="AA30" s="22">
        <v>6</v>
      </c>
      <c r="AB30" s="22">
        <v>2</v>
      </c>
      <c r="AC30" s="22">
        <f t="shared" si="5"/>
        <v>8</v>
      </c>
      <c r="AD30" s="22">
        <v>2</v>
      </c>
      <c r="AE30" s="45"/>
      <c r="AF30" s="27">
        <v>9.5</v>
      </c>
      <c r="AG30" s="21" t="s">
        <v>129</v>
      </c>
      <c r="AH30" s="21"/>
      <c r="AI30" s="21"/>
      <c r="AJ30" s="21"/>
      <c r="AK30" s="22">
        <v>24</v>
      </c>
      <c r="AL30" s="21" t="s">
        <v>17</v>
      </c>
      <c r="AM30" s="22">
        <v>4</v>
      </c>
      <c r="AN30" s="22">
        <v>7</v>
      </c>
      <c r="AO30" s="22">
        <v>4</v>
      </c>
      <c r="AP30" s="22">
        <f t="shared" si="6"/>
        <v>11</v>
      </c>
      <c r="AQ30" s="22">
        <v>0</v>
      </c>
      <c r="AR30" s="36"/>
    </row>
    <row r="31" spans="1:44" ht="15.95" customHeight="1" x14ac:dyDescent="0.25">
      <c r="A31" s="41"/>
      <c r="C31" s="76" t="s">
        <v>175</v>
      </c>
      <c r="D31" s="84"/>
      <c r="E31" s="78"/>
      <c r="F31" s="78"/>
      <c r="G31" s="79">
        <v>1</v>
      </c>
      <c r="H31" s="83">
        <v>2</v>
      </c>
      <c r="I31" s="78" t="s">
        <v>81</v>
      </c>
      <c r="J31" s="21"/>
      <c r="K31" s="21"/>
      <c r="L31" s="21" t="s">
        <v>285</v>
      </c>
      <c r="M31" s="21"/>
      <c r="N31" s="21"/>
      <c r="O31" s="21"/>
      <c r="P31" s="21"/>
      <c r="Q31" s="41"/>
      <c r="R31" s="41"/>
      <c r="S31" s="27">
        <v>8.5</v>
      </c>
      <c r="T31" s="21" t="s">
        <v>87</v>
      </c>
      <c r="U31" s="21"/>
      <c r="V31" s="21"/>
      <c r="W31" s="27"/>
      <c r="X31" s="22">
        <v>16</v>
      </c>
      <c r="Y31" s="21" t="s">
        <v>108</v>
      </c>
      <c r="Z31" s="22">
        <v>4</v>
      </c>
      <c r="AA31" s="22">
        <v>1</v>
      </c>
      <c r="AB31" s="22">
        <v>4</v>
      </c>
      <c r="AC31" s="22">
        <f t="shared" si="5"/>
        <v>5</v>
      </c>
      <c r="AD31" s="22">
        <v>0</v>
      </c>
      <c r="AE31" s="45"/>
      <c r="AF31" s="27">
        <v>8.5</v>
      </c>
      <c r="AG31" s="21" t="s">
        <v>161</v>
      </c>
      <c r="AH31" s="21"/>
      <c r="AI31" s="21"/>
      <c r="AJ31" s="21"/>
      <c r="AK31" s="22">
        <v>7</v>
      </c>
      <c r="AL31" s="21" t="s">
        <v>17</v>
      </c>
      <c r="AM31" s="22">
        <v>4</v>
      </c>
      <c r="AN31" s="22">
        <v>1</v>
      </c>
      <c r="AO31" s="22">
        <v>6</v>
      </c>
      <c r="AP31" s="22">
        <f t="shared" si="6"/>
        <v>7</v>
      </c>
      <c r="AQ31" s="22">
        <v>0</v>
      </c>
      <c r="AR31" s="36"/>
    </row>
    <row r="32" spans="1:44" ht="15.95" customHeight="1" x14ac:dyDescent="0.25">
      <c r="A32" s="41"/>
      <c r="B32" s="22" t="s">
        <v>27</v>
      </c>
      <c r="C32" s="78"/>
      <c r="D32" s="80" t="s">
        <v>100</v>
      </c>
      <c r="E32" s="77"/>
      <c r="F32" s="77"/>
      <c r="G32" s="77"/>
      <c r="H32" s="83"/>
      <c r="I32" s="78"/>
      <c r="J32" s="21"/>
      <c r="K32" s="21"/>
      <c r="L32" s="21"/>
      <c r="M32" s="21"/>
      <c r="N32" s="21"/>
      <c r="O32" s="21"/>
      <c r="P32" s="21"/>
      <c r="Q32" s="41"/>
      <c r="R32" s="41"/>
      <c r="S32" s="27">
        <v>8.5</v>
      </c>
      <c r="T32" s="21" t="s">
        <v>140</v>
      </c>
      <c r="U32" s="21"/>
      <c r="V32" s="21"/>
      <c r="W32" s="27"/>
      <c r="X32" s="22">
        <v>11</v>
      </c>
      <c r="Y32" s="21" t="s">
        <v>108</v>
      </c>
      <c r="Z32" s="22">
        <v>4</v>
      </c>
      <c r="AA32" s="22">
        <v>2</v>
      </c>
      <c r="AB32" s="22">
        <v>3</v>
      </c>
      <c r="AC32" s="22">
        <f t="shared" si="5"/>
        <v>5</v>
      </c>
      <c r="AD32" s="22">
        <v>0</v>
      </c>
      <c r="AE32" s="45"/>
      <c r="AF32" s="27">
        <v>8.5</v>
      </c>
      <c r="AG32" s="21" t="s">
        <v>120</v>
      </c>
      <c r="AH32" s="21"/>
      <c r="AI32" s="21"/>
      <c r="AJ32" s="21"/>
      <c r="AK32" s="22">
        <v>22</v>
      </c>
      <c r="AL32" s="16" t="s">
        <v>17</v>
      </c>
      <c r="AM32" s="22">
        <v>4</v>
      </c>
      <c r="AN32" s="22">
        <v>0</v>
      </c>
      <c r="AO32" s="22">
        <v>2</v>
      </c>
      <c r="AP32" s="22">
        <f t="shared" si="6"/>
        <v>2</v>
      </c>
      <c r="AQ32" s="22">
        <v>0</v>
      </c>
      <c r="AR32" s="36"/>
    </row>
    <row r="33" spans="1:44" ht="15.95" customHeight="1" x14ac:dyDescent="0.25">
      <c r="A33" s="41"/>
      <c r="B33" s="36"/>
      <c r="C33" s="46"/>
      <c r="D33" s="46"/>
      <c r="E33" s="46"/>
      <c r="F33" s="46"/>
      <c r="G33" s="42"/>
      <c r="H33" s="45"/>
      <c r="I33" s="46"/>
      <c r="J33" s="46"/>
      <c r="K33" s="45"/>
      <c r="L33" s="45"/>
      <c r="M33" s="45"/>
      <c r="N33" s="45"/>
      <c r="O33" s="45"/>
      <c r="P33" s="45"/>
      <c r="Q33" s="41"/>
      <c r="R33" s="41"/>
      <c r="S33" s="27">
        <v>7.5</v>
      </c>
      <c r="T33" s="21" t="s">
        <v>45</v>
      </c>
      <c r="X33" s="22">
        <v>72</v>
      </c>
      <c r="Y33" s="21" t="s">
        <v>108</v>
      </c>
      <c r="Z33" s="22">
        <v>4</v>
      </c>
      <c r="AA33" s="22">
        <v>0</v>
      </c>
      <c r="AB33" s="22">
        <v>1</v>
      </c>
      <c r="AC33" s="22">
        <f t="shared" si="5"/>
        <v>1</v>
      </c>
      <c r="AD33" s="22">
        <v>2</v>
      </c>
      <c r="AE33" s="45"/>
      <c r="AF33" s="27">
        <v>7.5</v>
      </c>
      <c r="AG33" s="21" t="s">
        <v>31</v>
      </c>
      <c r="AK33" s="22">
        <v>2</v>
      </c>
      <c r="AL33" s="21" t="s">
        <v>17</v>
      </c>
      <c r="AM33" s="22">
        <v>4</v>
      </c>
      <c r="AN33" s="22">
        <v>0</v>
      </c>
      <c r="AO33" s="22">
        <v>0</v>
      </c>
      <c r="AP33" s="22">
        <f t="shared" si="6"/>
        <v>0</v>
      </c>
      <c r="AQ33" s="22">
        <v>0</v>
      </c>
      <c r="AR33" s="36"/>
    </row>
    <row r="34" spans="1:44" ht="15.95" customHeight="1" x14ac:dyDescent="0.25">
      <c r="A34" s="41"/>
      <c r="B34" s="42" t="s">
        <v>149</v>
      </c>
      <c r="C34" s="76" t="s">
        <v>182</v>
      </c>
      <c r="D34" s="77"/>
      <c r="E34" s="81"/>
      <c r="F34" s="81"/>
      <c r="G34" s="79">
        <v>1</v>
      </c>
      <c r="H34" s="22">
        <v>2</v>
      </c>
      <c r="I34" s="21" t="s">
        <v>167</v>
      </c>
      <c r="J34" s="21"/>
      <c r="K34" s="21"/>
      <c r="L34" s="21" t="s">
        <v>293</v>
      </c>
      <c r="M34" s="21"/>
      <c r="N34" s="21"/>
      <c r="O34" s="21"/>
      <c r="P34" s="21"/>
      <c r="Q34" s="41"/>
      <c r="R34" s="41"/>
      <c r="S34" s="27">
        <v>7.5</v>
      </c>
      <c r="T34" s="21" t="s">
        <v>104</v>
      </c>
      <c r="U34" s="21"/>
      <c r="V34" s="21"/>
      <c r="W34" s="27"/>
      <c r="X34" s="22">
        <v>4</v>
      </c>
      <c r="Y34" s="21" t="s">
        <v>108</v>
      </c>
      <c r="Z34" s="22">
        <v>3</v>
      </c>
      <c r="AA34" s="22">
        <v>3</v>
      </c>
      <c r="AB34" s="22">
        <v>2</v>
      </c>
      <c r="AC34" s="22">
        <f t="shared" si="5"/>
        <v>5</v>
      </c>
      <c r="AD34" s="22">
        <v>0</v>
      </c>
      <c r="AE34" s="45"/>
      <c r="AF34" s="27">
        <v>7.5</v>
      </c>
      <c r="AG34" s="21" t="s">
        <v>54</v>
      </c>
      <c r="AJ34" s="21"/>
      <c r="AK34" s="22">
        <v>19</v>
      </c>
      <c r="AL34" s="21" t="s">
        <v>17</v>
      </c>
      <c r="AM34" s="22">
        <v>4</v>
      </c>
      <c r="AN34" s="22">
        <v>0</v>
      </c>
      <c r="AO34" s="22">
        <v>0</v>
      </c>
      <c r="AP34" s="22">
        <f t="shared" si="6"/>
        <v>0</v>
      </c>
      <c r="AQ34" s="22">
        <v>0</v>
      </c>
      <c r="AR34" s="36"/>
    </row>
    <row r="35" spans="1:44" ht="15.95" customHeight="1" x14ac:dyDescent="0.25">
      <c r="A35" s="41" t="s">
        <v>43</v>
      </c>
      <c r="B35" s="22" t="s">
        <v>27</v>
      </c>
      <c r="C35" s="80" t="s">
        <v>292</v>
      </c>
      <c r="D35" s="80"/>
      <c r="E35" s="80"/>
      <c r="F35" s="77"/>
      <c r="G35" s="77"/>
      <c r="H35" s="22"/>
      <c r="I35" s="21"/>
      <c r="J35" s="21"/>
      <c r="K35" s="21"/>
      <c r="L35" s="21"/>
      <c r="M35" s="21"/>
      <c r="N35" s="21"/>
      <c r="O35" s="21"/>
      <c r="P35" s="21"/>
      <c r="Q35" s="41"/>
      <c r="R35" s="41"/>
      <c r="S35" s="27">
        <v>6.5</v>
      </c>
      <c r="T35" s="21" t="s">
        <v>46</v>
      </c>
      <c r="U35" s="21"/>
      <c r="V35" s="21"/>
      <c r="W35" s="27"/>
      <c r="X35" s="22">
        <v>24</v>
      </c>
      <c r="Y35" s="21" t="s">
        <v>108</v>
      </c>
      <c r="Z35" s="22">
        <v>4</v>
      </c>
      <c r="AA35" s="22">
        <v>0</v>
      </c>
      <c r="AB35" s="22">
        <v>1</v>
      </c>
      <c r="AC35" s="22">
        <f t="shared" si="5"/>
        <v>1</v>
      </c>
      <c r="AD35" s="22">
        <v>0</v>
      </c>
      <c r="AE35" s="45"/>
      <c r="AF35" s="27">
        <v>7.5</v>
      </c>
      <c r="AG35" s="21" t="s">
        <v>84</v>
      </c>
      <c r="AK35" s="22">
        <v>33</v>
      </c>
      <c r="AL35" s="21" t="s">
        <v>17</v>
      </c>
      <c r="AM35" s="22">
        <v>4</v>
      </c>
      <c r="AN35" s="22">
        <v>0</v>
      </c>
      <c r="AO35" s="22">
        <v>0</v>
      </c>
      <c r="AP35" s="22">
        <f t="shared" si="6"/>
        <v>0</v>
      </c>
      <c r="AQ35" s="22">
        <v>0</v>
      </c>
      <c r="AR35" s="36"/>
    </row>
    <row r="36" spans="1:44" ht="15.95" customHeight="1" x14ac:dyDescent="0.25">
      <c r="A36" s="41"/>
      <c r="C36" s="80"/>
      <c r="D36" s="77"/>
      <c r="E36" s="77"/>
      <c r="F36" s="77"/>
      <c r="G36" s="77"/>
      <c r="H36" s="22"/>
      <c r="I36" s="21"/>
      <c r="L36" s="21"/>
      <c r="M36" s="21"/>
      <c r="N36" s="21"/>
      <c r="O36" s="21"/>
      <c r="P36" s="21"/>
      <c r="Q36" s="41"/>
      <c r="R36" s="41"/>
      <c r="S36" s="27">
        <v>7</v>
      </c>
      <c r="T36" s="21" t="s">
        <v>34</v>
      </c>
      <c r="U36" s="21"/>
      <c r="V36" s="21"/>
      <c r="W36" s="27"/>
      <c r="X36" s="22">
        <v>44</v>
      </c>
      <c r="Y36" s="21" t="s">
        <v>108</v>
      </c>
      <c r="Z36" s="22">
        <v>4</v>
      </c>
      <c r="AA36" s="22">
        <v>0</v>
      </c>
      <c r="AB36" s="22">
        <v>0</v>
      </c>
      <c r="AC36" s="22">
        <f t="shared" si="5"/>
        <v>0</v>
      </c>
      <c r="AD36" s="22">
        <v>0</v>
      </c>
      <c r="AE36" s="45"/>
      <c r="AF36" s="27">
        <v>7</v>
      </c>
      <c r="AG36" s="21" t="s">
        <v>64</v>
      </c>
      <c r="AH36" s="21"/>
      <c r="AI36" s="21"/>
      <c r="AJ36" s="21"/>
      <c r="AK36" s="22">
        <v>11</v>
      </c>
      <c r="AL36" s="21" t="s">
        <v>17</v>
      </c>
      <c r="AM36" s="22">
        <v>4</v>
      </c>
      <c r="AN36" s="22">
        <v>0</v>
      </c>
      <c r="AO36" s="22">
        <v>0</v>
      </c>
      <c r="AP36" s="22">
        <f t="shared" si="6"/>
        <v>0</v>
      </c>
      <c r="AQ36" s="22">
        <v>0</v>
      </c>
      <c r="AR36" s="36"/>
    </row>
    <row r="37" spans="1:44" ht="15.95" customHeight="1" x14ac:dyDescent="0.25">
      <c r="A37" s="41"/>
      <c r="C37" s="76" t="s">
        <v>178</v>
      </c>
      <c r="D37" s="77"/>
      <c r="E37" s="77"/>
      <c r="F37" s="77"/>
      <c r="G37" s="79">
        <v>3</v>
      </c>
      <c r="H37" s="22">
        <v>2</v>
      </c>
      <c r="I37" s="21" t="s">
        <v>282</v>
      </c>
      <c r="J37" s="21"/>
      <c r="K37" s="21"/>
      <c r="L37" s="21" t="s">
        <v>221</v>
      </c>
      <c r="M37" s="21"/>
      <c r="N37" s="21"/>
      <c r="O37" s="21"/>
      <c r="P37" s="21"/>
      <c r="Q37" s="41"/>
      <c r="R37" s="41"/>
      <c r="S37" s="27">
        <v>6.5</v>
      </c>
      <c r="T37" s="21" t="s">
        <v>186</v>
      </c>
      <c r="X37" s="22">
        <v>23</v>
      </c>
      <c r="Y37" s="21" t="s">
        <v>108</v>
      </c>
      <c r="Z37" s="22">
        <v>4</v>
      </c>
      <c r="AA37" s="22">
        <v>0</v>
      </c>
      <c r="AB37" s="22">
        <v>1</v>
      </c>
      <c r="AC37" s="22">
        <f t="shared" si="5"/>
        <v>1</v>
      </c>
      <c r="AD37" s="22">
        <v>2</v>
      </c>
      <c r="AE37" s="45"/>
      <c r="AF37" s="27">
        <v>7</v>
      </c>
      <c r="AG37" s="21" t="s">
        <v>55</v>
      </c>
      <c r="AH37" s="21"/>
      <c r="AI37" s="21"/>
      <c r="AJ37" s="21"/>
      <c r="AK37" s="22">
        <v>3</v>
      </c>
      <c r="AL37" s="21" t="s">
        <v>17</v>
      </c>
      <c r="AM37" s="22">
        <v>4</v>
      </c>
      <c r="AN37" s="22">
        <v>0</v>
      </c>
      <c r="AO37" s="22">
        <v>2</v>
      </c>
      <c r="AP37" s="22">
        <f t="shared" si="6"/>
        <v>2</v>
      </c>
      <c r="AQ37" s="22">
        <v>0</v>
      </c>
      <c r="AR37" s="36"/>
    </row>
    <row r="38" spans="1:44" ht="15.95" customHeight="1" x14ac:dyDescent="0.25">
      <c r="A38" s="41"/>
      <c r="B38" s="22" t="s">
        <v>27</v>
      </c>
      <c r="C38" s="78"/>
      <c r="D38" s="78" t="s">
        <v>100</v>
      </c>
      <c r="E38" s="78"/>
      <c r="F38" s="78"/>
      <c r="G38" s="78"/>
      <c r="H38" s="22">
        <v>2</v>
      </c>
      <c r="I38" s="21" t="s">
        <v>85</v>
      </c>
      <c r="J38" s="21"/>
      <c r="K38" s="21"/>
      <c r="L38" s="21"/>
      <c r="M38" s="21" t="s">
        <v>122</v>
      </c>
      <c r="N38" s="21"/>
      <c r="O38" s="21"/>
      <c r="P38" s="21"/>
      <c r="Q38" s="41"/>
      <c r="R38" s="41"/>
      <c r="S38" s="27">
        <v>6.5</v>
      </c>
      <c r="T38" s="21" t="s">
        <v>121</v>
      </c>
      <c r="X38" s="22">
        <v>30</v>
      </c>
      <c r="Y38" s="21" t="s">
        <v>108</v>
      </c>
      <c r="Z38" s="22">
        <v>3</v>
      </c>
      <c r="AA38" s="22">
        <v>0</v>
      </c>
      <c r="AB38" s="22">
        <v>0</v>
      </c>
      <c r="AC38" s="22">
        <f t="shared" si="5"/>
        <v>0</v>
      </c>
      <c r="AD38" s="22">
        <v>0</v>
      </c>
      <c r="AE38" s="45"/>
      <c r="AF38" s="27">
        <v>6.5</v>
      </c>
      <c r="AG38" s="21" t="s">
        <v>40</v>
      </c>
      <c r="AH38" s="21"/>
      <c r="AI38" s="21"/>
      <c r="AJ38" s="21"/>
      <c r="AK38" s="22">
        <v>4</v>
      </c>
      <c r="AL38" s="21" t="s">
        <v>17</v>
      </c>
      <c r="AM38" s="22">
        <v>3</v>
      </c>
      <c r="AN38" s="22">
        <v>0</v>
      </c>
      <c r="AO38" s="22">
        <v>1</v>
      </c>
      <c r="AP38" s="22">
        <f t="shared" si="6"/>
        <v>1</v>
      </c>
      <c r="AQ38" s="22">
        <v>0</v>
      </c>
      <c r="AR38" s="36"/>
    </row>
    <row r="39" spans="1:44" ht="15.95" customHeight="1" x14ac:dyDescent="0.25">
      <c r="A39" s="41"/>
      <c r="H39" s="22">
        <v>2</v>
      </c>
      <c r="I39" s="21" t="s">
        <v>85</v>
      </c>
      <c r="L39" s="21" t="s">
        <v>295</v>
      </c>
      <c r="M39" s="21"/>
      <c r="P39" s="68" t="s">
        <v>296</v>
      </c>
      <c r="Q39" s="41"/>
      <c r="R39" s="41"/>
      <c r="S39" s="27">
        <v>6.5</v>
      </c>
      <c r="T39" s="21" t="s">
        <v>165</v>
      </c>
      <c r="U39" s="21"/>
      <c r="V39" s="21"/>
      <c r="W39" s="27"/>
      <c r="X39" s="22">
        <v>10</v>
      </c>
      <c r="Y39" s="21" t="s">
        <v>108</v>
      </c>
      <c r="Z39" s="22">
        <v>4</v>
      </c>
      <c r="AA39" s="22">
        <v>0</v>
      </c>
      <c r="AB39" s="22">
        <v>0</v>
      </c>
      <c r="AC39" s="22">
        <f t="shared" si="5"/>
        <v>0</v>
      </c>
      <c r="AD39" s="22">
        <v>0</v>
      </c>
      <c r="AE39" s="45"/>
      <c r="AF39" s="27">
        <v>6</v>
      </c>
      <c r="AG39" s="21" t="s">
        <v>103</v>
      </c>
      <c r="AK39" s="22">
        <v>44</v>
      </c>
      <c r="AL39" s="21" t="s">
        <v>17</v>
      </c>
      <c r="AM39" s="22">
        <v>4</v>
      </c>
      <c r="AN39" s="22">
        <v>2</v>
      </c>
      <c r="AO39" s="22">
        <v>2</v>
      </c>
      <c r="AP39" s="22">
        <f t="shared" si="6"/>
        <v>4</v>
      </c>
      <c r="AQ39" s="22">
        <v>0</v>
      </c>
      <c r="AR39" s="36"/>
    </row>
    <row r="40" spans="1:44" ht="15.95" customHeight="1" thickBot="1" x14ac:dyDescent="0.3">
      <c r="A40" s="41"/>
      <c r="B40" s="36"/>
      <c r="C40" s="46"/>
      <c r="D40" s="46"/>
      <c r="E40" s="46"/>
      <c r="F40" s="46"/>
      <c r="G40" s="42"/>
      <c r="H40" s="45"/>
      <c r="I40" s="46"/>
      <c r="J40" s="46"/>
      <c r="K40" s="45"/>
      <c r="L40" s="45"/>
      <c r="M40" s="45"/>
      <c r="N40" s="45"/>
      <c r="O40" s="45"/>
      <c r="P40" s="67"/>
      <c r="Q40" s="41"/>
      <c r="R40" s="41"/>
      <c r="S40" s="17" t="s">
        <v>50</v>
      </c>
      <c r="T40" s="17"/>
      <c r="U40" s="17"/>
      <c r="V40" s="17"/>
      <c r="W40" s="17"/>
      <c r="X40" s="17"/>
      <c r="Y40" s="17"/>
      <c r="Z40" s="23">
        <f>SUM(Z28:Z39)</f>
        <v>44</v>
      </c>
      <c r="AA40" s="23">
        <f>SUM(AA28:AA39)</f>
        <v>12</v>
      </c>
      <c r="AB40" s="23">
        <f>SUM(AB28:AB39)</f>
        <v>14</v>
      </c>
      <c r="AC40" s="23">
        <f>+AB40+AA40</f>
        <v>26</v>
      </c>
      <c r="AD40" s="23">
        <f>SUM(AD28:AD39)</f>
        <v>8</v>
      </c>
      <c r="AE40" s="45"/>
      <c r="AF40" s="17" t="s">
        <v>57</v>
      </c>
      <c r="AG40" s="17"/>
      <c r="AH40" s="17"/>
      <c r="AI40" s="17"/>
      <c r="AJ40" s="17"/>
      <c r="AK40" s="17"/>
      <c r="AL40" s="17"/>
      <c r="AM40" s="23">
        <f>SUM(AM28:AM39)</f>
        <v>44</v>
      </c>
      <c r="AN40" s="23">
        <f>SUM(AN28:AN39)</f>
        <v>11</v>
      </c>
      <c r="AO40" s="23">
        <f>SUM(AO28:AO39)</f>
        <v>17</v>
      </c>
      <c r="AP40" s="23">
        <f>+AO40+AN40</f>
        <v>28</v>
      </c>
      <c r="AQ40" s="23">
        <f>SUM(AQ28:AQ39)</f>
        <v>0</v>
      </c>
      <c r="AR40" s="36"/>
    </row>
    <row r="41" spans="1:44" ht="15.95" customHeight="1" x14ac:dyDescent="0.25">
      <c r="A41" s="41"/>
      <c r="B41" s="11"/>
      <c r="C41" s="11"/>
      <c r="D41" s="11"/>
      <c r="E41" s="21" t="s">
        <v>102</v>
      </c>
      <c r="F41" s="21"/>
      <c r="G41" s="5">
        <f>SUM(G14:G40)</f>
        <v>13</v>
      </c>
      <c r="H41" s="5"/>
      <c r="I41" s="20"/>
      <c r="J41" s="21" t="s">
        <v>56</v>
      </c>
      <c r="K41" s="20"/>
      <c r="L41" s="5">
        <f>COUNTA(C14:C40)-8</f>
        <v>3</v>
      </c>
      <c r="N41" s="21" t="s">
        <v>73</v>
      </c>
      <c r="O41" s="5">
        <f>+L41*2</f>
        <v>6</v>
      </c>
      <c r="P41" s="11"/>
      <c r="Q41" s="41"/>
      <c r="R41" s="41"/>
      <c r="S41" s="12" t="s">
        <v>93</v>
      </c>
      <c r="T41" s="12"/>
      <c r="U41" s="12"/>
      <c r="V41" s="12"/>
      <c r="W41" s="13"/>
      <c r="X41" s="14" t="s">
        <v>152</v>
      </c>
      <c r="Z41" s="22">
        <v>9</v>
      </c>
      <c r="AA41" s="22">
        <v>1</v>
      </c>
      <c r="AB41" s="22">
        <v>2</v>
      </c>
      <c r="AC41" s="22">
        <f t="shared" ref="AC41:AC52" si="7">+AA41+AB41</f>
        <v>3</v>
      </c>
      <c r="AD41" s="22">
        <v>0</v>
      </c>
      <c r="AE41" s="45"/>
      <c r="AF41" s="12" t="s">
        <v>92</v>
      </c>
      <c r="AG41" s="12"/>
      <c r="AH41" s="12"/>
      <c r="AI41" s="12"/>
      <c r="AJ41" s="13"/>
      <c r="AK41" s="14" t="s">
        <v>96</v>
      </c>
      <c r="AM41" s="22">
        <v>4</v>
      </c>
      <c r="AN41" s="22">
        <v>1</v>
      </c>
      <c r="AO41" s="22">
        <v>1</v>
      </c>
      <c r="AP41" s="22">
        <f t="shared" ref="AP41:AP52" si="8">+AN41+AO41</f>
        <v>2</v>
      </c>
      <c r="AQ41" s="22">
        <v>0</v>
      </c>
      <c r="AR41" s="36"/>
    </row>
    <row r="42" spans="1:44" ht="15.95" customHeight="1" x14ac:dyDescent="0.25">
      <c r="A42" s="41"/>
      <c r="E42" s="21" t="s">
        <v>101</v>
      </c>
      <c r="F42" s="21"/>
      <c r="G42" s="5">
        <f>COUNTA(L15:L40)+COUNTIF(L15:L40,"*&amp;*")</f>
        <v>20</v>
      </c>
      <c r="O42" t="s">
        <v>144</v>
      </c>
      <c r="Q42" s="41"/>
      <c r="R42" s="41"/>
      <c r="S42" s="27">
        <v>7</v>
      </c>
      <c r="T42" s="21" t="s">
        <v>145</v>
      </c>
      <c r="U42" s="21"/>
      <c r="V42" s="21"/>
      <c r="W42" s="27"/>
      <c r="X42" s="22">
        <v>1</v>
      </c>
      <c r="Y42" s="16" t="s">
        <v>98</v>
      </c>
      <c r="Z42" s="22">
        <v>0</v>
      </c>
      <c r="AA42" s="22">
        <v>0</v>
      </c>
      <c r="AB42" s="22">
        <v>0</v>
      </c>
      <c r="AC42" s="22">
        <f t="shared" si="7"/>
        <v>0</v>
      </c>
      <c r="AD42" s="22">
        <v>0</v>
      </c>
      <c r="AE42" s="45"/>
      <c r="AF42" s="27">
        <v>7</v>
      </c>
      <c r="AG42" s="21" t="s">
        <v>183</v>
      </c>
      <c r="AH42" s="21"/>
      <c r="AI42" s="21"/>
      <c r="AJ42" s="27"/>
      <c r="AK42" s="22">
        <v>1</v>
      </c>
      <c r="AL42" s="21" t="s">
        <v>97</v>
      </c>
      <c r="AM42" s="22">
        <v>4</v>
      </c>
      <c r="AN42" s="22">
        <v>0</v>
      </c>
      <c r="AO42" s="22">
        <v>0</v>
      </c>
      <c r="AP42" s="22">
        <f t="shared" si="8"/>
        <v>0</v>
      </c>
      <c r="AQ42" s="22">
        <v>0</v>
      </c>
      <c r="AR42" s="36"/>
    </row>
    <row r="43" spans="1:44" ht="15.95" customHeight="1" x14ac:dyDescent="0.25">
      <c r="A43" s="41"/>
      <c r="Q43" s="41"/>
      <c r="R43" s="41"/>
      <c r="S43" s="27">
        <v>9.5</v>
      </c>
      <c r="T43" s="21" t="s">
        <v>126</v>
      </c>
      <c r="U43" s="21"/>
      <c r="V43" s="21"/>
      <c r="W43" s="27"/>
      <c r="X43" s="22">
        <v>6</v>
      </c>
      <c r="Y43" s="16" t="s">
        <v>98</v>
      </c>
      <c r="Z43" s="22">
        <v>4</v>
      </c>
      <c r="AA43" s="22">
        <v>0</v>
      </c>
      <c r="AB43" s="22">
        <v>2</v>
      </c>
      <c r="AC43" s="22">
        <f t="shared" si="7"/>
        <v>2</v>
      </c>
      <c r="AD43" s="22">
        <v>2</v>
      </c>
      <c r="AE43" s="45"/>
      <c r="AF43" s="27">
        <v>9.5</v>
      </c>
      <c r="AG43" s="21" t="s">
        <v>150</v>
      </c>
      <c r="AH43" s="21"/>
      <c r="AI43" s="21"/>
      <c r="AJ43" s="27"/>
      <c r="AK43" s="22">
        <v>5</v>
      </c>
      <c r="AL43" s="21" t="s">
        <v>97</v>
      </c>
      <c r="AM43" s="22">
        <v>4</v>
      </c>
      <c r="AN43" s="22">
        <v>6</v>
      </c>
      <c r="AO43" s="22">
        <v>4</v>
      </c>
      <c r="AP43" s="22">
        <f t="shared" si="8"/>
        <v>10</v>
      </c>
      <c r="AQ43" s="22">
        <v>0</v>
      </c>
      <c r="AR43" s="36"/>
    </row>
    <row r="44" spans="1:44" ht="15.95" customHeight="1" x14ac:dyDescent="0.25">
      <c r="A44" s="41"/>
      <c r="Q44" s="41"/>
      <c r="R44" s="41"/>
      <c r="S44" s="27">
        <v>8.5</v>
      </c>
      <c r="T44" s="21" t="s">
        <v>82</v>
      </c>
      <c r="U44" s="21"/>
      <c r="V44" s="21"/>
      <c r="W44" s="27"/>
      <c r="X44" s="22">
        <v>9</v>
      </c>
      <c r="Y44" s="16" t="s">
        <v>98</v>
      </c>
      <c r="Z44" s="22">
        <v>4</v>
      </c>
      <c r="AA44" s="22">
        <v>0</v>
      </c>
      <c r="AB44" s="22">
        <v>1</v>
      </c>
      <c r="AC44" s="22">
        <f t="shared" si="7"/>
        <v>1</v>
      </c>
      <c r="AD44" s="22">
        <v>0</v>
      </c>
      <c r="AE44" s="45"/>
      <c r="AF44" s="27">
        <v>8.5</v>
      </c>
      <c r="AG44" s="21" t="s">
        <v>154</v>
      </c>
      <c r="AH44" s="21"/>
      <c r="AI44" s="21"/>
      <c r="AJ44" s="27"/>
      <c r="AK44" s="22">
        <v>19</v>
      </c>
      <c r="AL44" s="21" t="s">
        <v>97</v>
      </c>
      <c r="AM44" s="22">
        <v>2</v>
      </c>
      <c r="AN44" s="22">
        <v>0</v>
      </c>
      <c r="AO44" s="22">
        <v>2</v>
      </c>
      <c r="AP44" s="22">
        <f t="shared" si="8"/>
        <v>2</v>
      </c>
      <c r="AQ44" s="22">
        <v>0</v>
      </c>
      <c r="AR44" s="36"/>
    </row>
    <row r="45" spans="1:44" ht="15.95" customHeight="1" x14ac:dyDescent="0.25">
      <c r="A45" s="41"/>
      <c r="B45" s="6" t="s">
        <v>83</v>
      </c>
      <c r="C45" s="6"/>
      <c r="N45" s="6"/>
      <c r="O45" s="6"/>
      <c r="Q45" s="41"/>
      <c r="R45" s="41"/>
      <c r="S45" s="27">
        <v>8</v>
      </c>
      <c r="T45" s="21" t="s">
        <v>187</v>
      </c>
      <c r="U45" s="21"/>
      <c r="V45" s="21"/>
      <c r="W45" s="27"/>
      <c r="X45" s="22">
        <v>10</v>
      </c>
      <c r="Y45" s="16" t="s">
        <v>98</v>
      </c>
      <c r="Z45" s="22">
        <v>4</v>
      </c>
      <c r="AA45" s="22">
        <v>1</v>
      </c>
      <c r="AB45" s="22">
        <v>0</v>
      </c>
      <c r="AC45" s="22">
        <f t="shared" si="7"/>
        <v>1</v>
      </c>
      <c r="AD45" s="22">
        <v>2</v>
      </c>
      <c r="AE45" s="45"/>
      <c r="AF45" s="27">
        <v>8</v>
      </c>
      <c r="AG45" s="21" t="s">
        <v>131</v>
      </c>
      <c r="AH45" s="21"/>
      <c r="AI45" s="21"/>
      <c r="AJ45" s="27"/>
      <c r="AK45" s="22">
        <v>7</v>
      </c>
      <c r="AL45" s="21" t="s">
        <v>97</v>
      </c>
      <c r="AM45" s="22">
        <v>4</v>
      </c>
      <c r="AN45" s="22">
        <v>1</v>
      </c>
      <c r="AO45" s="22">
        <v>1</v>
      </c>
      <c r="AP45" s="22">
        <f t="shared" si="8"/>
        <v>2</v>
      </c>
      <c r="AQ45" s="22">
        <v>0</v>
      </c>
      <c r="AR45" s="36"/>
    </row>
    <row r="46" spans="1:44" ht="15.95" customHeight="1" x14ac:dyDescent="0.25">
      <c r="A46" s="41"/>
      <c r="Q46" s="41"/>
      <c r="R46" s="41"/>
      <c r="S46" s="27">
        <v>7.5</v>
      </c>
      <c r="T46" s="21" t="s">
        <v>62</v>
      </c>
      <c r="U46" s="21"/>
      <c r="V46" s="21"/>
      <c r="W46" s="27"/>
      <c r="X46" s="22">
        <v>4</v>
      </c>
      <c r="Y46" s="16" t="s">
        <v>98</v>
      </c>
      <c r="Z46" s="22">
        <v>3</v>
      </c>
      <c r="AA46" s="22">
        <v>2</v>
      </c>
      <c r="AB46" s="22">
        <v>0</v>
      </c>
      <c r="AC46" s="22">
        <f t="shared" si="7"/>
        <v>2</v>
      </c>
      <c r="AD46" s="22">
        <v>0</v>
      </c>
      <c r="AE46" s="45"/>
      <c r="AF46" s="27">
        <v>8</v>
      </c>
      <c r="AG46" s="21" t="s">
        <v>193</v>
      </c>
      <c r="AH46" s="21"/>
      <c r="AI46" s="21"/>
      <c r="AJ46" s="27"/>
      <c r="AK46" s="22">
        <v>9</v>
      </c>
      <c r="AL46" s="21" t="s">
        <v>97</v>
      </c>
      <c r="AM46" s="22">
        <v>3</v>
      </c>
      <c r="AN46" s="22">
        <v>0</v>
      </c>
      <c r="AO46" s="22">
        <v>0</v>
      </c>
      <c r="AP46" s="22">
        <f t="shared" si="8"/>
        <v>0</v>
      </c>
      <c r="AQ46" s="22">
        <v>2</v>
      </c>
      <c r="AR46" s="36"/>
    </row>
    <row r="47" spans="1:44" ht="15.95" customHeight="1" x14ac:dyDescent="0.25">
      <c r="A47" s="41"/>
      <c r="C47" s="6" t="s">
        <v>58</v>
      </c>
      <c r="H47" s="6" t="s">
        <v>65</v>
      </c>
      <c r="M47" s="6" t="s">
        <v>66</v>
      </c>
      <c r="Q47" s="41"/>
      <c r="R47" s="41"/>
      <c r="S47" s="27">
        <v>7.5</v>
      </c>
      <c r="T47" s="21" t="s">
        <v>158</v>
      </c>
      <c r="U47" s="21"/>
      <c r="V47" s="21"/>
      <c r="W47" s="27"/>
      <c r="X47" s="22">
        <v>11</v>
      </c>
      <c r="Y47" s="16" t="s">
        <v>98</v>
      </c>
      <c r="Z47" s="22">
        <v>4</v>
      </c>
      <c r="AA47" s="22">
        <v>1</v>
      </c>
      <c r="AB47" s="22">
        <v>2</v>
      </c>
      <c r="AC47" s="22">
        <f t="shared" si="7"/>
        <v>3</v>
      </c>
      <c r="AD47" s="22">
        <v>0</v>
      </c>
      <c r="AE47" s="45"/>
      <c r="AF47" s="27">
        <v>7.5</v>
      </c>
      <c r="AG47" s="21" t="s">
        <v>194</v>
      </c>
      <c r="AH47" s="21"/>
      <c r="AI47" s="21"/>
      <c r="AJ47" s="27"/>
      <c r="AK47" s="22">
        <v>10</v>
      </c>
      <c r="AL47" s="21" t="s">
        <v>97</v>
      </c>
      <c r="AM47" s="22">
        <v>4</v>
      </c>
      <c r="AN47" s="22">
        <v>2</v>
      </c>
      <c r="AO47" s="22">
        <v>4</v>
      </c>
      <c r="AP47" s="22">
        <f t="shared" si="8"/>
        <v>6</v>
      </c>
      <c r="AQ47" s="22">
        <v>0</v>
      </c>
      <c r="AR47" s="36"/>
    </row>
    <row r="48" spans="1:44" ht="15.95" customHeight="1" x14ac:dyDescent="0.25">
      <c r="A48" s="41"/>
      <c r="C48" s="21" t="s">
        <v>300</v>
      </c>
      <c r="H48" s="21" t="s">
        <v>100</v>
      </c>
      <c r="I48" s="21"/>
      <c r="J48" s="21"/>
      <c r="K48" s="21"/>
      <c r="L48" s="21"/>
      <c r="M48" s="21" t="s">
        <v>100</v>
      </c>
      <c r="N48" s="21"/>
      <c r="O48" s="21"/>
      <c r="P48" s="21"/>
      <c r="Q48" s="41"/>
      <c r="R48" s="41"/>
      <c r="S48" s="27">
        <v>7.5</v>
      </c>
      <c r="T48" s="21" t="s">
        <v>188</v>
      </c>
      <c r="U48" s="21"/>
      <c r="V48" s="21"/>
      <c r="W48" s="27"/>
      <c r="X48" s="22">
        <v>12</v>
      </c>
      <c r="Y48" s="16" t="s">
        <v>98</v>
      </c>
      <c r="Z48" s="22">
        <v>4</v>
      </c>
      <c r="AA48" s="22">
        <v>2</v>
      </c>
      <c r="AB48" s="22">
        <v>1</v>
      </c>
      <c r="AC48" s="22">
        <f t="shared" si="7"/>
        <v>3</v>
      </c>
      <c r="AD48" s="22">
        <v>0</v>
      </c>
      <c r="AE48" s="45"/>
      <c r="AF48" s="27">
        <v>7.5</v>
      </c>
      <c r="AG48" s="21" t="s">
        <v>143</v>
      </c>
      <c r="AH48" s="21"/>
      <c r="AI48" s="21"/>
      <c r="AJ48" s="27"/>
      <c r="AK48" s="22">
        <v>2</v>
      </c>
      <c r="AL48" s="21" t="s">
        <v>97</v>
      </c>
      <c r="AM48" s="22">
        <v>4</v>
      </c>
      <c r="AN48" s="22">
        <v>0</v>
      </c>
      <c r="AO48" s="22">
        <v>1</v>
      </c>
      <c r="AP48" s="22">
        <f t="shared" si="8"/>
        <v>1</v>
      </c>
      <c r="AQ48" s="22">
        <v>0</v>
      </c>
      <c r="AR48" s="36"/>
    </row>
    <row r="49" spans="1:44" ht="15.95" customHeight="1" x14ac:dyDescent="0.25">
      <c r="A49" s="41"/>
      <c r="C49" s="21"/>
      <c r="H49" s="21"/>
      <c r="I49" s="21"/>
      <c r="J49" s="21"/>
      <c r="K49" s="21"/>
      <c r="L49" s="21"/>
      <c r="M49" s="21"/>
      <c r="N49" s="21"/>
      <c r="Q49" s="41"/>
      <c r="R49" s="41"/>
      <c r="S49" s="27">
        <v>7</v>
      </c>
      <c r="T49" s="21" t="s">
        <v>52</v>
      </c>
      <c r="U49" s="21"/>
      <c r="V49" s="21"/>
      <c r="W49" s="27"/>
      <c r="X49" s="22">
        <v>15</v>
      </c>
      <c r="Y49" s="16" t="s">
        <v>98</v>
      </c>
      <c r="Z49" s="22">
        <v>4</v>
      </c>
      <c r="AA49" s="22">
        <v>0</v>
      </c>
      <c r="AB49" s="22">
        <v>1</v>
      </c>
      <c r="AC49" s="22">
        <f t="shared" si="7"/>
        <v>1</v>
      </c>
      <c r="AD49" s="22">
        <v>0</v>
      </c>
      <c r="AE49" s="45"/>
      <c r="AF49" s="27">
        <v>7</v>
      </c>
      <c r="AG49" s="21" t="s">
        <v>141</v>
      </c>
      <c r="AH49" s="21"/>
      <c r="AI49" s="21"/>
      <c r="AJ49" s="27"/>
      <c r="AK49" s="22">
        <v>13</v>
      </c>
      <c r="AL49" s="21" t="s">
        <v>97</v>
      </c>
      <c r="AM49" s="22">
        <v>4</v>
      </c>
      <c r="AN49" s="22">
        <v>0</v>
      </c>
      <c r="AO49" s="22">
        <v>3</v>
      </c>
      <c r="AP49" s="22">
        <f t="shared" si="8"/>
        <v>3</v>
      </c>
      <c r="AQ49" s="22">
        <v>2</v>
      </c>
      <c r="AR49" s="36"/>
    </row>
    <row r="50" spans="1:44" ht="15.95" customHeight="1" x14ac:dyDescent="0.25">
      <c r="A50" s="41"/>
      <c r="C50" s="21"/>
      <c r="F50" s="21"/>
      <c r="H50" s="21"/>
      <c r="I50" s="21"/>
      <c r="J50" s="21"/>
      <c r="K50" s="21"/>
      <c r="L50" s="21"/>
      <c r="M50" s="21"/>
      <c r="N50" s="21"/>
      <c r="Q50" s="41"/>
      <c r="R50" s="41"/>
      <c r="S50" s="27">
        <v>6.5</v>
      </c>
      <c r="T50" s="21" t="s">
        <v>63</v>
      </c>
      <c r="U50" s="21"/>
      <c r="V50" s="21"/>
      <c r="W50" s="27"/>
      <c r="X50" s="22">
        <v>14</v>
      </c>
      <c r="Y50" s="16" t="s">
        <v>98</v>
      </c>
      <c r="Z50" s="22">
        <v>4</v>
      </c>
      <c r="AA50" s="22">
        <v>0</v>
      </c>
      <c r="AB50" s="22">
        <v>1</v>
      </c>
      <c r="AC50" s="22">
        <f t="shared" si="7"/>
        <v>1</v>
      </c>
      <c r="AD50" s="22">
        <v>0</v>
      </c>
      <c r="AE50" s="45"/>
      <c r="AF50" s="27">
        <v>7</v>
      </c>
      <c r="AG50" s="21" t="s">
        <v>39</v>
      </c>
      <c r="AH50" s="21"/>
      <c r="AI50" s="21"/>
      <c r="AJ50" s="27"/>
      <c r="AK50" s="22">
        <v>27</v>
      </c>
      <c r="AL50" s="21" t="s">
        <v>97</v>
      </c>
      <c r="AM50" s="22">
        <v>4</v>
      </c>
      <c r="AN50" s="22">
        <v>1</v>
      </c>
      <c r="AO50" s="22">
        <v>2</v>
      </c>
      <c r="AP50" s="22">
        <f t="shared" si="8"/>
        <v>3</v>
      </c>
      <c r="AQ50" s="22">
        <v>0</v>
      </c>
      <c r="AR50" s="36"/>
    </row>
    <row r="51" spans="1:44" ht="15.95" customHeight="1" x14ac:dyDescent="0.25">
      <c r="A51" s="41"/>
      <c r="Q51" s="41"/>
      <c r="R51" s="41"/>
      <c r="S51" s="27">
        <v>6</v>
      </c>
      <c r="T51" s="21" t="s">
        <v>47</v>
      </c>
      <c r="X51" s="22">
        <v>3</v>
      </c>
      <c r="Y51" s="16" t="s">
        <v>98</v>
      </c>
      <c r="Z51" s="22">
        <v>4</v>
      </c>
      <c r="AA51" s="22">
        <v>0</v>
      </c>
      <c r="AB51" s="22">
        <v>0</v>
      </c>
      <c r="AC51" s="22">
        <f t="shared" si="7"/>
        <v>0</v>
      </c>
      <c r="AD51" s="22">
        <v>0</v>
      </c>
      <c r="AE51" s="45"/>
      <c r="AF51" s="27">
        <v>6.5</v>
      </c>
      <c r="AG51" s="21" t="s">
        <v>48</v>
      </c>
      <c r="AK51" s="22">
        <v>3</v>
      </c>
      <c r="AL51" s="21" t="s">
        <v>97</v>
      </c>
      <c r="AM51" s="22">
        <v>4</v>
      </c>
      <c r="AN51" s="22">
        <v>0</v>
      </c>
      <c r="AO51" s="22">
        <v>1</v>
      </c>
      <c r="AP51" s="22">
        <f t="shared" si="8"/>
        <v>1</v>
      </c>
      <c r="AQ51" s="22">
        <v>2</v>
      </c>
      <c r="AR51" s="36"/>
    </row>
    <row r="52" spans="1:44" ht="15.95" customHeight="1" x14ac:dyDescent="0.25">
      <c r="A52" s="41"/>
      <c r="Q52" s="41"/>
      <c r="R52" s="41"/>
      <c r="S52" s="27">
        <v>6</v>
      </c>
      <c r="T52" s="21" t="s">
        <v>49</v>
      </c>
      <c r="U52" s="21"/>
      <c r="V52" s="21"/>
      <c r="W52" s="27"/>
      <c r="X52" s="22">
        <v>8</v>
      </c>
      <c r="Y52" s="16" t="s">
        <v>98</v>
      </c>
      <c r="Z52" s="22">
        <v>0</v>
      </c>
      <c r="AA52" s="22">
        <v>0</v>
      </c>
      <c r="AB52" s="22">
        <v>0</v>
      </c>
      <c r="AC52" s="22">
        <f t="shared" si="7"/>
        <v>0</v>
      </c>
      <c r="AD52" s="22">
        <v>0</v>
      </c>
      <c r="AE52" s="45"/>
      <c r="AF52" s="27">
        <v>6</v>
      </c>
      <c r="AG52" s="21" t="s">
        <v>113</v>
      </c>
      <c r="AH52" s="21"/>
      <c r="AI52" s="21"/>
      <c r="AJ52" s="27"/>
      <c r="AK52" s="22">
        <v>6</v>
      </c>
      <c r="AL52" s="21" t="s">
        <v>97</v>
      </c>
      <c r="AM52" s="22">
        <v>3</v>
      </c>
      <c r="AN52" s="22">
        <v>1</v>
      </c>
      <c r="AO52" s="22">
        <v>0</v>
      </c>
      <c r="AP52" s="22">
        <f t="shared" si="8"/>
        <v>1</v>
      </c>
      <c r="AQ52" s="22">
        <v>2</v>
      </c>
      <c r="AR52" s="36"/>
    </row>
    <row r="53" spans="1:44" ht="15.95" customHeight="1" thickBot="1" x14ac:dyDescent="0.3">
      <c r="A53" s="41"/>
      <c r="Q53" s="41"/>
      <c r="R53" s="41"/>
      <c r="S53" s="17" t="s">
        <v>95</v>
      </c>
      <c r="T53" s="17"/>
      <c r="U53" s="17"/>
      <c r="V53" s="17"/>
      <c r="W53" s="17"/>
      <c r="X53" s="17"/>
      <c r="Y53" s="17"/>
      <c r="Z53" s="23">
        <f>SUM(Z41:Z52)</f>
        <v>44</v>
      </c>
      <c r="AA53" s="23">
        <f>SUM(AA41:AA52)</f>
        <v>7</v>
      </c>
      <c r="AB53" s="23">
        <f>SUM(AB41:AB52)</f>
        <v>10</v>
      </c>
      <c r="AC53" s="23">
        <f>+AB53+AA53</f>
        <v>17</v>
      </c>
      <c r="AD53" s="23">
        <f>SUM(AD41:AD52)</f>
        <v>4</v>
      </c>
      <c r="AE53" s="45"/>
      <c r="AF53" s="17" t="s">
        <v>94</v>
      </c>
      <c r="AG53" s="17"/>
      <c r="AH53" s="17"/>
      <c r="AI53" s="17"/>
      <c r="AJ53" s="17"/>
      <c r="AK53" s="17"/>
      <c r="AL53" s="17"/>
      <c r="AM53" s="23">
        <f>SUM(AM41:AM52)</f>
        <v>44</v>
      </c>
      <c r="AN53" s="23">
        <f>SUM(AN41:AN52)</f>
        <v>12</v>
      </c>
      <c r="AO53" s="23">
        <f>SUM(AO41:AO52)</f>
        <v>19</v>
      </c>
      <c r="AP53" s="23">
        <f>+AO53+AN53</f>
        <v>31</v>
      </c>
      <c r="AQ53" s="23">
        <f>SUM(AQ41:AQ52)</f>
        <v>8</v>
      </c>
      <c r="AR53" s="36"/>
    </row>
    <row r="54" spans="1:44" ht="15.95" customHeight="1" x14ac:dyDescent="0.25">
      <c r="A54" s="41"/>
      <c r="Q54" s="41"/>
      <c r="R54" s="41"/>
      <c r="S54" s="12" t="s">
        <v>115</v>
      </c>
      <c r="T54" s="12"/>
      <c r="U54" s="12"/>
      <c r="V54" s="12"/>
      <c r="W54" s="12"/>
      <c r="X54" s="14" t="s">
        <v>36</v>
      </c>
      <c r="Z54" s="22">
        <v>1</v>
      </c>
      <c r="AA54" s="22">
        <v>0</v>
      </c>
      <c r="AB54" s="22">
        <v>0</v>
      </c>
      <c r="AC54" s="22">
        <f t="shared" ref="AC54:AC65" si="9">+AA54+AB54</f>
        <v>0</v>
      </c>
      <c r="AD54" s="22">
        <v>0</v>
      </c>
      <c r="AE54" s="45"/>
      <c r="AF54" s="19" t="s">
        <v>14</v>
      </c>
      <c r="AG54" s="19"/>
      <c r="AH54" s="19"/>
      <c r="AI54" s="19"/>
      <c r="AJ54" s="19"/>
      <c r="AK54" s="16" t="s">
        <v>26</v>
      </c>
      <c r="AM54" s="22">
        <v>7</v>
      </c>
      <c r="AN54" s="22">
        <v>0</v>
      </c>
      <c r="AO54" s="22">
        <v>4</v>
      </c>
      <c r="AP54" s="22">
        <f t="shared" ref="AP54:AP65" si="10">+AN54+AO54</f>
        <v>4</v>
      </c>
      <c r="AQ54" s="22">
        <v>4</v>
      </c>
      <c r="AR54" s="36"/>
    </row>
    <row r="55" spans="1:44" ht="15.95" customHeight="1" x14ac:dyDescent="0.25">
      <c r="A55" s="41"/>
      <c r="Q55" s="41"/>
      <c r="R55" s="41"/>
      <c r="S55" s="27">
        <v>7.5</v>
      </c>
      <c r="T55" s="21" t="s">
        <v>69</v>
      </c>
      <c r="U55" s="21"/>
      <c r="V55" s="21"/>
      <c r="W55" s="21"/>
      <c r="X55" s="22">
        <v>68</v>
      </c>
      <c r="Y55" s="21" t="s">
        <v>106</v>
      </c>
      <c r="Z55" s="22">
        <v>4</v>
      </c>
      <c r="AA55" s="22">
        <v>0</v>
      </c>
      <c r="AB55" s="22">
        <v>0</v>
      </c>
      <c r="AC55" s="22">
        <f t="shared" si="9"/>
        <v>0</v>
      </c>
      <c r="AD55" s="22">
        <v>0</v>
      </c>
      <c r="AE55" s="45"/>
      <c r="AF55" s="27">
        <v>8</v>
      </c>
      <c r="AG55" s="21" t="s">
        <v>142</v>
      </c>
      <c r="AK55" s="22">
        <v>1</v>
      </c>
      <c r="AL55" s="21" t="s">
        <v>107</v>
      </c>
      <c r="AM55" s="22">
        <v>4</v>
      </c>
      <c r="AN55" s="22">
        <v>0</v>
      </c>
      <c r="AO55" s="22">
        <v>0</v>
      </c>
      <c r="AP55" s="22">
        <f t="shared" si="10"/>
        <v>0</v>
      </c>
      <c r="AQ55" s="22">
        <v>0</v>
      </c>
      <c r="AR55" s="36"/>
    </row>
    <row r="56" spans="1:44" ht="15.95" customHeight="1" x14ac:dyDescent="0.25">
      <c r="A56" s="41"/>
      <c r="Q56" s="41"/>
      <c r="R56" s="41"/>
      <c r="S56" s="27">
        <v>9.5</v>
      </c>
      <c r="T56" s="21" t="s">
        <v>85</v>
      </c>
      <c r="U56" s="21"/>
      <c r="V56" s="21"/>
      <c r="W56" s="21"/>
      <c r="X56" s="22">
        <v>9</v>
      </c>
      <c r="Y56" s="21" t="s">
        <v>106</v>
      </c>
      <c r="Z56" s="22">
        <v>4</v>
      </c>
      <c r="AA56" s="22">
        <v>5</v>
      </c>
      <c r="AB56" s="22">
        <v>4</v>
      </c>
      <c r="AC56" s="22">
        <f t="shared" si="9"/>
        <v>9</v>
      </c>
      <c r="AD56" s="22">
        <v>0</v>
      </c>
      <c r="AE56" s="45"/>
      <c r="AF56" s="27">
        <v>9</v>
      </c>
      <c r="AG56" s="21" t="s">
        <v>167</v>
      </c>
      <c r="AH56" s="21"/>
      <c r="AI56" s="21"/>
      <c r="AJ56" s="21"/>
      <c r="AK56" s="22">
        <v>71</v>
      </c>
      <c r="AL56" s="21" t="s">
        <v>107</v>
      </c>
      <c r="AM56" s="22">
        <v>4</v>
      </c>
      <c r="AN56" s="22">
        <v>3</v>
      </c>
      <c r="AO56" s="22">
        <v>1</v>
      </c>
      <c r="AP56" s="22">
        <f t="shared" si="10"/>
        <v>4</v>
      </c>
      <c r="AQ56" s="22">
        <v>0</v>
      </c>
      <c r="AR56" s="36"/>
    </row>
    <row r="57" spans="1:44" ht="15.95" customHeight="1" x14ac:dyDescent="0.25">
      <c r="A57" s="41"/>
      <c r="Q57" s="41"/>
      <c r="R57" s="41"/>
      <c r="S57" s="27">
        <v>8.5</v>
      </c>
      <c r="T57" s="21" t="s">
        <v>282</v>
      </c>
      <c r="U57" s="21"/>
      <c r="V57" s="21"/>
      <c r="W57" s="21"/>
      <c r="X57" s="22">
        <v>14</v>
      </c>
      <c r="Y57" s="21" t="s">
        <v>106</v>
      </c>
      <c r="Z57" s="22">
        <v>4</v>
      </c>
      <c r="AA57" s="22">
        <v>3</v>
      </c>
      <c r="AB57" s="22">
        <v>3</v>
      </c>
      <c r="AC57" s="22">
        <f t="shared" si="9"/>
        <v>6</v>
      </c>
      <c r="AD57" s="22">
        <v>0</v>
      </c>
      <c r="AE57" s="45"/>
      <c r="AF57" s="27">
        <v>8.5</v>
      </c>
      <c r="AG57" s="21" t="s">
        <v>42</v>
      </c>
      <c r="AH57" s="21"/>
      <c r="AI57" s="21"/>
      <c r="AJ57" s="21"/>
      <c r="AK57" s="22">
        <v>2</v>
      </c>
      <c r="AL57" s="21" t="s">
        <v>107</v>
      </c>
      <c r="AM57" s="22">
        <v>3</v>
      </c>
      <c r="AN57" s="22">
        <v>3</v>
      </c>
      <c r="AO57" s="22">
        <v>2</v>
      </c>
      <c r="AP57" s="22">
        <f t="shared" si="10"/>
        <v>5</v>
      </c>
      <c r="AQ57" s="22">
        <v>0</v>
      </c>
      <c r="AR57" s="36"/>
    </row>
    <row r="58" spans="1:44" ht="15.95" customHeight="1" x14ac:dyDescent="0.25">
      <c r="A58" s="41"/>
      <c r="Q58" s="41"/>
      <c r="R58" s="41"/>
      <c r="S58" s="27">
        <v>8</v>
      </c>
      <c r="T58" s="21" t="s">
        <v>190</v>
      </c>
      <c r="U58" s="21"/>
      <c r="V58" s="21"/>
      <c r="W58" s="21"/>
      <c r="X58" s="22">
        <v>11</v>
      </c>
      <c r="Y58" s="21" t="s">
        <v>106</v>
      </c>
      <c r="Z58" s="22">
        <v>4</v>
      </c>
      <c r="AA58" s="22">
        <v>0</v>
      </c>
      <c r="AB58" s="22">
        <v>0</v>
      </c>
      <c r="AC58" s="22">
        <f t="shared" si="9"/>
        <v>0</v>
      </c>
      <c r="AD58" s="22">
        <v>0</v>
      </c>
      <c r="AE58" s="45"/>
      <c r="AF58" s="27">
        <v>8</v>
      </c>
      <c r="AG58" s="21" t="s">
        <v>74</v>
      </c>
      <c r="AH58" s="21"/>
      <c r="AI58" s="21"/>
      <c r="AJ58" s="21"/>
      <c r="AK58" s="22">
        <v>91</v>
      </c>
      <c r="AL58" s="21" t="s">
        <v>107</v>
      </c>
      <c r="AM58" s="22">
        <v>3</v>
      </c>
      <c r="AN58" s="22">
        <v>0</v>
      </c>
      <c r="AO58" s="22">
        <v>1</v>
      </c>
      <c r="AP58" s="22">
        <f t="shared" si="10"/>
        <v>1</v>
      </c>
      <c r="AQ58" s="22">
        <v>2</v>
      </c>
      <c r="AR58" s="36"/>
    </row>
    <row r="59" spans="1:44" ht="15.95" customHeight="1" x14ac:dyDescent="0.25">
      <c r="A59" s="41"/>
      <c r="Q59" s="41"/>
      <c r="R59" s="41"/>
      <c r="S59" s="27">
        <v>7.5</v>
      </c>
      <c r="T59" s="21" t="s">
        <v>139</v>
      </c>
      <c r="U59" s="21"/>
      <c r="V59" s="21"/>
      <c r="W59" s="21"/>
      <c r="X59" s="22">
        <v>6</v>
      </c>
      <c r="Y59" s="21" t="s">
        <v>106</v>
      </c>
      <c r="Z59" s="22">
        <v>4</v>
      </c>
      <c r="AA59" s="22">
        <v>1</v>
      </c>
      <c r="AB59" s="22">
        <v>3</v>
      </c>
      <c r="AC59" s="22">
        <f t="shared" si="9"/>
        <v>4</v>
      </c>
      <c r="AD59" s="22">
        <v>0</v>
      </c>
      <c r="AE59" s="45"/>
      <c r="AF59" s="27">
        <v>8</v>
      </c>
      <c r="AG59" s="21" t="s">
        <v>195</v>
      </c>
      <c r="AH59" s="21"/>
      <c r="AI59" s="21"/>
      <c r="AJ59" s="21"/>
      <c r="AK59" s="22">
        <v>5</v>
      </c>
      <c r="AL59" s="21" t="s">
        <v>107</v>
      </c>
      <c r="AM59" s="22">
        <v>4</v>
      </c>
      <c r="AN59" s="22">
        <v>0</v>
      </c>
      <c r="AO59" s="22">
        <v>1</v>
      </c>
      <c r="AP59" s="22">
        <f t="shared" si="10"/>
        <v>1</v>
      </c>
      <c r="AQ59" s="22">
        <v>0</v>
      </c>
      <c r="AR59" s="36"/>
    </row>
    <row r="60" spans="1:44" ht="15.95" customHeight="1" x14ac:dyDescent="0.25">
      <c r="A60" s="41"/>
      <c r="Q60" s="41"/>
      <c r="R60" s="41"/>
      <c r="S60" s="27">
        <v>7.5</v>
      </c>
      <c r="T60" s="21" t="s">
        <v>118</v>
      </c>
      <c r="V60" s="21"/>
      <c r="W60" s="21"/>
      <c r="X60" s="22">
        <v>7</v>
      </c>
      <c r="Y60" s="21" t="s">
        <v>106</v>
      </c>
      <c r="Z60" s="22">
        <v>4</v>
      </c>
      <c r="AA60" s="22">
        <v>2</v>
      </c>
      <c r="AB60" s="22">
        <v>2</v>
      </c>
      <c r="AC60" s="22">
        <f t="shared" si="9"/>
        <v>4</v>
      </c>
      <c r="AD60" s="22">
        <v>2</v>
      </c>
      <c r="AE60" s="45"/>
      <c r="AF60" s="27">
        <v>7.5</v>
      </c>
      <c r="AG60" s="21" t="s">
        <v>196</v>
      </c>
      <c r="AH60" s="21"/>
      <c r="AI60" s="21"/>
      <c r="AJ60" s="21"/>
      <c r="AK60" s="22">
        <v>97</v>
      </c>
      <c r="AL60" s="21" t="s">
        <v>107</v>
      </c>
      <c r="AM60" s="22">
        <v>3</v>
      </c>
      <c r="AN60" s="22">
        <v>0</v>
      </c>
      <c r="AO60" s="22">
        <v>0</v>
      </c>
      <c r="AP60" s="22">
        <f t="shared" si="10"/>
        <v>0</v>
      </c>
      <c r="AQ60" s="22">
        <v>0</v>
      </c>
      <c r="AR60" s="36"/>
    </row>
    <row r="61" spans="1:44" ht="15.95" customHeight="1" x14ac:dyDescent="0.25">
      <c r="A61" s="41"/>
      <c r="Q61" s="36"/>
      <c r="R61" s="41"/>
      <c r="S61" s="27">
        <v>7.5</v>
      </c>
      <c r="T61" s="21" t="s">
        <v>128</v>
      </c>
      <c r="U61" s="21"/>
      <c r="V61" s="21"/>
      <c r="W61" s="21"/>
      <c r="X61" s="22">
        <v>10</v>
      </c>
      <c r="Y61" s="21" t="s">
        <v>106</v>
      </c>
      <c r="Z61" s="22">
        <v>4</v>
      </c>
      <c r="AA61" s="22">
        <v>2</v>
      </c>
      <c r="AB61" s="22">
        <v>3</v>
      </c>
      <c r="AC61" s="22">
        <f t="shared" si="9"/>
        <v>5</v>
      </c>
      <c r="AD61" s="22">
        <v>0</v>
      </c>
      <c r="AE61" s="45"/>
      <c r="AF61" s="27">
        <v>7.5</v>
      </c>
      <c r="AG61" s="21" t="s">
        <v>60</v>
      </c>
      <c r="AH61" s="21"/>
      <c r="AI61" s="21"/>
      <c r="AJ61" s="21"/>
      <c r="AK61" s="22">
        <v>23</v>
      </c>
      <c r="AL61" s="21" t="s">
        <v>107</v>
      </c>
      <c r="AM61" s="22">
        <v>2</v>
      </c>
      <c r="AN61" s="22">
        <v>0</v>
      </c>
      <c r="AO61" s="22">
        <v>1</v>
      </c>
      <c r="AP61" s="22">
        <f t="shared" si="10"/>
        <v>1</v>
      </c>
      <c r="AQ61" s="22">
        <v>0</v>
      </c>
      <c r="AR61" s="36"/>
    </row>
    <row r="62" spans="1:44" ht="15.95" customHeight="1" x14ac:dyDescent="0.25">
      <c r="A62" s="41"/>
      <c r="Q62" s="41"/>
      <c r="R62" s="41"/>
      <c r="S62" s="27">
        <v>7</v>
      </c>
      <c r="T62" s="21" t="s">
        <v>191</v>
      </c>
      <c r="U62" s="21"/>
      <c r="V62" s="21"/>
      <c r="W62" s="21"/>
      <c r="X62" s="22">
        <v>5</v>
      </c>
      <c r="Y62" s="21" t="s">
        <v>106</v>
      </c>
      <c r="Z62" s="22">
        <v>3</v>
      </c>
      <c r="AA62" s="22">
        <v>0</v>
      </c>
      <c r="AB62" s="22">
        <v>0</v>
      </c>
      <c r="AC62" s="22">
        <f t="shared" si="9"/>
        <v>0</v>
      </c>
      <c r="AD62" s="22">
        <v>2</v>
      </c>
      <c r="AE62" s="45"/>
      <c r="AF62" s="27">
        <v>7</v>
      </c>
      <c r="AG62" s="21" t="s">
        <v>61</v>
      </c>
      <c r="AH62" s="21"/>
      <c r="AI62" s="21"/>
      <c r="AJ62" s="21"/>
      <c r="AK62" s="22">
        <v>7</v>
      </c>
      <c r="AL62" s="21" t="s">
        <v>107</v>
      </c>
      <c r="AM62" s="22">
        <v>4</v>
      </c>
      <c r="AN62" s="22">
        <v>0</v>
      </c>
      <c r="AO62" s="22">
        <v>0</v>
      </c>
      <c r="AP62" s="22">
        <f t="shared" si="10"/>
        <v>0</v>
      </c>
      <c r="AQ62" s="22">
        <v>0</v>
      </c>
      <c r="AR62" s="36"/>
    </row>
    <row r="63" spans="1:44" ht="15.95" customHeight="1" x14ac:dyDescent="0.25">
      <c r="A63" s="36"/>
      <c r="Q63" s="36"/>
      <c r="R63" s="41"/>
      <c r="S63" s="27">
        <v>6.5</v>
      </c>
      <c r="T63" s="21" t="s">
        <v>30</v>
      </c>
      <c r="U63" s="21"/>
      <c r="V63" s="21"/>
      <c r="W63" s="21"/>
      <c r="X63" s="22">
        <v>3</v>
      </c>
      <c r="Y63" s="21" t="s">
        <v>106</v>
      </c>
      <c r="Z63" s="22">
        <v>4</v>
      </c>
      <c r="AA63" s="22">
        <v>0</v>
      </c>
      <c r="AB63" s="22">
        <v>2</v>
      </c>
      <c r="AC63" s="22">
        <f t="shared" si="9"/>
        <v>2</v>
      </c>
      <c r="AD63" s="22">
        <v>0</v>
      </c>
      <c r="AE63" s="45"/>
      <c r="AF63" s="27">
        <v>7</v>
      </c>
      <c r="AG63" s="21" t="s">
        <v>197</v>
      </c>
      <c r="AH63" s="21"/>
      <c r="AI63" s="21"/>
      <c r="AJ63" s="21"/>
      <c r="AK63" s="22">
        <v>10</v>
      </c>
      <c r="AL63" s="21" t="s">
        <v>107</v>
      </c>
      <c r="AM63" s="22">
        <v>4</v>
      </c>
      <c r="AN63" s="22">
        <v>0</v>
      </c>
      <c r="AO63" s="22">
        <v>0</v>
      </c>
      <c r="AP63" s="22">
        <f t="shared" si="10"/>
        <v>0</v>
      </c>
      <c r="AQ63" s="22">
        <v>0</v>
      </c>
      <c r="AR63" s="36"/>
    </row>
    <row r="64" spans="1:44" ht="15.95" customHeight="1" x14ac:dyDescent="0.25">
      <c r="A64" s="41"/>
      <c r="Q64" s="41"/>
      <c r="R64" s="41"/>
      <c r="S64" s="27">
        <v>6</v>
      </c>
      <c r="T64" s="21" t="s">
        <v>105</v>
      </c>
      <c r="U64" s="21"/>
      <c r="V64" s="21"/>
      <c r="W64" s="21"/>
      <c r="X64" s="22">
        <v>4</v>
      </c>
      <c r="Y64" s="21" t="s">
        <v>106</v>
      </c>
      <c r="Z64" s="22">
        <v>4</v>
      </c>
      <c r="AA64" s="22">
        <v>0</v>
      </c>
      <c r="AB64" s="22">
        <v>0</v>
      </c>
      <c r="AC64" s="22">
        <f t="shared" si="9"/>
        <v>0</v>
      </c>
      <c r="AD64" s="22">
        <v>0</v>
      </c>
      <c r="AE64" s="45"/>
      <c r="AF64" s="27">
        <v>6.5</v>
      </c>
      <c r="AG64" s="21" t="s">
        <v>33</v>
      </c>
      <c r="AH64" s="21"/>
      <c r="AI64" s="21"/>
      <c r="AJ64" s="21"/>
      <c r="AK64" s="22">
        <v>66</v>
      </c>
      <c r="AL64" s="21" t="s">
        <v>107</v>
      </c>
      <c r="AM64" s="22">
        <v>4</v>
      </c>
      <c r="AN64" s="22">
        <v>0</v>
      </c>
      <c r="AO64" s="22">
        <v>1</v>
      </c>
      <c r="AP64" s="22">
        <f t="shared" si="10"/>
        <v>1</v>
      </c>
      <c r="AQ64" s="22">
        <v>0</v>
      </c>
      <c r="AR64" s="36"/>
    </row>
    <row r="65" spans="1:44" ht="15.95" customHeight="1" x14ac:dyDescent="0.25">
      <c r="A65" s="36"/>
      <c r="Q65" s="36"/>
      <c r="R65" s="41"/>
      <c r="S65" s="27">
        <v>6.5</v>
      </c>
      <c r="T65" s="21" t="s">
        <v>133</v>
      </c>
      <c r="U65" s="21"/>
      <c r="V65" s="21"/>
      <c r="W65" s="21"/>
      <c r="X65" s="22">
        <v>2</v>
      </c>
      <c r="Y65" s="21" t="s">
        <v>106</v>
      </c>
      <c r="Z65" s="22">
        <v>4</v>
      </c>
      <c r="AA65" s="22">
        <v>0</v>
      </c>
      <c r="AB65" s="22">
        <v>2</v>
      </c>
      <c r="AC65" s="22">
        <f t="shared" si="9"/>
        <v>2</v>
      </c>
      <c r="AD65" s="22">
        <v>0</v>
      </c>
      <c r="AE65" s="45"/>
      <c r="AF65" s="27">
        <v>6</v>
      </c>
      <c r="AG65" s="21" t="s">
        <v>59</v>
      </c>
      <c r="AH65" s="21"/>
      <c r="AI65" s="21"/>
      <c r="AJ65" s="21"/>
      <c r="AK65" s="22">
        <v>75</v>
      </c>
      <c r="AL65" s="21" t="s">
        <v>107</v>
      </c>
      <c r="AM65" s="22">
        <v>2</v>
      </c>
      <c r="AN65" s="22">
        <v>0</v>
      </c>
      <c r="AO65" s="22">
        <v>0</v>
      </c>
      <c r="AP65" s="22">
        <f t="shared" si="10"/>
        <v>0</v>
      </c>
      <c r="AQ65" s="22">
        <v>0</v>
      </c>
      <c r="AR65" s="36"/>
    </row>
    <row r="66" spans="1:44" ht="15.95" customHeight="1" thickBot="1" x14ac:dyDescent="0.3">
      <c r="A66" s="41"/>
      <c r="Q66" s="36"/>
      <c r="R66" s="41"/>
      <c r="S66" s="17" t="s">
        <v>116</v>
      </c>
      <c r="T66" s="17"/>
      <c r="U66" s="17"/>
      <c r="V66" s="17"/>
      <c r="W66" s="17"/>
      <c r="X66" s="17"/>
      <c r="Y66" s="17"/>
      <c r="Z66" s="23">
        <f>SUM(Z54:Z65)</f>
        <v>44</v>
      </c>
      <c r="AA66" s="23">
        <f>SUM(AA54:AA65)</f>
        <v>13</v>
      </c>
      <c r="AB66" s="23">
        <f>SUM(AB54:AB65)</f>
        <v>19</v>
      </c>
      <c r="AC66" s="23">
        <f>+AB66+AA66</f>
        <v>32</v>
      </c>
      <c r="AD66" s="23">
        <f>SUM(AD54:AD65)</f>
        <v>4</v>
      </c>
      <c r="AE66" s="45"/>
      <c r="AF66" s="17" t="s">
        <v>35</v>
      </c>
      <c r="AG66" s="17"/>
      <c r="AH66" s="17"/>
      <c r="AI66" s="17"/>
      <c r="AJ66" s="17"/>
      <c r="AK66" s="17"/>
      <c r="AL66" s="17"/>
      <c r="AM66" s="23">
        <f>SUM(AM54:AM65)</f>
        <v>44</v>
      </c>
      <c r="AN66" s="23">
        <f>SUM(AN54:AN65)</f>
        <v>6</v>
      </c>
      <c r="AO66" s="23">
        <f>SUM(AO54:AO65)</f>
        <v>11</v>
      </c>
      <c r="AP66" s="23">
        <f>+AO66+AN66</f>
        <v>17</v>
      </c>
      <c r="AQ66" s="23">
        <f>SUM(AQ54:AQ65)</f>
        <v>6</v>
      </c>
      <c r="AR66" s="36"/>
    </row>
    <row r="67" spans="1:44" ht="15.95" customHeight="1" x14ac:dyDescent="0.25">
      <c r="A67" s="41"/>
      <c r="Q67" s="36"/>
      <c r="R67" s="36"/>
      <c r="AF67" s="21" t="s">
        <v>124</v>
      </c>
      <c r="AG67" s="11"/>
      <c r="AH67" s="11"/>
      <c r="AI67" s="11"/>
      <c r="AJ67" s="21"/>
      <c r="AK67" s="21"/>
      <c r="AL67" s="11"/>
      <c r="AM67" s="15">
        <f>+Z27+Z40+AM27+AM66+AM53+AM40+Z66+Z53</f>
        <v>352</v>
      </c>
      <c r="AN67" s="15">
        <f>+AA27+AA40+AN27+AN66+AN53+AN40+AA66+AA53</f>
        <v>87</v>
      </c>
      <c r="AO67" s="15">
        <f>+AB27+AB40+AO27+AO66+AO53+AO40+AB66+AB53</f>
        <v>129</v>
      </c>
      <c r="AP67" s="15">
        <f>+AC27+AC40+AP27+AP66+AP53+AP40+AC66+AC53</f>
        <v>216</v>
      </c>
      <c r="AQ67" s="15">
        <f>+AD27+AD40+AQ27+AQ66+AQ53+AQ40+AD66+AD53</f>
        <v>36</v>
      </c>
      <c r="AR67" s="36"/>
    </row>
    <row r="68" spans="1:44" ht="15.95" customHeight="1" x14ac:dyDescent="0.25">
      <c r="A68" s="41"/>
      <c r="Q68" s="36"/>
      <c r="R68" s="36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J68" s="21"/>
      <c r="AK68" s="21"/>
      <c r="AL68" s="11"/>
      <c r="AM68" s="22"/>
      <c r="AN68" s="22"/>
      <c r="AO68" s="22"/>
      <c r="AP68" s="22"/>
      <c r="AQ68" s="22"/>
      <c r="AR68" s="36"/>
    </row>
    <row r="69" spans="1:44" ht="15.95" customHeight="1" x14ac:dyDescent="0.25">
      <c r="A69" s="41"/>
      <c r="Q69" s="36"/>
      <c r="R69" s="36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21"/>
      <c r="AG69" s="11"/>
      <c r="AH69" s="11"/>
      <c r="AI69" s="11"/>
      <c r="AJ69" s="21"/>
      <c r="AK69" s="21"/>
      <c r="AL69" s="11"/>
      <c r="AM69" s="22"/>
      <c r="AN69" s="22"/>
      <c r="AO69" s="22"/>
      <c r="AP69" s="22"/>
      <c r="AQ69" s="22"/>
      <c r="AR69" s="36"/>
    </row>
    <row r="70" spans="1:44" ht="15.95" customHeight="1" x14ac:dyDescent="0.25">
      <c r="A70" s="41"/>
      <c r="Q70" s="36"/>
      <c r="R70" s="36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21"/>
      <c r="AG70" s="11"/>
      <c r="AH70" s="11"/>
      <c r="AI70" s="11"/>
      <c r="AJ70" s="21"/>
      <c r="AK70" s="21"/>
      <c r="AL70" s="11"/>
      <c r="AM70" s="22"/>
      <c r="AN70" s="22"/>
      <c r="AO70" s="22"/>
      <c r="AP70" s="34"/>
      <c r="AQ70" s="22"/>
      <c r="AR70" s="36"/>
    </row>
    <row r="71" spans="1:44" ht="15.95" customHeight="1" x14ac:dyDescent="0.25">
      <c r="A71" s="41"/>
      <c r="Q71" s="36"/>
      <c r="R71" s="36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21"/>
      <c r="AG71" s="11"/>
      <c r="AH71" s="11"/>
      <c r="AI71" s="11"/>
      <c r="AJ71" s="21"/>
      <c r="AK71" s="21"/>
      <c r="AL71" s="11"/>
      <c r="AM71" s="22"/>
      <c r="AN71" s="22"/>
      <c r="AO71" s="22"/>
      <c r="AP71" s="34"/>
      <c r="AQ71" s="22"/>
      <c r="AR71" s="36"/>
    </row>
    <row r="72" spans="1:44" ht="15.95" customHeight="1" x14ac:dyDescent="0.25">
      <c r="A72" s="41"/>
      <c r="Q72" s="36"/>
      <c r="R72" s="39"/>
      <c r="AR72" s="43"/>
    </row>
    <row r="73" spans="1:44" ht="15" customHeight="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43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43"/>
    </row>
    <row r="74" spans="1:44" ht="24" customHeight="1" x14ac:dyDescent="0.3">
      <c r="A74" s="39"/>
      <c r="B74" s="63" t="s">
        <v>127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39"/>
      <c r="R74" s="39"/>
      <c r="S74" s="63" t="s">
        <v>127</v>
      </c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43"/>
    </row>
    <row r="75" spans="1:44" ht="20.25" x14ac:dyDescent="0.3">
      <c r="A75" s="39"/>
      <c r="B75" s="26" t="s">
        <v>76</v>
      </c>
      <c r="C75" s="26">
        <f>+C2</f>
        <v>4</v>
      </c>
      <c r="D75" s="25"/>
      <c r="E75" s="25"/>
      <c r="F75" s="25"/>
      <c r="G75" s="64" t="str">
        <f>+G2</f>
        <v>2025/2026 REGULAR SEASON</v>
      </c>
      <c r="H75" s="64"/>
      <c r="I75" s="64"/>
      <c r="J75" s="64"/>
      <c r="K75" s="64"/>
      <c r="L75" s="64"/>
      <c r="M75" s="64"/>
      <c r="N75" s="25"/>
      <c r="O75" s="25"/>
      <c r="P75" s="25"/>
      <c r="Q75" s="39"/>
      <c r="R75" s="39"/>
      <c r="S75" s="64" t="s">
        <v>88</v>
      </c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39"/>
    </row>
    <row r="76" spans="1:44" ht="18.600000000000001" customHeight="1" x14ac:dyDescent="0.3">
      <c r="A76" s="36"/>
      <c r="N76" s="25"/>
      <c r="O76" s="25"/>
      <c r="P76" s="25"/>
      <c r="Q76" s="36"/>
      <c r="R76" s="36"/>
      <c r="T76" s="16"/>
      <c r="U76" s="16"/>
      <c r="V76" s="16"/>
      <c r="W76" s="16"/>
      <c r="X76" s="16"/>
      <c r="Y76" s="16"/>
      <c r="Z76" s="16"/>
      <c r="AA76" s="29"/>
      <c r="AB76" s="29"/>
      <c r="AC76" s="29"/>
      <c r="AD76" s="29"/>
      <c r="AE76" s="30"/>
      <c r="AF76" s="29"/>
      <c r="AG76" s="29"/>
      <c r="AH76" s="29"/>
      <c r="AI76" s="29"/>
      <c r="AJ76" s="29"/>
      <c r="AK76" s="29"/>
      <c r="AL76" s="29"/>
      <c r="AM76" s="21"/>
      <c r="AN76" s="11"/>
      <c r="AO76" s="11"/>
      <c r="AP76" s="22"/>
      <c r="AQ76" s="22"/>
      <c r="AR76" s="36"/>
    </row>
    <row r="77" spans="1:44" ht="16.5" thickBot="1" x14ac:dyDescent="0.3">
      <c r="A77" s="36"/>
      <c r="Q77" s="39"/>
      <c r="R77" s="39"/>
      <c r="S77" s="28" t="s">
        <v>109</v>
      </c>
      <c r="T77" s="28" t="s">
        <v>111</v>
      </c>
      <c r="U77" s="28"/>
      <c r="V77" s="38"/>
      <c r="W77" s="38"/>
      <c r="X77" s="38"/>
      <c r="Y77" s="38"/>
      <c r="Z77" s="38" t="s">
        <v>3</v>
      </c>
      <c r="AA77" s="38" t="s">
        <v>22</v>
      </c>
      <c r="AB77" s="38" t="s">
        <v>23</v>
      </c>
      <c r="AC77" s="38" t="s">
        <v>24</v>
      </c>
      <c r="AD77" s="38" t="s">
        <v>2</v>
      </c>
      <c r="AE77" s="22"/>
      <c r="AM77" s="22"/>
      <c r="AN77" s="22"/>
      <c r="AO77" s="22"/>
      <c r="AP77" s="22"/>
      <c r="AQ77" s="22"/>
      <c r="AR77" s="39"/>
    </row>
    <row r="78" spans="1:44" ht="15.75" customHeight="1" x14ac:dyDescent="0.25">
      <c r="A78" s="36"/>
      <c r="Q78" s="39"/>
      <c r="R78" s="39"/>
      <c r="S78" s="27">
        <v>8.5</v>
      </c>
      <c r="T78" s="21" t="s">
        <v>276</v>
      </c>
      <c r="Z78" s="22">
        <v>1</v>
      </c>
      <c r="AA78" s="22">
        <v>1</v>
      </c>
      <c r="AB78" s="22">
        <v>1</v>
      </c>
      <c r="AC78" s="22">
        <f t="shared" ref="AC78:AC79" si="11">+AA78+AB78</f>
        <v>2</v>
      </c>
      <c r="AD78" s="22">
        <v>0</v>
      </c>
      <c r="AM78" s="22"/>
      <c r="AN78" s="22"/>
      <c r="AO78" s="22"/>
      <c r="AP78" s="22"/>
      <c r="AQ78" s="22"/>
      <c r="AR78" s="39"/>
    </row>
    <row r="79" spans="1:44" ht="15.75" customHeight="1" thickBot="1" x14ac:dyDescent="0.3">
      <c r="A79" s="36"/>
      <c r="E79" s="2" t="s">
        <v>67</v>
      </c>
      <c r="F79" s="2"/>
      <c r="G79" s="2"/>
      <c r="H79" s="4" t="s">
        <v>1</v>
      </c>
      <c r="I79" s="4"/>
      <c r="J79" s="4" t="s">
        <v>3</v>
      </c>
      <c r="K79" s="4" t="s">
        <v>22</v>
      </c>
      <c r="L79" s="4" t="s">
        <v>23</v>
      </c>
      <c r="M79" s="50" t="s">
        <v>24</v>
      </c>
      <c r="Q79" s="36"/>
      <c r="R79" s="36"/>
      <c r="S79" s="27">
        <v>8</v>
      </c>
      <c r="T79" s="21" t="s">
        <v>298</v>
      </c>
      <c r="Z79" s="22">
        <v>1</v>
      </c>
      <c r="AA79" s="22">
        <v>0</v>
      </c>
      <c r="AB79" s="22">
        <v>0</v>
      </c>
      <c r="AC79" s="22">
        <f>+AA79+AB79</f>
        <v>0</v>
      </c>
      <c r="AD79" s="22">
        <v>0</v>
      </c>
      <c r="AM79" s="22"/>
      <c r="AN79" s="22"/>
      <c r="AO79" s="22"/>
      <c r="AP79" s="22"/>
      <c r="AQ79" s="22"/>
      <c r="AR79" s="36"/>
    </row>
    <row r="80" spans="1:44" ht="15.75" customHeight="1" x14ac:dyDescent="0.25">
      <c r="A80" s="36"/>
      <c r="E80" s="21" t="s">
        <v>129</v>
      </c>
      <c r="F80" s="21"/>
      <c r="G80" s="21"/>
      <c r="H80" s="21" t="s">
        <v>17</v>
      </c>
      <c r="I80" s="22"/>
      <c r="J80" s="22">
        <v>4</v>
      </c>
      <c r="K80" s="22">
        <v>7</v>
      </c>
      <c r="L80" s="22">
        <v>4</v>
      </c>
      <c r="M80" s="49">
        <f>+K80+L80</f>
        <v>11</v>
      </c>
      <c r="Q80" s="36"/>
      <c r="R80" s="36"/>
      <c r="S80" s="27">
        <v>7</v>
      </c>
      <c r="T80" s="21" t="s">
        <v>219</v>
      </c>
      <c r="Z80" s="22">
        <v>4</v>
      </c>
      <c r="AA80" s="22">
        <v>1</v>
      </c>
      <c r="AB80" s="22">
        <v>1</v>
      </c>
      <c r="AC80" s="22">
        <f>+AA80+AB80</f>
        <v>2</v>
      </c>
      <c r="AD80" s="22">
        <v>0</v>
      </c>
      <c r="AP80" s="22"/>
      <c r="AQ80" s="22"/>
      <c r="AR80" s="36"/>
    </row>
    <row r="81" spans="1:44" ht="15.75" customHeight="1" x14ac:dyDescent="0.25">
      <c r="A81" s="36"/>
      <c r="E81" s="21" t="s">
        <v>150</v>
      </c>
      <c r="F81" s="21"/>
      <c r="G81" s="21"/>
      <c r="H81" s="21" t="s">
        <v>97</v>
      </c>
      <c r="I81" s="22"/>
      <c r="J81" s="22">
        <v>4</v>
      </c>
      <c r="K81" s="22">
        <v>6</v>
      </c>
      <c r="L81" s="22">
        <v>4</v>
      </c>
      <c r="M81" s="49">
        <f>+K81+L81</f>
        <v>10</v>
      </c>
      <c r="Q81" s="36"/>
      <c r="R81" s="36"/>
      <c r="S81" s="27">
        <v>8</v>
      </c>
      <c r="T81" s="21" t="s">
        <v>137</v>
      </c>
      <c r="Z81" s="22">
        <v>5</v>
      </c>
      <c r="AA81" s="22">
        <v>4</v>
      </c>
      <c r="AB81" s="22">
        <v>1</v>
      </c>
      <c r="AC81" s="22">
        <f>+AA81+AB81</f>
        <v>5</v>
      </c>
      <c r="AD81" s="22">
        <v>0</v>
      </c>
      <c r="AM81" s="22"/>
      <c r="AN81" s="22"/>
      <c r="AO81" s="22"/>
      <c r="AP81" s="22"/>
      <c r="AQ81" s="22"/>
      <c r="AR81" s="36"/>
    </row>
    <row r="82" spans="1:44" ht="15.75" customHeight="1" x14ac:dyDescent="0.25">
      <c r="A82" s="36"/>
      <c r="E82" s="21" t="s">
        <v>85</v>
      </c>
      <c r="F82" s="21"/>
      <c r="G82" s="21"/>
      <c r="H82" s="21" t="s">
        <v>106</v>
      </c>
      <c r="I82" s="22"/>
      <c r="J82" s="22">
        <v>4</v>
      </c>
      <c r="K82" s="22">
        <v>5</v>
      </c>
      <c r="L82" s="22">
        <v>4</v>
      </c>
      <c r="M82" s="49">
        <f>+K82+L82</f>
        <v>9</v>
      </c>
      <c r="Q82" s="36"/>
      <c r="R82" s="36"/>
      <c r="S82" s="27">
        <v>6.5</v>
      </c>
      <c r="T82" s="21" t="s">
        <v>277</v>
      </c>
      <c r="Z82" s="22">
        <v>1</v>
      </c>
      <c r="AA82" s="22">
        <v>0</v>
      </c>
      <c r="AB82" s="22">
        <v>0</v>
      </c>
      <c r="AC82" s="22">
        <f t="shared" ref="AC82" si="12">+AA82+AB82</f>
        <v>0</v>
      </c>
      <c r="AD82" s="22">
        <v>0</v>
      </c>
      <c r="AQ82" s="22"/>
      <c r="AR82" s="36"/>
    </row>
    <row r="83" spans="1:44" ht="15.75" customHeight="1" x14ac:dyDescent="0.25">
      <c r="A83" s="36"/>
      <c r="E83" s="21" t="s">
        <v>53</v>
      </c>
      <c r="F83" s="21"/>
      <c r="G83" s="21"/>
      <c r="H83" s="21" t="s">
        <v>108</v>
      </c>
      <c r="I83" s="22"/>
      <c r="J83" s="22">
        <v>4</v>
      </c>
      <c r="K83" s="22">
        <v>6</v>
      </c>
      <c r="L83" s="22">
        <v>2</v>
      </c>
      <c r="M83" s="49">
        <f>+K83+L83</f>
        <v>8</v>
      </c>
      <c r="Q83" s="36"/>
      <c r="R83" s="36"/>
      <c r="S83" s="27">
        <v>7.5</v>
      </c>
      <c r="T83" s="21" t="s">
        <v>160</v>
      </c>
      <c r="Z83" s="22">
        <v>1</v>
      </c>
      <c r="AA83" s="22">
        <v>0</v>
      </c>
      <c r="AB83" s="22">
        <v>0</v>
      </c>
      <c r="AC83" s="22">
        <f>+AA83+AB83</f>
        <v>0</v>
      </c>
      <c r="AD83" s="22">
        <v>0</v>
      </c>
      <c r="AQ83" s="22"/>
      <c r="AR83" s="36"/>
    </row>
    <row r="84" spans="1:44" ht="15.75" customHeight="1" x14ac:dyDescent="0.25">
      <c r="A84" s="36"/>
      <c r="E84" s="21" t="s">
        <v>192</v>
      </c>
      <c r="F84" s="21"/>
      <c r="G84" s="21"/>
      <c r="H84" s="21" t="s">
        <v>173</v>
      </c>
      <c r="I84" s="22"/>
      <c r="J84" s="22">
        <v>4</v>
      </c>
      <c r="K84" s="22">
        <v>2</v>
      </c>
      <c r="L84" s="22">
        <v>5</v>
      </c>
      <c r="M84" s="49">
        <f>+K84+L84</f>
        <v>7</v>
      </c>
      <c r="Q84" s="36"/>
      <c r="R84" s="36"/>
      <c r="S84" s="27">
        <v>7.5</v>
      </c>
      <c r="T84" s="21" t="s">
        <v>278</v>
      </c>
      <c r="Z84" s="22">
        <v>1</v>
      </c>
      <c r="AA84" s="22">
        <v>0</v>
      </c>
      <c r="AB84" s="22">
        <v>0</v>
      </c>
      <c r="AC84" s="22">
        <f t="shared" ref="AC84" si="13">+AA84+AB84</f>
        <v>0</v>
      </c>
      <c r="AD84" s="22">
        <v>0</v>
      </c>
      <c r="AM84" s="22"/>
      <c r="AN84" s="22"/>
      <c r="AO84" s="22"/>
      <c r="AP84" s="22"/>
      <c r="AQ84" s="22"/>
      <c r="AR84" s="36"/>
    </row>
    <row r="85" spans="1:44" ht="15.75" customHeight="1" x14ac:dyDescent="0.25">
      <c r="A85" s="36"/>
      <c r="E85" s="21" t="s">
        <v>161</v>
      </c>
      <c r="F85" s="21"/>
      <c r="G85" s="21"/>
      <c r="H85" s="21" t="s">
        <v>17</v>
      </c>
      <c r="I85" s="22"/>
      <c r="J85" s="22">
        <v>4</v>
      </c>
      <c r="K85" s="22">
        <v>1</v>
      </c>
      <c r="L85" s="22">
        <v>6</v>
      </c>
      <c r="M85" s="49">
        <f>+K85+L85</f>
        <v>7</v>
      </c>
      <c r="Q85" s="36"/>
      <c r="R85" s="36"/>
      <c r="S85" s="27">
        <v>7.5</v>
      </c>
      <c r="T85" s="21" t="s">
        <v>297</v>
      </c>
      <c r="Z85" s="22">
        <v>1</v>
      </c>
      <c r="AA85" s="22">
        <v>0</v>
      </c>
      <c r="AB85" s="22">
        <v>1</v>
      </c>
      <c r="AC85" s="22">
        <f t="shared" ref="AC85" si="14">+AA85+AB85</f>
        <v>1</v>
      </c>
      <c r="AD85" s="22">
        <v>0</v>
      </c>
      <c r="AM85" s="22"/>
      <c r="AN85" s="22"/>
      <c r="AO85" s="22"/>
      <c r="AP85" s="22"/>
      <c r="AQ85" s="22"/>
      <c r="AR85" s="36"/>
    </row>
    <row r="86" spans="1:44" ht="15.75" customHeight="1" x14ac:dyDescent="0.25">
      <c r="A86" s="36"/>
      <c r="E86" s="21" t="s">
        <v>282</v>
      </c>
      <c r="F86" s="21"/>
      <c r="G86" s="21"/>
      <c r="H86" s="21" t="s">
        <v>106</v>
      </c>
      <c r="I86" s="22"/>
      <c r="J86" s="22">
        <v>4</v>
      </c>
      <c r="K86" s="22">
        <v>3</v>
      </c>
      <c r="L86" s="22">
        <v>3</v>
      </c>
      <c r="M86" s="49">
        <f>+K86+L86</f>
        <v>6</v>
      </c>
      <c r="Q86" s="36"/>
      <c r="R86" s="36"/>
      <c r="S86" s="27">
        <v>8.5</v>
      </c>
      <c r="T86" s="21" t="s">
        <v>254</v>
      </c>
      <c r="Z86" s="22">
        <v>2</v>
      </c>
      <c r="AA86" s="22">
        <v>0</v>
      </c>
      <c r="AB86" s="22">
        <v>0</v>
      </c>
      <c r="AC86" s="22">
        <f>+AA86+AB86</f>
        <v>0</v>
      </c>
      <c r="AD86" s="22">
        <v>2</v>
      </c>
      <c r="AM86" s="22"/>
      <c r="AN86" s="22"/>
      <c r="AO86" s="22"/>
      <c r="AP86" s="22"/>
      <c r="AQ86" s="22"/>
      <c r="AR86" s="40"/>
    </row>
    <row r="87" spans="1:44" ht="15.75" customHeight="1" x14ac:dyDescent="0.25">
      <c r="A87" s="36"/>
      <c r="E87" s="21" t="s">
        <v>155</v>
      </c>
      <c r="H87" s="21" t="s">
        <v>134</v>
      </c>
      <c r="I87" s="22"/>
      <c r="J87" s="22">
        <v>4</v>
      </c>
      <c r="K87" s="22">
        <v>2</v>
      </c>
      <c r="L87" s="22">
        <v>4</v>
      </c>
      <c r="M87" s="49">
        <f>+K87+L87</f>
        <v>6</v>
      </c>
      <c r="Q87" s="40"/>
      <c r="R87" s="40"/>
      <c r="S87" s="27">
        <v>6</v>
      </c>
      <c r="T87" s="21" t="s">
        <v>156</v>
      </c>
      <c r="Z87" s="22">
        <v>2</v>
      </c>
      <c r="AA87" s="22">
        <v>0</v>
      </c>
      <c r="AB87" s="22">
        <v>0</v>
      </c>
      <c r="AC87" s="22">
        <f>+AA87+AB87</f>
        <v>0</v>
      </c>
      <c r="AD87" s="22">
        <v>2</v>
      </c>
      <c r="AM87" s="22"/>
      <c r="AN87" s="22"/>
      <c r="AO87" s="22"/>
      <c r="AP87" s="22"/>
      <c r="AQ87" s="22"/>
      <c r="AR87" s="40"/>
    </row>
    <row r="88" spans="1:44" ht="15.75" customHeight="1" x14ac:dyDescent="0.25">
      <c r="A88" s="36"/>
      <c r="E88" s="21" t="s">
        <v>194</v>
      </c>
      <c r="F88" s="21"/>
      <c r="G88" s="21"/>
      <c r="H88" s="21" t="s">
        <v>97</v>
      </c>
      <c r="I88" s="22"/>
      <c r="J88" s="22">
        <v>4</v>
      </c>
      <c r="K88" s="22">
        <v>2</v>
      </c>
      <c r="L88" s="22">
        <v>4</v>
      </c>
      <c r="M88" s="49">
        <f>+K88+L88</f>
        <v>6</v>
      </c>
      <c r="Q88" s="40"/>
      <c r="R88" s="40"/>
      <c r="S88" s="27">
        <v>7</v>
      </c>
      <c r="T88" s="21" t="s">
        <v>279</v>
      </c>
      <c r="Z88" s="22">
        <v>2</v>
      </c>
      <c r="AA88" s="22">
        <v>0</v>
      </c>
      <c r="AB88" s="22">
        <v>2</v>
      </c>
      <c r="AC88" s="22">
        <f>+AA88+AB88</f>
        <v>2</v>
      </c>
      <c r="AD88" s="22">
        <v>0</v>
      </c>
      <c r="AM88" s="22"/>
      <c r="AN88" s="22"/>
      <c r="AO88" s="22"/>
      <c r="AP88" s="22"/>
      <c r="AQ88" s="22"/>
      <c r="AR88" s="40"/>
    </row>
    <row r="89" spans="1:44" ht="15.75" customHeight="1" thickBot="1" x14ac:dyDescent="0.3">
      <c r="A89" s="36"/>
      <c r="E89" s="21" t="s">
        <v>185</v>
      </c>
      <c r="F89" s="21"/>
      <c r="G89" s="21"/>
      <c r="H89" s="21" t="s">
        <v>134</v>
      </c>
      <c r="I89" s="22"/>
      <c r="J89" s="22">
        <v>4</v>
      </c>
      <c r="K89" s="22">
        <v>4</v>
      </c>
      <c r="L89" s="22">
        <v>1</v>
      </c>
      <c r="M89" s="49">
        <f>+K89+L89</f>
        <v>5</v>
      </c>
      <c r="Q89" s="40"/>
      <c r="R89" s="40"/>
      <c r="S89" s="27">
        <v>6</v>
      </c>
      <c r="T89" s="21" t="s">
        <v>223</v>
      </c>
      <c r="Z89" s="22">
        <v>3</v>
      </c>
      <c r="AA89" s="22">
        <v>1</v>
      </c>
      <c r="AB89" s="22">
        <v>2</v>
      </c>
      <c r="AC89" s="22">
        <f>+AA89+AB89</f>
        <v>3</v>
      </c>
      <c r="AD89" s="22">
        <v>0</v>
      </c>
      <c r="AM89" s="22"/>
      <c r="AN89" s="22"/>
      <c r="AO89" s="22"/>
      <c r="AP89" s="22"/>
      <c r="AQ89" s="22"/>
      <c r="AR89" s="41"/>
    </row>
    <row r="90" spans="1:44" ht="15.75" customHeight="1" x14ac:dyDescent="0.25">
      <c r="A90" s="36"/>
      <c r="E90" s="21" t="s">
        <v>104</v>
      </c>
      <c r="F90" s="21"/>
      <c r="G90" s="21"/>
      <c r="H90" s="21" t="s">
        <v>108</v>
      </c>
      <c r="I90" s="22"/>
      <c r="J90" s="22">
        <v>3</v>
      </c>
      <c r="K90" s="22">
        <v>3</v>
      </c>
      <c r="L90" s="22">
        <v>2</v>
      </c>
      <c r="M90" s="49">
        <f>+K90+L90</f>
        <v>5</v>
      </c>
      <c r="Q90" s="41"/>
      <c r="R90" s="41"/>
      <c r="S90" s="8"/>
      <c r="T90" s="31" t="s">
        <v>86</v>
      </c>
      <c r="U90" s="8"/>
      <c r="V90" s="8"/>
      <c r="W90" s="8"/>
      <c r="X90" s="8"/>
      <c r="Y90" s="8"/>
      <c r="Z90" s="15">
        <f>SUM(Z78:Z89)</f>
        <v>24</v>
      </c>
      <c r="AA90" s="15">
        <f>SUM(AA78:AA89)</f>
        <v>7</v>
      </c>
      <c r="AB90" s="15">
        <f>SUM(AB78:AB89)</f>
        <v>8</v>
      </c>
      <c r="AC90" s="15">
        <f>SUM(AC78:AC89)</f>
        <v>15</v>
      </c>
      <c r="AD90" s="15">
        <f>SUM(AD78:AD89)</f>
        <v>4</v>
      </c>
      <c r="AM90" s="22"/>
      <c r="AN90" s="22"/>
      <c r="AO90" s="22"/>
      <c r="AP90" s="22"/>
      <c r="AQ90" s="22"/>
      <c r="AR90" s="41"/>
    </row>
    <row r="91" spans="1:44" ht="15.75" customHeight="1" x14ac:dyDescent="0.25">
      <c r="A91" s="36"/>
      <c r="E91" s="21" t="s">
        <v>42</v>
      </c>
      <c r="F91" s="21"/>
      <c r="G91" s="21"/>
      <c r="H91" s="21" t="s">
        <v>107</v>
      </c>
      <c r="I91" s="22"/>
      <c r="J91" s="22">
        <v>3</v>
      </c>
      <c r="K91" s="22">
        <v>3</v>
      </c>
      <c r="L91" s="22">
        <v>2</v>
      </c>
      <c r="M91" s="49">
        <f>+K91+L91</f>
        <v>5</v>
      </c>
      <c r="Q91" s="41"/>
      <c r="R91" s="41"/>
      <c r="AM91" s="22"/>
      <c r="AN91" s="22"/>
      <c r="AO91" s="22"/>
      <c r="AP91" s="22"/>
      <c r="AQ91" s="22"/>
      <c r="AR91" s="41"/>
    </row>
    <row r="92" spans="1:44" ht="15.75" customHeight="1" thickBot="1" x14ac:dyDescent="0.3">
      <c r="A92" s="36"/>
      <c r="E92" s="21" t="s">
        <v>140</v>
      </c>
      <c r="F92" s="21"/>
      <c r="G92" s="21"/>
      <c r="H92" s="21" t="s">
        <v>108</v>
      </c>
      <c r="I92" s="22"/>
      <c r="J92" s="22">
        <v>4</v>
      </c>
      <c r="K92" s="22">
        <v>2</v>
      </c>
      <c r="L92" s="22">
        <v>3</v>
      </c>
      <c r="M92" s="49">
        <f>+K92+L92</f>
        <v>5</v>
      </c>
      <c r="Q92" s="41"/>
      <c r="R92" s="41"/>
      <c r="S92" s="28" t="s">
        <v>109</v>
      </c>
      <c r="T92" s="28" t="s">
        <v>112</v>
      </c>
      <c r="U92" s="28"/>
      <c r="V92" s="38"/>
      <c r="W92" s="38"/>
      <c r="X92" s="38"/>
      <c r="Y92" s="38"/>
      <c r="Z92" s="38" t="s">
        <v>3</v>
      </c>
      <c r="AA92" s="38" t="s">
        <v>22</v>
      </c>
      <c r="AB92" s="38" t="s">
        <v>23</v>
      </c>
      <c r="AC92" s="38" t="s">
        <v>24</v>
      </c>
      <c r="AD92" s="38" t="s">
        <v>2</v>
      </c>
      <c r="AM92" s="22"/>
      <c r="AN92" s="22"/>
      <c r="AO92" s="22"/>
      <c r="AP92" s="22"/>
      <c r="AQ92" s="22"/>
      <c r="AR92" s="41"/>
    </row>
    <row r="93" spans="1:44" ht="15.75" customHeight="1" x14ac:dyDescent="0.25">
      <c r="A93" s="36"/>
      <c r="E93" s="21" t="s">
        <v>128</v>
      </c>
      <c r="F93" s="21"/>
      <c r="G93" s="21"/>
      <c r="H93" s="21" t="s">
        <v>106</v>
      </c>
      <c r="I93" s="22"/>
      <c r="J93" s="22">
        <v>4</v>
      </c>
      <c r="K93" s="22">
        <v>2</v>
      </c>
      <c r="L93" s="22">
        <v>3</v>
      </c>
      <c r="M93" s="49">
        <f>+K93+L93</f>
        <v>5</v>
      </c>
      <c r="Q93" s="41"/>
      <c r="R93" s="41"/>
      <c r="S93" s="27">
        <v>7</v>
      </c>
      <c r="T93" s="21" t="s">
        <v>64</v>
      </c>
      <c r="Z93" s="22">
        <v>1</v>
      </c>
      <c r="AA93" s="22">
        <v>0</v>
      </c>
      <c r="AB93" s="22">
        <v>0</v>
      </c>
      <c r="AC93" s="22">
        <f>+AA93+AB93</f>
        <v>0</v>
      </c>
      <c r="AD93" s="22">
        <v>0</v>
      </c>
      <c r="AO93" s="22"/>
      <c r="AP93" s="22"/>
      <c r="AQ93" s="22"/>
      <c r="AR93" s="41"/>
    </row>
    <row r="94" spans="1:44" ht="15.75" customHeight="1" x14ac:dyDescent="0.25">
      <c r="A94" s="36"/>
      <c r="E94" s="21" t="s">
        <v>79</v>
      </c>
      <c r="F94" s="21"/>
      <c r="G94" s="21"/>
      <c r="H94" s="21" t="s">
        <v>173</v>
      </c>
      <c r="I94" s="22"/>
      <c r="J94" s="22">
        <v>4</v>
      </c>
      <c r="K94" s="22">
        <v>2</v>
      </c>
      <c r="L94" s="22">
        <v>3</v>
      </c>
      <c r="M94" s="49">
        <f>+K94+L94</f>
        <v>5</v>
      </c>
      <c r="Q94" s="41"/>
      <c r="R94" s="41"/>
      <c r="S94" s="27">
        <v>7.5</v>
      </c>
      <c r="T94" s="21" t="s">
        <v>31</v>
      </c>
      <c r="Z94" s="22">
        <v>1</v>
      </c>
      <c r="AA94" s="22">
        <v>0</v>
      </c>
      <c r="AB94" s="22">
        <v>0</v>
      </c>
      <c r="AC94" s="22">
        <f>+AA94+AB94</f>
        <v>0</v>
      </c>
      <c r="AD94" s="22">
        <v>0</v>
      </c>
      <c r="AO94" s="22"/>
      <c r="AP94" s="22"/>
      <c r="AQ94" s="22"/>
      <c r="AR94" s="41"/>
    </row>
    <row r="95" spans="1:44" ht="15.75" customHeight="1" x14ac:dyDescent="0.25">
      <c r="A95" s="36"/>
      <c r="E95" s="21" t="s">
        <v>87</v>
      </c>
      <c r="F95" s="21"/>
      <c r="G95" s="21"/>
      <c r="H95" s="21" t="s">
        <v>108</v>
      </c>
      <c r="I95" s="22"/>
      <c r="J95" s="22">
        <v>4</v>
      </c>
      <c r="K95" s="22">
        <v>1</v>
      </c>
      <c r="L95" s="22">
        <v>4</v>
      </c>
      <c r="M95" s="49">
        <f>+K95+L95</f>
        <v>5</v>
      </c>
      <c r="Q95" s="41"/>
      <c r="R95" s="41"/>
      <c r="S95" s="27">
        <v>7</v>
      </c>
      <c r="T95" s="21" t="s">
        <v>141</v>
      </c>
      <c r="Z95" s="22">
        <v>1</v>
      </c>
      <c r="AA95" s="22">
        <v>1</v>
      </c>
      <c r="AB95" s="22">
        <v>0</v>
      </c>
      <c r="AC95" s="22">
        <f>+AA95+AB95</f>
        <v>1</v>
      </c>
      <c r="AD95" s="22">
        <v>0</v>
      </c>
      <c r="AO95" s="22"/>
      <c r="AP95" s="22"/>
      <c r="AQ95" s="22"/>
      <c r="AR95" s="41"/>
    </row>
    <row r="96" spans="1:44" ht="15.75" customHeight="1" x14ac:dyDescent="0.25">
      <c r="A96" s="36"/>
      <c r="E96" s="21" t="s">
        <v>167</v>
      </c>
      <c r="F96" s="21"/>
      <c r="G96" s="21"/>
      <c r="H96" s="21" t="s">
        <v>107</v>
      </c>
      <c r="I96" s="22"/>
      <c r="J96" s="22">
        <v>4</v>
      </c>
      <c r="K96" s="22">
        <v>3</v>
      </c>
      <c r="L96" s="22">
        <v>1</v>
      </c>
      <c r="M96" s="49">
        <f>+K96+L96</f>
        <v>4</v>
      </c>
      <c r="Q96" s="41"/>
      <c r="R96" s="41"/>
      <c r="S96" s="27">
        <v>7.5</v>
      </c>
      <c r="T96" s="21" t="s">
        <v>139</v>
      </c>
      <c r="Z96" s="22">
        <v>1</v>
      </c>
      <c r="AA96" s="22">
        <v>0</v>
      </c>
      <c r="AB96" s="22">
        <v>0</v>
      </c>
      <c r="AC96" s="22">
        <f>+AA96+AB96</f>
        <v>0</v>
      </c>
      <c r="AD96" s="22">
        <v>0</v>
      </c>
      <c r="AO96" s="22"/>
      <c r="AP96" s="22"/>
      <c r="AQ96" s="22"/>
      <c r="AR96" s="41"/>
    </row>
    <row r="97" spans="1:44" ht="15.75" customHeight="1" x14ac:dyDescent="0.25">
      <c r="A97" s="36"/>
      <c r="E97" s="21" t="s">
        <v>81</v>
      </c>
      <c r="F97" s="21"/>
      <c r="G97" s="21"/>
      <c r="H97" s="21" t="s">
        <v>134</v>
      </c>
      <c r="I97" s="22"/>
      <c r="J97" s="22">
        <v>4</v>
      </c>
      <c r="K97" s="22">
        <v>2</v>
      </c>
      <c r="L97" s="22">
        <v>2</v>
      </c>
      <c r="M97" s="49">
        <f>+K97+L97</f>
        <v>4</v>
      </c>
      <c r="Q97" s="41"/>
      <c r="R97" s="41"/>
      <c r="S97" s="27">
        <v>6.5</v>
      </c>
      <c r="T97" s="21" t="s">
        <v>123</v>
      </c>
      <c r="Z97" s="22">
        <v>1</v>
      </c>
      <c r="AA97" s="22">
        <v>0</v>
      </c>
      <c r="AB97" s="22">
        <v>0</v>
      </c>
      <c r="AC97" s="22">
        <f>+AA97+AB97</f>
        <v>0</v>
      </c>
      <c r="AD97" s="22">
        <v>0</v>
      </c>
      <c r="AO97" s="22"/>
      <c r="AP97" s="22"/>
      <c r="AQ97" s="22"/>
      <c r="AR97" s="41"/>
    </row>
    <row r="98" spans="1:44" ht="15.75" customHeight="1" thickBot="1" x14ac:dyDescent="0.3">
      <c r="A98" s="36"/>
      <c r="E98" s="21" t="s">
        <v>118</v>
      </c>
      <c r="G98" s="21"/>
      <c r="H98" s="21" t="s">
        <v>106</v>
      </c>
      <c r="I98" s="22"/>
      <c r="J98" s="22">
        <v>4</v>
      </c>
      <c r="K98" s="22">
        <v>2</v>
      </c>
      <c r="L98" s="22">
        <v>2</v>
      </c>
      <c r="M98" s="49">
        <f>+K98+L98</f>
        <v>4</v>
      </c>
      <c r="Q98" s="41"/>
      <c r="R98" s="41"/>
      <c r="S98" s="27">
        <v>7.5</v>
      </c>
      <c r="T98" s="21" t="s">
        <v>44</v>
      </c>
      <c r="Z98" s="22">
        <v>1</v>
      </c>
      <c r="AA98" s="22">
        <v>0</v>
      </c>
      <c r="AB98" s="22">
        <v>2</v>
      </c>
      <c r="AC98" s="22">
        <f>+AA98+AB98</f>
        <v>2</v>
      </c>
      <c r="AD98" s="22">
        <v>0</v>
      </c>
      <c r="AO98" s="22"/>
      <c r="AP98" s="22"/>
      <c r="AQ98" s="22"/>
      <c r="AR98" s="41"/>
    </row>
    <row r="99" spans="1:44" ht="15.75" customHeight="1" x14ac:dyDescent="0.25">
      <c r="A99" s="36"/>
      <c r="E99" s="21" t="s">
        <v>138</v>
      </c>
      <c r="F99" s="21"/>
      <c r="G99" s="21"/>
      <c r="H99" s="21" t="s">
        <v>173</v>
      </c>
      <c r="I99" s="22"/>
      <c r="J99" s="22">
        <v>3</v>
      </c>
      <c r="K99" s="22">
        <v>2</v>
      </c>
      <c r="L99" s="22">
        <v>2</v>
      </c>
      <c r="M99" s="49">
        <f>+K99+L99</f>
        <v>4</v>
      </c>
      <c r="Q99" s="41"/>
      <c r="R99" s="41"/>
      <c r="S99" s="8"/>
      <c r="T99" s="31" t="s">
        <v>157</v>
      </c>
      <c r="U99" s="8"/>
      <c r="V99" s="8"/>
      <c r="W99" s="8"/>
      <c r="X99" s="8"/>
      <c r="Y99" s="8"/>
      <c r="Z99" s="53">
        <f>SUM(Z93:Z98)</f>
        <v>6</v>
      </c>
      <c r="AA99" s="53">
        <f>SUM(AA93:AA98)</f>
        <v>1</v>
      </c>
      <c r="AB99" s="53">
        <f>SUM(AB93:AB98)</f>
        <v>2</v>
      </c>
      <c r="AC99" s="53">
        <f>SUM(AC93:AC98)</f>
        <v>3</v>
      </c>
      <c r="AD99" s="53">
        <f>SUM(AD93:AD98)</f>
        <v>0</v>
      </c>
      <c r="AO99" s="22"/>
      <c r="AP99" s="22"/>
      <c r="AQ99" s="22"/>
      <c r="AR99" s="41"/>
    </row>
    <row r="100" spans="1:44" ht="15.75" customHeight="1" x14ac:dyDescent="0.25">
      <c r="A100" s="36"/>
      <c r="E100" s="21" t="s">
        <v>103</v>
      </c>
      <c r="H100" s="21" t="s">
        <v>17</v>
      </c>
      <c r="I100" s="22"/>
      <c r="J100" s="22">
        <v>4</v>
      </c>
      <c r="K100" s="22">
        <v>2</v>
      </c>
      <c r="L100" s="22">
        <v>2</v>
      </c>
      <c r="M100" s="49">
        <f>+K100+L100</f>
        <v>4</v>
      </c>
      <c r="Q100" s="41"/>
      <c r="R100" s="41"/>
      <c r="S100" s="27"/>
      <c r="T100" s="21" t="s">
        <v>86</v>
      </c>
      <c r="Z100" s="54">
        <f>Z90+AC109+Z99</f>
        <v>37</v>
      </c>
      <c r="AA100" s="54">
        <f>AA99+AA90</f>
        <v>8</v>
      </c>
      <c r="AB100" s="54">
        <f>AB99+AB90</f>
        <v>10</v>
      </c>
      <c r="AC100" s="54">
        <f>AC99+AC90</f>
        <v>18</v>
      </c>
      <c r="AD100" s="54">
        <f>AD99+AD90</f>
        <v>4</v>
      </c>
      <c r="AO100" s="22"/>
      <c r="AP100" s="22"/>
      <c r="AQ100" s="22"/>
      <c r="AR100" s="41"/>
    </row>
    <row r="101" spans="1:44" ht="15.75" customHeight="1" x14ac:dyDescent="0.25">
      <c r="A101" s="36"/>
      <c r="E101" s="21" t="s">
        <v>164</v>
      </c>
      <c r="F101" s="21"/>
      <c r="G101" s="21"/>
      <c r="H101" s="21" t="s">
        <v>134</v>
      </c>
      <c r="I101" s="22"/>
      <c r="J101" s="22">
        <v>4</v>
      </c>
      <c r="K101" s="22">
        <v>1</v>
      </c>
      <c r="L101" s="22">
        <v>3</v>
      </c>
      <c r="M101" s="49">
        <f>+K101+L101</f>
        <v>4</v>
      </c>
      <c r="Q101" s="41"/>
      <c r="R101" s="41"/>
      <c r="S101" s="27"/>
      <c r="T101" s="21" t="s">
        <v>75</v>
      </c>
      <c r="Z101" s="22">
        <f>+AM41+AM28+Z54+Z41+AM54+AM15+Z28+Z15</f>
        <v>37</v>
      </c>
      <c r="AA101" s="22">
        <f>+AN41+AN28+AA54+AA41+AN54+AN15+AA28+AA15</f>
        <v>8</v>
      </c>
      <c r="AB101" s="22">
        <f>+AO41+AO28+AB54+AB41+AO54+AO15+AB28+AB15</f>
        <v>10</v>
      </c>
      <c r="AC101" s="22">
        <f>+AP41+AP28+AC54+AC41+AP54+AP15+AC28+AC15</f>
        <v>18</v>
      </c>
      <c r="AD101" s="22">
        <f>+AQ41+AQ28+AD54+AD41+AQ54+AQ15+AD28+AD15</f>
        <v>4</v>
      </c>
      <c r="AE101" s="22"/>
      <c r="AF101" s="22"/>
      <c r="AG101" s="55"/>
      <c r="AH101" s="55"/>
      <c r="AI101" s="22"/>
      <c r="AJ101" s="22"/>
      <c r="AK101" s="22"/>
      <c r="AL101" s="24"/>
      <c r="AM101" s="22"/>
      <c r="AN101" s="22"/>
      <c r="AO101" s="22"/>
      <c r="AP101" s="22"/>
      <c r="AR101" s="41"/>
    </row>
    <row r="102" spans="1:44" ht="15.75" customHeight="1" x14ac:dyDescent="0.25">
      <c r="A102" s="36"/>
      <c r="E102" s="21" t="s">
        <v>139</v>
      </c>
      <c r="F102" s="21"/>
      <c r="G102" s="21"/>
      <c r="H102" s="21" t="s">
        <v>106</v>
      </c>
      <c r="I102" s="22"/>
      <c r="J102" s="22">
        <v>4</v>
      </c>
      <c r="K102" s="22">
        <v>1</v>
      </c>
      <c r="L102" s="22">
        <v>3</v>
      </c>
      <c r="M102" s="49">
        <f>+K102+L102</f>
        <v>4</v>
      </c>
      <c r="O102" s="22"/>
      <c r="Q102" s="41"/>
      <c r="R102" s="41"/>
      <c r="U102" s="27"/>
      <c r="V102" s="21"/>
      <c r="W102" s="21"/>
      <c r="X102" s="21"/>
      <c r="Y102" s="21"/>
      <c r="Z102" s="22"/>
      <c r="AC102" s="22"/>
      <c r="AD102" s="22"/>
      <c r="AE102" s="22"/>
      <c r="AF102" s="22"/>
      <c r="AG102" s="55"/>
      <c r="AH102" s="55"/>
      <c r="AI102" s="22"/>
      <c r="AJ102" s="22"/>
      <c r="AK102" s="22"/>
      <c r="AL102" s="24"/>
      <c r="AM102" s="22"/>
      <c r="AN102" s="22"/>
      <c r="AO102" s="22"/>
      <c r="AP102" s="22"/>
      <c r="AQ102" s="22"/>
      <c r="AR102" s="41"/>
    </row>
    <row r="103" spans="1:44" ht="15.75" customHeight="1" x14ac:dyDescent="0.25">
      <c r="A103" s="36"/>
      <c r="E103" s="21" t="s">
        <v>119</v>
      </c>
      <c r="F103" s="21"/>
      <c r="G103" s="21"/>
      <c r="H103" s="21" t="s">
        <v>173</v>
      </c>
      <c r="I103" s="22"/>
      <c r="J103" s="22">
        <v>4</v>
      </c>
      <c r="K103" s="22">
        <v>0</v>
      </c>
      <c r="L103" s="22">
        <v>4</v>
      </c>
      <c r="M103" s="49">
        <f>+K103+L103</f>
        <v>4</v>
      </c>
      <c r="O103" s="22"/>
      <c r="Q103" s="41"/>
      <c r="R103" s="41"/>
      <c r="AM103" s="22"/>
      <c r="AN103" s="22"/>
      <c r="AQ103" s="22"/>
      <c r="AR103" s="41"/>
    </row>
    <row r="104" spans="1:44" ht="15.75" customHeight="1" thickBot="1" x14ac:dyDescent="0.3">
      <c r="A104" s="36"/>
      <c r="M104" s="22"/>
      <c r="N104" s="22"/>
      <c r="O104" s="22"/>
      <c r="Q104" s="41"/>
      <c r="R104" s="41"/>
      <c r="U104" s="37" t="s">
        <v>109</v>
      </c>
      <c r="V104" s="10" t="s">
        <v>117</v>
      </c>
      <c r="W104" s="10"/>
      <c r="X104" s="10"/>
      <c r="Y104" s="10"/>
      <c r="Z104" s="10"/>
      <c r="AA104" s="10"/>
      <c r="AB104" s="10"/>
      <c r="AC104" s="37" t="s">
        <v>3</v>
      </c>
      <c r="AD104" s="37" t="s">
        <v>7</v>
      </c>
      <c r="AE104" s="37" t="s">
        <v>8</v>
      </c>
      <c r="AF104" s="37" t="s">
        <v>9</v>
      </c>
      <c r="AG104" s="37" t="s">
        <v>71</v>
      </c>
      <c r="AH104" s="37"/>
      <c r="AI104" s="37" t="s">
        <v>4</v>
      </c>
      <c r="AJ104" s="37" t="s">
        <v>6</v>
      </c>
      <c r="AK104" s="37" t="s">
        <v>5</v>
      </c>
      <c r="AL104" s="37" t="s">
        <v>72</v>
      </c>
      <c r="AM104" s="37" t="s">
        <v>23</v>
      </c>
      <c r="AN104" s="37" t="s">
        <v>2</v>
      </c>
      <c r="AO104" s="22"/>
      <c r="AP104" s="22"/>
      <c r="AQ104" s="22"/>
      <c r="AR104" s="41"/>
    </row>
    <row r="105" spans="1:44" ht="15.75" customHeight="1" x14ac:dyDescent="0.25">
      <c r="A105" s="36"/>
      <c r="M105" s="22"/>
      <c r="N105" s="22"/>
      <c r="O105" s="22"/>
      <c r="Q105" s="41"/>
      <c r="R105" s="41"/>
      <c r="U105" s="58">
        <v>7</v>
      </c>
      <c r="V105" s="31" t="s">
        <v>183</v>
      </c>
      <c r="W105" s="8"/>
      <c r="X105" s="31"/>
      <c r="Y105" s="31"/>
      <c r="Z105" s="14"/>
      <c r="AA105" s="8"/>
      <c r="AB105" s="8"/>
      <c r="AC105" s="15">
        <f t="shared" ref="AC105:AC106" si="15">SUM(AD105:AF105)</f>
        <v>1</v>
      </c>
      <c r="AD105" s="15">
        <v>0</v>
      </c>
      <c r="AE105" s="15">
        <v>0</v>
      </c>
      <c r="AF105" s="15">
        <v>1</v>
      </c>
      <c r="AG105" s="60">
        <f t="shared" ref="AG105:AG108" si="16">+(AD105*2+AF105)/(2*AC105)</f>
        <v>0.5</v>
      </c>
      <c r="AH105" s="60"/>
      <c r="AI105" s="15">
        <v>1</v>
      </c>
      <c r="AJ105" s="15">
        <v>0</v>
      </c>
      <c r="AK105" s="15">
        <v>0</v>
      </c>
      <c r="AL105" s="52">
        <f t="shared" ref="AL105:AL108" si="17">+AI105/AC105</f>
        <v>1</v>
      </c>
      <c r="AM105" s="15">
        <v>0</v>
      </c>
      <c r="AN105" s="15">
        <v>0</v>
      </c>
      <c r="AO105" s="22"/>
      <c r="AP105" s="22"/>
      <c r="AQ105" s="22"/>
      <c r="AR105" s="41"/>
    </row>
    <row r="106" spans="1:44" ht="15.75" customHeight="1" thickBot="1" x14ac:dyDescent="0.3">
      <c r="A106" s="36"/>
      <c r="F106" s="2" t="s">
        <v>77</v>
      </c>
      <c r="G106" s="2"/>
      <c r="H106" s="2"/>
      <c r="I106" s="4" t="s">
        <v>1</v>
      </c>
      <c r="J106" s="4"/>
      <c r="K106" s="4" t="s">
        <v>3</v>
      </c>
      <c r="L106" s="50" t="s">
        <v>2</v>
      </c>
      <c r="Q106" s="41"/>
      <c r="R106" s="41"/>
      <c r="S106" s="27"/>
      <c r="U106" s="69">
        <v>7</v>
      </c>
      <c r="V106" s="70" t="s">
        <v>274</v>
      </c>
      <c r="W106" s="71"/>
      <c r="X106" s="70"/>
      <c r="Y106" s="70"/>
      <c r="Z106" s="72"/>
      <c r="AA106" s="71"/>
      <c r="AB106" s="71"/>
      <c r="AC106" s="73">
        <f t="shared" si="15"/>
        <v>2</v>
      </c>
      <c r="AD106" s="73">
        <v>0</v>
      </c>
      <c r="AE106" s="73">
        <v>1</v>
      </c>
      <c r="AF106" s="73">
        <v>1</v>
      </c>
      <c r="AG106" s="74">
        <f t="shared" ref="AG106" si="18">+(AD106*2+AF106)/(2*AC106)</f>
        <v>0.25</v>
      </c>
      <c r="AH106" s="74"/>
      <c r="AI106" s="73">
        <v>5</v>
      </c>
      <c r="AJ106" s="73">
        <v>0</v>
      </c>
      <c r="AK106" s="73">
        <v>0</v>
      </c>
      <c r="AL106" s="75">
        <f t="shared" ref="AL106" si="19">+AI106/AC106</f>
        <v>2.5</v>
      </c>
      <c r="AM106" s="73">
        <v>0</v>
      </c>
      <c r="AN106" s="73">
        <v>0</v>
      </c>
      <c r="AO106" s="22"/>
      <c r="AP106" s="22"/>
      <c r="AQ106" s="22"/>
      <c r="AR106" s="41"/>
    </row>
    <row r="107" spans="1:44" ht="15.75" customHeight="1" x14ac:dyDescent="0.25">
      <c r="A107" s="36"/>
      <c r="F107" s="21" t="s">
        <v>113</v>
      </c>
      <c r="G107" s="21"/>
      <c r="H107" s="21"/>
      <c r="I107" s="21" t="s">
        <v>97</v>
      </c>
      <c r="J107" s="22"/>
      <c r="K107" s="22">
        <v>3</v>
      </c>
      <c r="L107" s="49">
        <v>2</v>
      </c>
      <c r="Q107" s="41"/>
      <c r="R107" s="41"/>
      <c r="U107" s="69">
        <v>7.5</v>
      </c>
      <c r="V107" s="70" t="s">
        <v>253</v>
      </c>
      <c r="W107" s="71"/>
      <c r="X107" s="70"/>
      <c r="Y107" s="70"/>
      <c r="Z107" s="72"/>
      <c r="AA107" s="71"/>
      <c r="AB107" s="71"/>
      <c r="AC107" s="73">
        <f>SUM(AD107:AF107)</f>
        <v>2</v>
      </c>
      <c r="AD107" s="73">
        <v>1</v>
      </c>
      <c r="AE107" s="73">
        <v>0</v>
      </c>
      <c r="AF107" s="73">
        <v>1</v>
      </c>
      <c r="AG107" s="74">
        <f>+(AD107*2+AF107)/(2*AC107)</f>
        <v>0.75</v>
      </c>
      <c r="AH107" s="74"/>
      <c r="AI107" s="73">
        <v>2</v>
      </c>
      <c r="AJ107" s="73">
        <v>0</v>
      </c>
      <c r="AK107" s="73">
        <v>0</v>
      </c>
      <c r="AL107" s="75">
        <f>+AI107/AC107</f>
        <v>1</v>
      </c>
      <c r="AM107" s="73">
        <v>0</v>
      </c>
      <c r="AN107" s="73">
        <v>0</v>
      </c>
      <c r="AO107" s="22"/>
      <c r="AP107" s="22"/>
      <c r="AQ107" s="22"/>
      <c r="AR107" s="41"/>
    </row>
    <row r="108" spans="1:44" ht="15.75" customHeight="1" thickBot="1" x14ac:dyDescent="0.3">
      <c r="A108" s="36"/>
      <c r="F108" s="21" t="s">
        <v>74</v>
      </c>
      <c r="G108" s="21"/>
      <c r="H108" s="21"/>
      <c r="I108" s="21" t="s">
        <v>107</v>
      </c>
      <c r="J108" s="22"/>
      <c r="K108" s="22">
        <v>3</v>
      </c>
      <c r="L108" s="49">
        <v>2</v>
      </c>
      <c r="Q108" s="41"/>
      <c r="R108" s="41"/>
      <c r="U108" s="56">
        <v>7</v>
      </c>
      <c r="V108" s="28" t="s">
        <v>222</v>
      </c>
      <c r="W108" s="3"/>
      <c r="X108" s="28"/>
      <c r="Y108" s="28"/>
      <c r="Z108" s="10"/>
      <c r="AA108" s="3"/>
      <c r="AB108" s="3"/>
      <c r="AC108" s="38">
        <f>SUM(AD108:AF108)</f>
        <v>2</v>
      </c>
      <c r="AD108" s="38">
        <v>0</v>
      </c>
      <c r="AE108" s="38">
        <v>1</v>
      </c>
      <c r="AF108" s="38">
        <v>1</v>
      </c>
      <c r="AG108" s="74">
        <f>+(AD108*2+AF108)/(2*AC108)</f>
        <v>0.25</v>
      </c>
      <c r="AH108" s="74"/>
      <c r="AI108" s="38">
        <v>8</v>
      </c>
      <c r="AJ108" s="38">
        <v>0</v>
      </c>
      <c r="AK108" s="38">
        <v>0</v>
      </c>
      <c r="AL108" s="57">
        <f>+AI108/AC108</f>
        <v>4</v>
      </c>
      <c r="AM108" s="38">
        <v>0</v>
      </c>
      <c r="AN108" s="38">
        <v>0</v>
      </c>
      <c r="AO108" s="22"/>
      <c r="AP108" s="22"/>
      <c r="AR108" s="41"/>
    </row>
    <row r="109" spans="1:44" ht="15.75" customHeight="1" x14ac:dyDescent="0.25">
      <c r="A109" s="36"/>
      <c r="F109" s="21" t="s">
        <v>191</v>
      </c>
      <c r="G109" s="21"/>
      <c r="H109" s="21"/>
      <c r="I109" s="21" t="s">
        <v>106</v>
      </c>
      <c r="J109" s="22"/>
      <c r="K109" s="22">
        <v>3</v>
      </c>
      <c r="L109" s="49">
        <v>2</v>
      </c>
      <c r="Q109" s="41"/>
      <c r="R109" s="41"/>
      <c r="U109" s="8"/>
      <c r="V109" s="32"/>
      <c r="W109" s="31" t="s">
        <v>20</v>
      </c>
      <c r="X109" s="32"/>
      <c r="Y109" s="32"/>
      <c r="Z109" s="15"/>
      <c r="AA109" s="8"/>
      <c r="AB109" s="8"/>
      <c r="AC109" s="15">
        <f>SUM(AC105:AC108)</f>
        <v>7</v>
      </c>
      <c r="AD109" s="15">
        <f>SUM(AD105:AD108)</f>
        <v>1</v>
      </c>
      <c r="AE109" s="15">
        <f>SUM(AE105:AE108)</f>
        <v>2</v>
      </c>
      <c r="AF109" s="15">
        <f>SUM(AF105:AF108)</f>
        <v>4</v>
      </c>
      <c r="AG109" s="60">
        <f>+(AD109*2+AF109)/(2*AC109)</f>
        <v>0.42857142857142855</v>
      </c>
      <c r="AH109" s="60"/>
      <c r="AI109" s="15">
        <f>SUM(AI105:AI108)</f>
        <v>16</v>
      </c>
      <c r="AJ109" s="15">
        <f>SUM(AJ105:AJ108)</f>
        <v>0</v>
      </c>
      <c r="AK109" s="15">
        <f>SUM(AK105:AK108)</f>
        <v>0</v>
      </c>
      <c r="AL109" s="52">
        <f>+AI109/AC109</f>
        <v>2.2857142857142856</v>
      </c>
      <c r="AM109" s="15">
        <f>SUM(AM105:AM108)</f>
        <v>0</v>
      </c>
      <c r="AN109" s="15">
        <f>SUM(AN105:AN108)</f>
        <v>0</v>
      </c>
      <c r="AR109" s="41"/>
    </row>
    <row r="110" spans="1:44" ht="15.75" customHeight="1" x14ac:dyDescent="0.25">
      <c r="A110" s="36"/>
      <c r="F110" s="21" t="s">
        <v>193</v>
      </c>
      <c r="G110" s="21"/>
      <c r="H110" s="21"/>
      <c r="I110" s="21" t="s">
        <v>97</v>
      </c>
      <c r="J110" s="22"/>
      <c r="K110" s="22">
        <v>3</v>
      </c>
      <c r="L110" s="49">
        <v>2</v>
      </c>
      <c r="Q110" s="41"/>
      <c r="R110" s="41"/>
      <c r="AR110" s="41"/>
    </row>
    <row r="111" spans="1:44" ht="15.75" customHeight="1" x14ac:dyDescent="0.25">
      <c r="A111" s="36"/>
      <c r="F111" s="21" t="s">
        <v>53</v>
      </c>
      <c r="G111" s="21"/>
      <c r="H111" s="21"/>
      <c r="I111" s="21" t="s">
        <v>108</v>
      </c>
      <c r="J111" s="22"/>
      <c r="K111" s="22">
        <v>4</v>
      </c>
      <c r="L111" s="49">
        <v>2</v>
      </c>
      <c r="Q111" s="41"/>
      <c r="R111" s="41"/>
      <c r="AR111" s="41"/>
    </row>
    <row r="112" spans="1:44" ht="15.75" customHeight="1" x14ac:dyDescent="0.25">
      <c r="A112" s="36"/>
      <c r="F112" s="21" t="s">
        <v>192</v>
      </c>
      <c r="G112" s="21"/>
      <c r="H112" s="21"/>
      <c r="I112" s="21" t="s">
        <v>173</v>
      </c>
      <c r="J112" s="22"/>
      <c r="K112" s="22">
        <v>4</v>
      </c>
      <c r="L112" s="49">
        <v>2</v>
      </c>
      <c r="Q112" s="41"/>
      <c r="R112" s="41"/>
      <c r="AR112" s="41"/>
    </row>
    <row r="113" spans="1:44" ht="15.75" customHeight="1" x14ac:dyDescent="0.25">
      <c r="A113" s="36"/>
      <c r="F113" s="21" t="s">
        <v>155</v>
      </c>
      <c r="I113" s="21" t="s">
        <v>134</v>
      </c>
      <c r="J113" s="22"/>
      <c r="K113" s="22">
        <v>4</v>
      </c>
      <c r="L113" s="49">
        <v>2</v>
      </c>
      <c r="Q113" s="41"/>
      <c r="R113" s="41"/>
      <c r="AR113" s="41"/>
    </row>
    <row r="114" spans="1:44" ht="15.75" customHeight="1" x14ac:dyDescent="0.25">
      <c r="A114" s="36"/>
      <c r="F114" s="21" t="s">
        <v>118</v>
      </c>
      <c r="H114" s="21"/>
      <c r="I114" s="21" t="s">
        <v>106</v>
      </c>
      <c r="J114" s="22"/>
      <c r="K114" s="22">
        <v>4</v>
      </c>
      <c r="L114" s="49">
        <v>2</v>
      </c>
      <c r="Q114" s="41"/>
      <c r="R114" s="41"/>
      <c r="AR114" s="41"/>
    </row>
    <row r="115" spans="1:44" ht="15.75" customHeight="1" x14ac:dyDescent="0.25">
      <c r="A115" s="36"/>
      <c r="F115" s="21" t="s">
        <v>169</v>
      </c>
      <c r="G115" s="21"/>
      <c r="H115" s="21"/>
      <c r="I115" s="21" t="s">
        <v>134</v>
      </c>
      <c r="J115" s="22"/>
      <c r="K115" s="22">
        <v>4</v>
      </c>
      <c r="L115" s="49">
        <v>2</v>
      </c>
      <c r="Q115" s="41"/>
      <c r="R115" s="41"/>
      <c r="AR115" s="41"/>
    </row>
    <row r="116" spans="1:44" ht="15.75" customHeight="1" x14ac:dyDescent="0.25">
      <c r="A116" s="36"/>
      <c r="F116" s="21" t="s">
        <v>141</v>
      </c>
      <c r="G116" s="21"/>
      <c r="H116" s="21"/>
      <c r="I116" s="21" t="s">
        <v>97</v>
      </c>
      <c r="J116" s="22"/>
      <c r="K116" s="22">
        <v>4</v>
      </c>
      <c r="L116" s="49">
        <v>2</v>
      </c>
      <c r="Q116" s="41"/>
      <c r="R116" s="41"/>
      <c r="AR116" s="41"/>
    </row>
    <row r="117" spans="1:44" ht="15.75" customHeight="1" x14ac:dyDescent="0.25">
      <c r="A117" s="36"/>
      <c r="F117" s="21" t="s">
        <v>126</v>
      </c>
      <c r="G117" s="21"/>
      <c r="H117" s="21"/>
      <c r="I117" s="16" t="s">
        <v>98</v>
      </c>
      <c r="J117" s="22"/>
      <c r="K117" s="22">
        <v>4</v>
      </c>
      <c r="L117" s="49">
        <v>2</v>
      </c>
      <c r="Q117" s="41"/>
      <c r="R117" s="41"/>
      <c r="AR117" s="41"/>
    </row>
    <row r="118" spans="1:44" ht="15.75" customHeight="1" x14ac:dyDescent="0.25">
      <c r="A118" s="36"/>
      <c r="F118" s="21" t="s">
        <v>187</v>
      </c>
      <c r="G118" s="21"/>
      <c r="H118" s="21"/>
      <c r="I118" s="16" t="s">
        <v>98</v>
      </c>
      <c r="J118" s="22"/>
      <c r="K118" s="22">
        <v>4</v>
      </c>
      <c r="L118" s="49">
        <v>2</v>
      </c>
      <c r="Q118" s="41"/>
      <c r="R118" s="41"/>
      <c r="AR118" s="41"/>
    </row>
    <row r="119" spans="1:44" ht="15.75" customHeight="1" x14ac:dyDescent="0.25">
      <c r="A119" s="36"/>
      <c r="F119" s="21" t="s">
        <v>45</v>
      </c>
      <c r="I119" s="21" t="s">
        <v>108</v>
      </c>
      <c r="J119" s="22"/>
      <c r="K119" s="22">
        <v>4</v>
      </c>
      <c r="L119" s="49">
        <v>2</v>
      </c>
      <c r="Q119" s="41"/>
      <c r="R119" s="41"/>
      <c r="AR119" s="41"/>
    </row>
    <row r="120" spans="1:44" ht="15.75" customHeight="1" x14ac:dyDescent="0.25">
      <c r="A120" s="36"/>
      <c r="F120" s="21" t="s">
        <v>186</v>
      </c>
      <c r="I120" s="21" t="s">
        <v>108</v>
      </c>
      <c r="J120" s="22"/>
      <c r="K120" s="22">
        <v>4</v>
      </c>
      <c r="L120" s="49">
        <v>2</v>
      </c>
      <c r="Q120" s="41"/>
      <c r="R120" s="41"/>
      <c r="AR120" s="41"/>
    </row>
    <row r="121" spans="1:44" ht="15.75" customHeight="1" x14ac:dyDescent="0.25">
      <c r="A121" s="36"/>
      <c r="F121" s="21" t="s">
        <v>48</v>
      </c>
      <c r="I121" s="21" t="s">
        <v>97</v>
      </c>
      <c r="J121" s="22"/>
      <c r="K121" s="22">
        <v>4</v>
      </c>
      <c r="L121" s="49">
        <v>2</v>
      </c>
      <c r="Q121" s="41"/>
      <c r="R121" s="41"/>
      <c r="AR121" s="41"/>
    </row>
    <row r="122" spans="1:44" ht="15.75" customHeight="1" x14ac:dyDescent="0.25">
      <c r="A122" s="36"/>
      <c r="F122" s="21" t="s">
        <v>78</v>
      </c>
      <c r="I122" s="21" t="s">
        <v>108</v>
      </c>
      <c r="J122" s="22"/>
      <c r="K122" s="22">
        <v>4</v>
      </c>
      <c r="L122" s="49">
        <v>2</v>
      </c>
      <c r="Q122" s="41"/>
      <c r="R122" s="41"/>
      <c r="AR122" s="41"/>
    </row>
    <row r="123" spans="1:44" ht="15.75" customHeight="1" x14ac:dyDescent="0.25">
      <c r="A123" s="36"/>
      <c r="Q123" s="41"/>
      <c r="R123" s="41"/>
      <c r="AR123" s="41"/>
    </row>
    <row r="124" spans="1:44" ht="15.75" customHeight="1" x14ac:dyDescent="0.25">
      <c r="A124" s="36"/>
      <c r="D124" s="21"/>
      <c r="E124" s="21"/>
      <c r="Q124" s="41"/>
      <c r="R124" s="41"/>
      <c r="AR124" s="41"/>
    </row>
    <row r="125" spans="1:44" ht="15.75" customHeight="1" x14ac:dyDescent="0.25">
      <c r="A125" s="36"/>
      <c r="D125" s="21"/>
      <c r="E125" s="21"/>
      <c r="Q125" s="41"/>
      <c r="R125" s="41"/>
      <c r="AR125" s="41"/>
    </row>
    <row r="126" spans="1:44" ht="15.75" customHeight="1" x14ac:dyDescent="0.25">
      <c r="A126" s="36"/>
      <c r="Q126" s="41"/>
      <c r="R126" s="41"/>
      <c r="AR126" s="41"/>
    </row>
    <row r="127" spans="1:44" ht="15.75" customHeight="1" x14ac:dyDescent="0.25">
      <c r="A127" s="36"/>
      <c r="Q127" s="41"/>
      <c r="R127" s="41"/>
      <c r="AR127" s="41"/>
    </row>
    <row r="128" spans="1:44" ht="15.75" customHeight="1" x14ac:dyDescent="0.25">
      <c r="A128" s="36"/>
      <c r="Q128" s="41"/>
      <c r="R128" s="41"/>
      <c r="AR128" s="41"/>
    </row>
    <row r="129" spans="1:44" ht="15.75" customHeight="1" x14ac:dyDescent="0.25">
      <c r="A129" s="36"/>
      <c r="Q129" s="41"/>
      <c r="R129" s="41"/>
      <c r="AR129" s="41"/>
    </row>
    <row r="130" spans="1:44" ht="15.75" customHeight="1" x14ac:dyDescent="0.25">
      <c r="A130" s="36"/>
      <c r="Q130" s="41"/>
      <c r="R130" s="41"/>
      <c r="AR130" s="41"/>
    </row>
    <row r="131" spans="1:44" ht="15.75" customHeight="1" x14ac:dyDescent="0.25">
      <c r="A131" s="36"/>
      <c r="Q131" s="41"/>
      <c r="R131" s="41"/>
      <c r="AR131" s="41"/>
    </row>
    <row r="132" spans="1:44" ht="15.75" customHeight="1" x14ac:dyDescent="0.25">
      <c r="A132" s="36"/>
      <c r="Q132" s="41"/>
      <c r="R132" s="41"/>
      <c r="AR132" s="41"/>
    </row>
    <row r="133" spans="1:44" ht="15.75" customHeight="1" x14ac:dyDescent="0.25">
      <c r="A133" s="36"/>
      <c r="Q133" s="41"/>
      <c r="R133" s="41"/>
      <c r="AR133" s="41"/>
    </row>
    <row r="134" spans="1:44" ht="15.75" customHeight="1" x14ac:dyDescent="0.25">
      <c r="A134" s="36"/>
      <c r="Q134" s="41"/>
      <c r="R134" s="41"/>
      <c r="U134" s="27"/>
      <c r="V134" s="21"/>
      <c r="W134" s="21"/>
      <c r="X134" s="21"/>
      <c r="Y134" s="21"/>
      <c r="Z134" s="22"/>
      <c r="AC134" s="22"/>
      <c r="AD134" s="22"/>
      <c r="AE134" s="22"/>
      <c r="AF134" s="22"/>
      <c r="AG134" s="59"/>
      <c r="AH134" s="59"/>
      <c r="AI134" s="22"/>
      <c r="AJ134" s="22"/>
      <c r="AK134" s="22"/>
      <c r="AL134" s="24"/>
      <c r="AM134" s="22"/>
      <c r="AN134" s="22"/>
      <c r="AR134" s="41"/>
    </row>
    <row r="135" spans="1:44" ht="15.75" customHeight="1" x14ac:dyDescent="0.25">
      <c r="A135" s="36"/>
      <c r="Q135" s="41"/>
      <c r="R135" s="41"/>
      <c r="U135" s="27"/>
      <c r="V135" s="21"/>
      <c r="W135" s="21"/>
      <c r="X135" s="21"/>
      <c r="Y135" s="21"/>
      <c r="Z135" s="22"/>
      <c r="AC135" s="22"/>
      <c r="AD135" s="22"/>
      <c r="AE135" s="22"/>
      <c r="AF135" s="22"/>
      <c r="AG135" s="59"/>
      <c r="AH135" s="59"/>
      <c r="AI135" s="22"/>
      <c r="AJ135" s="22"/>
      <c r="AK135" s="22"/>
      <c r="AL135" s="24"/>
      <c r="AM135" s="22"/>
      <c r="AN135" s="22"/>
      <c r="AR135" s="41"/>
    </row>
    <row r="136" spans="1:44" ht="15.75" customHeight="1" x14ac:dyDescent="0.25">
      <c r="A136" s="36"/>
      <c r="Q136" s="36"/>
      <c r="R136" s="36"/>
      <c r="U136" s="27"/>
      <c r="V136" s="21"/>
      <c r="W136" s="21"/>
      <c r="X136" s="21"/>
      <c r="Y136" s="21"/>
      <c r="Z136" s="22"/>
      <c r="AC136" s="22"/>
      <c r="AD136" s="22"/>
      <c r="AE136" s="22"/>
      <c r="AF136" s="22"/>
      <c r="AG136" s="59"/>
      <c r="AH136" s="59"/>
      <c r="AI136" s="22"/>
      <c r="AJ136" s="22"/>
      <c r="AK136" s="22"/>
      <c r="AL136" s="24"/>
      <c r="AM136" s="22"/>
      <c r="AN136" s="22"/>
      <c r="AR136" s="36"/>
    </row>
    <row r="137" spans="1:44" ht="15.75" customHeight="1" x14ac:dyDescent="0.25">
      <c r="A137" s="36"/>
      <c r="Q137" s="36"/>
      <c r="R137" s="36"/>
      <c r="U137" s="27"/>
      <c r="V137" s="21"/>
      <c r="W137" s="21"/>
      <c r="X137" s="21"/>
      <c r="Y137" s="21"/>
      <c r="Z137" s="22"/>
      <c r="AC137" s="22"/>
      <c r="AD137" s="22"/>
      <c r="AE137" s="22"/>
      <c r="AF137" s="22"/>
      <c r="AG137" s="59"/>
      <c r="AH137" s="59"/>
      <c r="AI137" s="22"/>
      <c r="AJ137" s="22"/>
      <c r="AK137" s="22"/>
      <c r="AL137" s="24"/>
      <c r="AM137" s="22"/>
      <c r="AN137" s="22"/>
      <c r="AR137" s="36"/>
    </row>
    <row r="138" spans="1:44" ht="15.75" customHeight="1" x14ac:dyDescent="0.25">
      <c r="A138" s="36"/>
      <c r="Q138" s="36"/>
      <c r="R138" s="36"/>
      <c r="AR138" s="36"/>
    </row>
    <row r="139" spans="1:44" ht="15.75" customHeight="1" x14ac:dyDescent="0.25">
      <c r="A139" s="36"/>
      <c r="Q139" s="36"/>
      <c r="R139" s="36"/>
      <c r="S139" s="27"/>
      <c r="T139" s="21"/>
      <c r="AR139" s="36"/>
    </row>
    <row r="140" spans="1:44" ht="15.75" customHeight="1" x14ac:dyDescent="0.25">
      <c r="A140" s="36"/>
      <c r="Q140" s="36"/>
      <c r="R140" s="36"/>
      <c r="S140" s="27"/>
      <c r="T140" s="21"/>
      <c r="AR140" s="36"/>
    </row>
    <row r="141" spans="1:44" ht="15.75" customHeight="1" x14ac:dyDescent="0.25">
      <c r="A141" s="36"/>
      <c r="Q141" s="36"/>
      <c r="R141" s="36"/>
      <c r="S141" s="27"/>
      <c r="T141" s="21"/>
      <c r="AR141" s="36"/>
    </row>
    <row r="142" spans="1:44" ht="15.75" customHeight="1" x14ac:dyDescent="0.25">
      <c r="A142" s="36"/>
      <c r="Q142" s="39"/>
      <c r="R142" s="39"/>
      <c r="AR142" s="39"/>
    </row>
    <row r="143" spans="1:44" ht="15.75" customHeight="1" x14ac:dyDescent="0.25">
      <c r="A143" s="36"/>
      <c r="Q143" s="39"/>
      <c r="R143" s="39"/>
      <c r="AR143" s="39"/>
    </row>
    <row r="144" spans="1:44" ht="15.75" customHeight="1" x14ac:dyDescent="0.25">
      <c r="A144" s="36"/>
      <c r="Q144" s="39"/>
      <c r="R144" s="39"/>
      <c r="AR144" s="39"/>
    </row>
    <row r="145" spans="1:44" ht="15.75" customHeight="1" x14ac:dyDescent="0.25">
      <c r="A145" s="36"/>
      <c r="D145" s="21"/>
      <c r="E145" s="21"/>
      <c r="F145" s="21"/>
      <c r="G145" s="21"/>
      <c r="I145" s="22"/>
      <c r="J145" s="22"/>
      <c r="K145" s="22"/>
      <c r="L145" s="22"/>
      <c r="M145" s="22"/>
      <c r="Q145" s="39"/>
      <c r="R145" s="39"/>
      <c r="AR145" s="39"/>
    </row>
    <row r="146" spans="1:44" ht="15.75" x14ac:dyDescent="0.25">
      <c r="A146" s="36"/>
      <c r="Q146" s="39"/>
      <c r="R146" s="39"/>
      <c r="AR146" s="39"/>
    </row>
    <row r="147" spans="1:44" ht="15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43"/>
    </row>
  </sheetData>
  <mergeCells count="27">
    <mergeCell ref="AG136:AH136"/>
    <mergeCell ref="AG137:AH137"/>
    <mergeCell ref="AG106:AH106"/>
    <mergeCell ref="AG109:AH109"/>
    <mergeCell ref="AG105:AH105"/>
    <mergeCell ref="AG107:AH107"/>
    <mergeCell ref="AG108:AH108"/>
    <mergeCell ref="AG134:AH134"/>
    <mergeCell ref="AG135:AH135"/>
    <mergeCell ref="AG11:AH11"/>
    <mergeCell ref="E14:F14"/>
    <mergeCell ref="B74:P74"/>
    <mergeCell ref="S74:AQ74"/>
    <mergeCell ref="G75:M75"/>
    <mergeCell ref="S75:AQ75"/>
    <mergeCell ref="AG5:AH5"/>
    <mergeCell ref="AG6:AH6"/>
    <mergeCell ref="AG7:AH7"/>
    <mergeCell ref="AG8:AH8"/>
    <mergeCell ref="AG9:AH9"/>
    <mergeCell ref="AG10:AH10"/>
    <mergeCell ref="B1:P1"/>
    <mergeCell ref="S1:AQ1"/>
    <mergeCell ref="G2:M2"/>
    <mergeCell ref="AG2:AH2"/>
    <mergeCell ref="AG3:AH3"/>
    <mergeCell ref="AG4:AH4"/>
  </mergeCells>
  <conditionalFormatting sqref="Z101">
    <cfRule type="cellIs" dxfId="19" priority="5" operator="notEqual">
      <formula>$Z$100</formula>
    </cfRule>
  </conditionalFormatting>
  <conditionalFormatting sqref="AA101">
    <cfRule type="cellIs" dxfId="18" priority="4" operator="notEqual">
      <formula>$AA$100</formula>
    </cfRule>
  </conditionalFormatting>
  <conditionalFormatting sqref="AB101">
    <cfRule type="cellIs" dxfId="17" priority="3" operator="notEqual">
      <formula>$AB$100</formula>
    </cfRule>
  </conditionalFormatting>
  <conditionalFormatting sqref="AC101">
    <cfRule type="cellIs" dxfId="16" priority="2" operator="notEqual">
      <formula>$AC$100</formula>
    </cfRule>
  </conditionalFormatting>
  <conditionalFormatting sqref="AD101">
    <cfRule type="cellIs" dxfId="15" priority="1" operator="notEqual">
      <formula>$AD$100</formula>
    </cfRule>
  </conditionalFormatting>
  <pageMargins left="0.25" right="0.25" top="0.25" bottom="0.25" header="0.5" footer="0.5"/>
  <pageSetup scale="6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9733-7A42-4E85-9459-427847A1AA89}">
  <dimension ref="A1:AR147"/>
  <sheetViews>
    <sheetView topLeftCell="A7"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  <col min="44" max="44" width="2.7109375" customWidth="1"/>
  </cols>
  <sheetData>
    <row r="1" spans="1:44" ht="24" customHeight="1" x14ac:dyDescent="0.3">
      <c r="A1" s="39"/>
      <c r="B1" s="63" t="s">
        <v>127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39"/>
      <c r="R1" s="39"/>
      <c r="S1" s="63" t="s">
        <v>127</v>
      </c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39"/>
    </row>
    <row r="2" spans="1:44" ht="18.600000000000001" customHeight="1" thickBot="1" x14ac:dyDescent="0.35">
      <c r="A2" s="36"/>
      <c r="B2" s="26" t="s">
        <v>76</v>
      </c>
      <c r="C2" s="26">
        <v>3</v>
      </c>
      <c r="D2" s="25"/>
      <c r="E2" s="25"/>
      <c r="F2" s="25"/>
      <c r="G2" s="64" t="s">
        <v>170</v>
      </c>
      <c r="H2" s="64"/>
      <c r="I2" s="64"/>
      <c r="J2" s="64"/>
      <c r="K2" s="64"/>
      <c r="L2" s="64"/>
      <c r="M2" s="64"/>
      <c r="N2" s="25"/>
      <c r="O2" s="25"/>
      <c r="P2" s="25"/>
      <c r="Q2" s="36"/>
      <c r="R2" s="36"/>
      <c r="U2" s="37" t="s">
        <v>109</v>
      </c>
      <c r="V2" s="10" t="s">
        <v>0</v>
      </c>
      <c r="W2" s="10"/>
      <c r="X2" s="10"/>
      <c r="Y2" s="10"/>
      <c r="Z2" s="10" t="s">
        <v>1</v>
      </c>
      <c r="AA2" s="10"/>
      <c r="AB2" s="10"/>
      <c r="AC2" s="37" t="s">
        <v>3</v>
      </c>
      <c r="AD2" s="37" t="s">
        <v>7</v>
      </c>
      <c r="AE2" s="37" t="s">
        <v>8</v>
      </c>
      <c r="AF2" s="37" t="s">
        <v>9</v>
      </c>
      <c r="AG2" s="65" t="s">
        <v>71</v>
      </c>
      <c r="AH2" s="65"/>
      <c r="AI2" s="37" t="s">
        <v>4</v>
      </c>
      <c r="AJ2" s="37" t="s">
        <v>6</v>
      </c>
      <c r="AK2" s="37" t="s">
        <v>5</v>
      </c>
      <c r="AL2" s="37" t="s">
        <v>72</v>
      </c>
      <c r="AM2" s="21"/>
      <c r="AN2" s="11"/>
      <c r="AO2" s="11"/>
      <c r="AP2" s="22"/>
      <c r="AQ2" s="22"/>
      <c r="AR2" s="39"/>
    </row>
    <row r="3" spans="1:44" ht="18.75" thickBot="1" x14ac:dyDescent="0.3">
      <c r="A3" s="36"/>
      <c r="B3" s="4" t="s">
        <v>110</v>
      </c>
      <c r="C3" s="2" t="s">
        <v>80</v>
      </c>
      <c r="D3" s="2"/>
      <c r="E3" s="3"/>
      <c r="F3" s="2"/>
      <c r="G3" s="4" t="s">
        <v>7</v>
      </c>
      <c r="H3" s="4" t="s">
        <v>8</v>
      </c>
      <c r="I3" s="4" t="s">
        <v>9</v>
      </c>
      <c r="J3" s="4" t="s">
        <v>11</v>
      </c>
      <c r="K3" s="4" t="s">
        <v>12</v>
      </c>
      <c r="L3" s="4" t="s">
        <v>10</v>
      </c>
      <c r="M3" s="4" t="s">
        <v>4</v>
      </c>
      <c r="N3" s="4" t="s">
        <v>13</v>
      </c>
      <c r="O3" s="4" t="s">
        <v>2</v>
      </c>
      <c r="P3" s="4" t="s">
        <v>252</v>
      </c>
      <c r="Q3" s="36"/>
      <c r="R3" s="36"/>
      <c r="U3" s="27">
        <v>7.5</v>
      </c>
      <c r="V3" s="21" t="s">
        <v>168</v>
      </c>
      <c r="Z3" s="21" t="s">
        <v>136</v>
      </c>
      <c r="AB3" s="22"/>
      <c r="AC3" s="15">
        <f t="shared" ref="AC3:AC10" si="0">+AD3+AE3+AF3</f>
        <v>2</v>
      </c>
      <c r="AD3" s="15">
        <v>1</v>
      </c>
      <c r="AE3" s="15">
        <v>1</v>
      </c>
      <c r="AF3" s="15">
        <v>0</v>
      </c>
      <c r="AG3" s="60">
        <f t="shared" ref="AG3:AG6" si="1">+(AD3*2+AF3)/(2*AC3)</f>
        <v>0.5</v>
      </c>
      <c r="AH3" s="60"/>
      <c r="AI3" s="15">
        <v>2</v>
      </c>
      <c r="AJ3" s="15">
        <v>0</v>
      </c>
      <c r="AK3" s="15">
        <v>1</v>
      </c>
      <c r="AL3" s="52">
        <f t="shared" ref="AL3:AL6" si="2">+AI3/AC3</f>
        <v>1</v>
      </c>
      <c r="AN3" s="22"/>
      <c r="AQ3" s="22"/>
      <c r="AR3" s="39"/>
    </row>
    <row r="4" spans="1:44" ht="18" x14ac:dyDescent="0.25">
      <c r="A4" s="36"/>
      <c r="B4" s="5">
        <v>4</v>
      </c>
      <c r="C4" s="6" t="s">
        <v>115</v>
      </c>
      <c r="D4" s="11"/>
      <c r="E4" s="11"/>
      <c r="F4" s="11"/>
      <c r="G4" s="5">
        <v>2</v>
      </c>
      <c r="H4" s="5">
        <v>0</v>
      </c>
      <c r="I4" s="5">
        <v>1</v>
      </c>
      <c r="J4" s="5">
        <f t="shared" ref="J4:J11" si="3">2*G4+I4</f>
        <v>5</v>
      </c>
      <c r="K4" s="35">
        <f t="shared" ref="K4:K11" si="4">+J4/((G4+H4+I4)*2)</f>
        <v>0.83333333333333337</v>
      </c>
      <c r="L4" s="5">
        <f>+$AA$66</f>
        <v>10</v>
      </c>
      <c r="M4" s="5">
        <v>6</v>
      </c>
      <c r="N4" s="5">
        <f>+$AB$66</f>
        <v>15</v>
      </c>
      <c r="O4" s="5">
        <f>+$AD$66</f>
        <v>4</v>
      </c>
      <c r="P4" s="5">
        <v>3</v>
      </c>
      <c r="Q4" s="40"/>
      <c r="R4" s="36"/>
      <c r="U4" s="27">
        <v>8</v>
      </c>
      <c r="V4" s="21" t="s">
        <v>15</v>
      </c>
      <c r="X4" s="21"/>
      <c r="Y4" s="21"/>
      <c r="Z4" s="21" t="s">
        <v>184</v>
      </c>
      <c r="AB4" s="22"/>
      <c r="AC4" s="22">
        <f t="shared" si="0"/>
        <v>3</v>
      </c>
      <c r="AD4" s="22">
        <v>2</v>
      </c>
      <c r="AE4" s="22">
        <v>1</v>
      </c>
      <c r="AF4" s="22">
        <v>0</v>
      </c>
      <c r="AG4" s="59">
        <f t="shared" si="1"/>
        <v>0.66666666666666663</v>
      </c>
      <c r="AH4" s="59"/>
      <c r="AI4" s="22">
        <v>4</v>
      </c>
      <c r="AJ4" s="22">
        <v>0</v>
      </c>
      <c r="AK4" s="22">
        <v>1</v>
      </c>
      <c r="AL4" s="24">
        <f t="shared" si="2"/>
        <v>1.3333333333333333</v>
      </c>
      <c r="AN4" s="22"/>
      <c r="AO4" s="5"/>
      <c r="AQ4" s="22"/>
      <c r="AR4" s="39"/>
    </row>
    <row r="5" spans="1:44" ht="18" x14ac:dyDescent="0.25">
      <c r="A5" s="36"/>
      <c r="B5" s="5">
        <v>1</v>
      </c>
      <c r="C5" s="6" t="s">
        <v>130</v>
      </c>
      <c r="D5" s="11"/>
      <c r="E5" s="6"/>
      <c r="F5" s="11"/>
      <c r="G5" s="5">
        <v>2</v>
      </c>
      <c r="H5" s="5">
        <v>1</v>
      </c>
      <c r="I5" s="5">
        <v>0</v>
      </c>
      <c r="J5" s="5">
        <f t="shared" si="3"/>
        <v>4</v>
      </c>
      <c r="K5" s="35">
        <f t="shared" si="4"/>
        <v>0.66666666666666663</v>
      </c>
      <c r="L5" s="5">
        <f>+$AA$27</f>
        <v>12</v>
      </c>
      <c r="M5" s="5">
        <v>3</v>
      </c>
      <c r="N5" s="5">
        <f>$AB$27</f>
        <v>16</v>
      </c>
      <c r="O5" s="5">
        <f>$AD$27</f>
        <v>4</v>
      </c>
      <c r="P5" s="5">
        <v>1</v>
      </c>
      <c r="Q5" s="40"/>
      <c r="R5" s="36"/>
      <c r="U5" s="27">
        <v>7.5</v>
      </c>
      <c r="V5" s="21" t="s">
        <v>69</v>
      </c>
      <c r="X5" s="21"/>
      <c r="Z5" s="21" t="s">
        <v>16</v>
      </c>
      <c r="AB5" s="22"/>
      <c r="AC5" s="22">
        <f t="shared" si="0"/>
        <v>3</v>
      </c>
      <c r="AD5" s="22">
        <v>2</v>
      </c>
      <c r="AE5" s="22">
        <v>0</v>
      </c>
      <c r="AF5" s="22">
        <v>1</v>
      </c>
      <c r="AG5" s="59">
        <f t="shared" si="1"/>
        <v>0.83333333333333337</v>
      </c>
      <c r="AH5" s="59"/>
      <c r="AI5" s="22">
        <v>6</v>
      </c>
      <c r="AJ5" s="22">
        <v>0</v>
      </c>
      <c r="AK5" s="22">
        <v>0</v>
      </c>
      <c r="AL5" s="24">
        <f t="shared" si="2"/>
        <v>2</v>
      </c>
      <c r="AN5" s="22"/>
      <c r="AO5" s="5"/>
      <c r="AQ5" s="22"/>
      <c r="AR5" s="39"/>
    </row>
    <row r="6" spans="1:44" ht="18" x14ac:dyDescent="0.25">
      <c r="A6" s="36"/>
      <c r="B6" s="5">
        <v>5</v>
      </c>
      <c r="C6" s="6" t="s">
        <v>171</v>
      </c>
      <c r="D6" s="11"/>
      <c r="E6" s="11"/>
      <c r="F6" s="11"/>
      <c r="G6" s="5">
        <v>2</v>
      </c>
      <c r="H6" s="5">
        <v>1</v>
      </c>
      <c r="I6" s="5">
        <v>0</v>
      </c>
      <c r="J6" s="5">
        <f t="shared" si="3"/>
        <v>4</v>
      </c>
      <c r="K6" s="35">
        <f t="shared" si="4"/>
        <v>0.66666666666666663</v>
      </c>
      <c r="L6" s="5">
        <f>+$AN$27</f>
        <v>11</v>
      </c>
      <c r="M6" s="5">
        <v>4</v>
      </c>
      <c r="N6" s="5">
        <f>$AO$27</f>
        <v>19</v>
      </c>
      <c r="O6" s="5">
        <f>$AQ$27</f>
        <v>2</v>
      </c>
      <c r="P6" s="5">
        <v>1</v>
      </c>
      <c r="Q6" s="40"/>
      <c r="R6" s="36"/>
      <c r="U6" s="27">
        <v>7</v>
      </c>
      <c r="V6" s="21" t="s">
        <v>183</v>
      </c>
      <c r="X6" s="21"/>
      <c r="Z6" s="21" t="s">
        <v>97</v>
      </c>
      <c r="AB6" s="22"/>
      <c r="AC6" s="22">
        <f t="shared" si="0"/>
        <v>3</v>
      </c>
      <c r="AD6" s="22">
        <v>2</v>
      </c>
      <c r="AE6" s="22">
        <v>1</v>
      </c>
      <c r="AF6" s="22">
        <v>0</v>
      </c>
      <c r="AG6" s="59">
        <f t="shared" si="1"/>
        <v>0.66666666666666663</v>
      </c>
      <c r="AH6" s="59"/>
      <c r="AI6" s="22">
        <v>8</v>
      </c>
      <c r="AJ6" s="22">
        <v>0</v>
      </c>
      <c r="AK6" s="22">
        <v>1</v>
      </c>
      <c r="AL6" s="24">
        <f t="shared" si="2"/>
        <v>2.6666666666666665</v>
      </c>
      <c r="AN6" s="22"/>
      <c r="AO6" s="5"/>
      <c r="AQ6" s="22"/>
      <c r="AR6" s="39"/>
    </row>
    <row r="7" spans="1:44" ht="18" x14ac:dyDescent="0.25">
      <c r="A7" s="36"/>
      <c r="B7" s="5">
        <v>7</v>
      </c>
      <c r="C7" s="6" t="s">
        <v>92</v>
      </c>
      <c r="D7" s="11"/>
      <c r="E7" s="6"/>
      <c r="F7" s="11"/>
      <c r="G7" s="5">
        <v>2</v>
      </c>
      <c r="H7" s="5">
        <v>1</v>
      </c>
      <c r="I7" s="5">
        <v>0</v>
      </c>
      <c r="J7" s="5">
        <f t="shared" si="3"/>
        <v>4</v>
      </c>
      <c r="K7" s="35">
        <f t="shared" si="4"/>
        <v>0.66666666666666663</v>
      </c>
      <c r="L7" s="5">
        <f>+$AN$53</f>
        <v>12</v>
      </c>
      <c r="M7" s="5">
        <v>8</v>
      </c>
      <c r="N7" s="5">
        <f>+$AO$53</f>
        <v>19</v>
      </c>
      <c r="O7" s="5">
        <f>+$AQ$53</f>
        <v>8</v>
      </c>
      <c r="P7" s="5">
        <v>4</v>
      </c>
      <c r="Q7" s="40"/>
      <c r="R7" s="36"/>
      <c r="U7" s="27">
        <v>7</v>
      </c>
      <c r="V7" s="21" t="s">
        <v>162</v>
      </c>
      <c r="X7" s="21"/>
      <c r="Z7" s="21" t="s">
        <v>17</v>
      </c>
      <c r="AB7" s="22"/>
      <c r="AC7" s="22">
        <f>+AD7+AE7+AF7</f>
        <v>3</v>
      </c>
      <c r="AD7" s="22">
        <v>1</v>
      </c>
      <c r="AE7" s="22">
        <v>2</v>
      </c>
      <c r="AF7" s="22">
        <v>0</v>
      </c>
      <c r="AG7" s="59">
        <f>+(AD7*2+AF7)/(2*AC7)</f>
        <v>0.33333333333333331</v>
      </c>
      <c r="AH7" s="59"/>
      <c r="AI7" s="22">
        <v>14</v>
      </c>
      <c r="AJ7" s="22">
        <v>0</v>
      </c>
      <c r="AK7" s="22">
        <v>0</v>
      </c>
      <c r="AL7" s="24">
        <f>+AI7/AC7</f>
        <v>4.666666666666667</v>
      </c>
      <c r="AN7" s="22"/>
      <c r="AO7" s="5"/>
      <c r="AQ7" s="22"/>
      <c r="AR7" s="39"/>
    </row>
    <row r="8" spans="1:44" ht="18" x14ac:dyDescent="0.25">
      <c r="A8" s="36"/>
      <c r="B8" s="5">
        <v>6</v>
      </c>
      <c r="C8" s="6" t="s">
        <v>17</v>
      </c>
      <c r="D8" s="11"/>
      <c r="E8" s="6"/>
      <c r="F8" s="11"/>
      <c r="G8" s="5">
        <v>1</v>
      </c>
      <c r="H8" s="5">
        <v>2</v>
      </c>
      <c r="I8" s="5">
        <v>0</v>
      </c>
      <c r="J8" s="5">
        <f t="shared" si="3"/>
        <v>2</v>
      </c>
      <c r="K8" s="35">
        <f t="shared" si="4"/>
        <v>0.33333333333333331</v>
      </c>
      <c r="L8" s="5">
        <f>+$AN$40</f>
        <v>10</v>
      </c>
      <c r="M8" s="5">
        <v>14</v>
      </c>
      <c r="N8" s="5">
        <f>+$AO$40</f>
        <v>15</v>
      </c>
      <c r="O8" s="5">
        <f>+$AQ$40</f>
        <v>0</v>
      </c>
      <c r="P8" s="5">
        <v>4</v>
      </c>
      <c r="Q8" s="40"/>
      <c r="R8" s="36"/>
      <c r="U8" s="27">
        <v>8</v>
      </c>
      <c r="V8" s="21" t="s">
        <v>142</v>
      </c>
      <c r="X8" s="21"/>
      <c r="Z8" s="21" t="s">
        <v>14</v>
      </c>
      <c r="AB8" s="22"/>
      <c r="AC8" s="22">
        <f>+AD8+AE8+AF8</f>
        <v>3</v>
      </c>
      <c r="AD8" s="22">
        <v>0</v>
      </c>
      <c r="AE8" s="22">
        <v>2</v>
      </c>
      <c r="AF8" s="22">
        <v>1</v>
      </c>
      <c r="AG8" s="59">
        <f>+(AD8*2+AF8)/(2*AC8)</f>
        <v>0.16666666666666666</v>
      </c>
      <c r="AH8" s="59"/>
      <c r="AI8" s="22">
        <v>14</v>
      </c>
      <c r="AJ8" s="22">
        <v>0</v>
      </c>
      <c r="AK8" s="22">
        <v>0</v>
      </c>
      <c r="AL8" s="24">
        <f>+AI8/AC8</f>
        <v>4.666666666666667</v>
      </c>
      <c r="AN8" s="22"/>
      <c r="AO8" s="5"/>
      <c r="AQ8" s="22"/>
      <c r="AR8" s="39"/>
    </row>
    <row r="9" spans="1:44" ht="18" x14ac:dyDescent="0.25">
      <c r="A9" s="36"/>
      <c r="B9" s="5">
        <v>2</v>
      </c>
      <c r="C9" s="6" t="s">
        <v>18</v>
      </c>
      <c r="D9" s="11"/>
      <c r="E9" s="6"/>
      <c r="F9" s="11"/>
      <c r="G9" s="5">
        <v>1</v>
      </c>
      <c r="H9" s="5">
        <v>2</v>
      </c>
      <c r="I9" s="5">
        <v>0</v>
      </c>
      <c r="J9" s="5">
        <f t="shared" si="3"/>
        <v>2</v>
      </c>
      <c r="K9" s="35">
        <f t="shared" si="4"/>
        <v>0.33333333333333331</v>
      </c>
      <c r="L9" s="5">
        <f>+$AA$40</f>
        <v>9</v>
      </c>
      <c r="M9" s="5">
        <v>15</v>
      </c>
      <c r="N9" s="5">
        <f>$AB$40</f>
        <v>10</v>
      </c>
      <c r="O9" s="5">
        <f>$AD$40</f>
        <v>6</v>
      </c>
      <c r="P9" s="5">
        <v>7</v>
      </c>
      <c r="Q9" s="40"/>
      <c r="R9" s="36"/>
      <c r="U9" s="27">
        <v>7.5</v>
      </c>
      <c r="V9" s="21" t="s">
        <v>78</v>
      </c>
      <c r="X9" s="21"/>
      <c r="Z9" s="21" t="s">
        <v>18</v>
      </c>
      <c r="AB9" s="22"/>
      <c r="AC9" s="22">
        <f>+AD9+AE9+AF9</f>
        <v>3</v>
      </c>
      <c r="AD9" s="22">
        <v>1</v>
      </c>
      <c r="AE9" s="22">
        <v>2</v>
      </c>
      <c r="AF9" s="22">
        <v>0</v>
      </c>
      <c r="AG9" s="59">
        <f>+(AD9*2+AF9)/(2*AC9)</f>
        <v>0.33333333333333331</v>
      </c>
      <c r="AH9" s="59"/>
      <c r="AI9" s="22">
        <v>15</v>
      </c>
      <c r="AJ9" s="22">
        <v>0</v>
      </c>
      <c r="AK9" s="22">
        <v>0</v>
      </c>
      <c r="AL9" s="24">
        <f>+AI9/AC9</f>
        <v>5</v>
      </c>
      <c r="AN9" s="22"/>
      <c r="AO9" s="5"/>
      <c r="AQ9" s="22"/>
      <c r="AR9" s="39"/>
    </row>
    <row r="10" spans="1:44" ht="18" x14ac:dyDescent="0.25">
      <c r="A10" s="40"/>
      <c r="B10" s="5">
        <v>3</v>
      </c>
      <c r="C10" s="6" t="s">
        <v>93</v>
      </c>
      <c r="D10" s="11"/>
      <c r="E10" s="11"/>
      <c r="F10" s="11"/>
      <c r="G10" s="5">
        <v>0</v>
      </c>
      <c r="H10" s="5">
        <v>1</v>
      </c>
      <c r="I10" s="5">
        <v>2</v>
      </c>
      <c r="J10" s="5">
        <f t="shared" si="3"/>
        <v>2</v>
      </c>
      <c r="K10" s="35">
        <f t="shared" si="4"/>
        <v>0.33333333333333331</v>
      </c>
      <c r="L10" s="5">
        <f>+$AA$53</f>
        <v>5</v>
      </c>
      <c r="M10" s="5">
        <v>10</v>
      </c>
      <c r="N10" s="5">
        <f>+$AB$53</f>
        <v>6</v>
      </c>
      <c r="O10" s="5">
        <f>+$AD$53</f>
        <v>2</v>
      </c>
      <c r="P10" s="5">
        <v>6</v>
      </c>
      <c r="Q10" s="40"/>
      <c r="R10" s="40"/>
      <c r="U10" s="27">
        <v>7</v>
      </c>
      <c r="V10" s="21" t="s">
        <v>145</v>
      </c>
      <c r="X10" s="21"/>
      <c r="Z10" s="21" t="s">
        <v>93</v>
      </c>
      <c r="AB10" s="22"/>
      <c r="AC10" s="22">
        <f t="shared" si="0"/>
        <v>0</v>
      </c>
      <c r="AD10" s="22">
        <v>0</v>
      </c>
      <c r="AE10" s="22">
        <v>0</v>
      </c>
      <c r="AF10" s="22">
        <v>0</v>
      </c>
      <c r="AG10" s="59"/>
      <c r="AH10" s="59"/>
      <c r="AI10" s="22">
        <v>0</v>
      </c>
      <c r="AJ10" s="22">
        <v>0</v>
      </c>
      <c r="AK10" s="22">
        <v>0</v>
      </c>
      <c r="AL10" s="24"/>
      <c r="AN10" s="22"/>
      <c r="AO10" s="5"/>
      <c r="AQ10" s="22"/>
      <c r="AR10" s="39"/>
    </row>
    <row r="11" spans="1:44" ht="18.75" thickBot="1" x14ac:dyDescent="0.3">
      <c r="A11" s="40"/>
      <c r="B11" s="5">
        <v>8</v>
      </c>
      <c r="C11" s="6" t="s">
        <v>14</v>
      </c>
      <c r="D11" s="11"/>
      <c r="E11" s="6"/>
      <c r="F11" s="11"/>
      <c r="G11" s="5">
        <v>0</v>
      </c>
      <c r="H11" s="5">
        <v>2</v>
      </c>
      <c r="I11" s="5">
        <v>1</v>
      </c>
      <c r="J11" s="5">
        <f t="shared" si="3"/>
        <v>1</v>
      </c>
      <c r="K11" s="35">
        <f t="shared" si="4"/>
        <v>0.16666666666666666</v>
      </c>
      <c r="L11" s="5">
        <f>+$AN$66</f>
        <v>5</v>
      </c>
      <c r="M11" s="5">
        <v>14</v>
      </c>
      <c r="N11" s="5">
        <f>$AO$66</f>
        <v>9</v>
      </c>
      <c r="O11" s="5">
        <f>$AQ$66</f>
        <v>4</v>
      </c>
      <c r="P11" s="5">
        <v>7</v>
      </c>
      <c r="Q11" s="40"/>
      <c r="R11" s="40"/>
      <c r="V11" s="21" t="s">
        <v>19</v>
      </c>
      <c r="X11" s="21"/>
      <c r="Y11" s="21"/>
      <c r="Z11" s="11"/>
      <c r="AA11" s="21"/>
      <c r="AB11" s="22"/>
      <c r="AC11" s="22">
        <f>+AC108</f>
        <v>4</v>
      </c>
      <c r="AD11" s="22">
        <f>+AD108</f>
        <v>1</v>
      </c>
      <c r="AE11" s="22">
        <f>+AE108</f>
        <v>1</v>
      </c>
      <c r="AF11" s="22">
        <f>+AF108</f>
        <v>2</v>
      </c>
      <c r="AG11" s="59"/>
      <c r="AH11" s="59"/>
      <c r="AI11" s="22">
        <f>+AI108</f>
        <v>11</v>
      </c>
      <c r="AJ11" s="22">
        <f>+AJ108</f>
        <v>0</v>
      </c>
      <c r="AK11" s="22">
        <f>+AK108</f>
        <v>0</v>
      </c>
      <c r="AL11" s="24"/>
      <c r="AM11" s="21"/>
      <c r="AN11" s="11"/>
      <c r="AO11" s="5"/>
      <c r="AQ11" s="11"/>
      <c r="AR11" s="39"/>
    </row>
    <row r="12" spans="1:44" ht="18" x14ac:dyDescent="0.25">
      <c r="A12" s="40"/>
      <c r="B12" s="7"/>
      <c r="C12" s="7"/>
      <c r="D12" s="7"/>
      <c r="E12" s="8"/>
      <c r="F12" s="7"/>
      <c r="G12" s="9">
        <f>SUM(G4:G11)</f>
        <v>10</v>
      </c>
      <c r="H12" s="9">
        <f>SUM(H4:H11)</f>
        <v>10</v>
      </c>
      <c r="I12" s="9">
        <f>SUM(I4:I11)</f>
        <v>4</v>
      </c>
      <c r="J12" s="9"/>
      <c r="K12" s="9"/>
      <c r="L12" s="9">
        <f>SUM(L4:L11)</f>
        <v>74</v>
      </c>
      <c r="M12" s="9">
        <f>SUM(M4:M11)</f>
        <v>74</v>
      </c>
      <c r="N12" s="9">
        <f>SUM(N4:N11)</f>
        <v>109</v>
      </c>
      <c r="O12" s="9">
        <f>SUM(O4:O11)</f>
        <v>30</v>
      </c>
      <c r="P12" s="9"/>
      <c r="Q12" s="40"/>
      <c r="R12" s="40"/>
      <c r="U12" s="32"/>
      <c r="V12" s="32"/>
      <c r="W12" s="31" t="s">
        <v>20</v>
      </c>
      <c r="X12" s="32"/>
      <c r="Y12" s="32"/>
      <c r="Z12" s="32"/>
      <c r="AA12" s="31"/>
      <c r="AB12" s="15"/>
      <c r="AC12" s="15">
        <f>SUM(AC3:AC11)</f>
        <v>24</v>
      </c>
      <c r="AD12" s="15">
        <f>SUM(AD3:AD11)</f>
        <v>10</v>
      </c>
      <c r="AE12" s="15">
        <f>SUM(AE3:AE11)</f>
        <v>10</v>
      </c>
      <c r="AF12" s="15">
        <f>SUM(AF3:AF11)</f>
        <v>4</v>
      </c>
      <c r="AG12" s="15"/>
      <c r="AH12" s="15"/>
      <c r="AI12" s="15">
        <f>SUM(AI3:AI11)</f>
        <v>74</v>
      </c>
      <c r="AJ12" s="15">
        <f>SUM(AJ3:AJ11)</f>
        <v>0</v>
      </c>
      <c r="AK12" s="15">
        <f>SUM(AK3:AK11)</f>
        <v>3</v>
      </c>
      <c r="AL12" s="33">
        <f>+AI12/AC12</f>
        <v>3.0833333333333335</v>
      </c>
      <c r="AR12" s="39"/>
    </row>
    <row r="13" spans="1:44" ht="15.75" x14ac:dyDescent="0.25">
      <c r="A13" s="41"/>
      <c r="B13" s="1"/>
      <c r="C13" s="1"/>
      <c r="D13" s="1"/>
      <c r="P13" s="1"/>
      <c r="Q13" s="41"/>
      <c r="R13" s="41"/>
      <c r="AR13" s="39"/>
    </row>
    <row r="14" spans="1:44" ht="15.95" customHeight="1" thickBot="1" x14ac:dyDescent="0.3">
      <c r="A14" s="41"/>
      <c r="B14" s="47" t="str">
        <f>"Week "&amp;TEXT(C2,"##")&amp;" Summary:"</f>
        <v>Week 3 Summary:</v>
      </c>
      <c r="C14" s="48"/>
      <c r="D14" s="48"/>
      <c r="E14" s="62">
        <v>45557</v>
      </c>
      <c r="F14" s="62"/>
      <c r="G14" s="36" t="s">
        <v>70</v>
      </c>
      <c r="H14" s="36" t="s">
        <v>25</v>
      </c>
      <c r="I14" s="36" t="s">
        <v>90</v>
      </c>
      <c r="J14" s="39"/>
      <c r="K14" s="39"/>
      <c r="L14" s="36" t="s">
        <v>89</v>
      </c>
      <c r="M14" s="39"/>
      <c r="N14" s="39"/>
      <c r="O14" s="39"/>
      <c r="P14" s="39"/>
      <c r="Q14" s="41"/>
      <c r="R14" s="41"/>
      <c r="S14" s="23" t="s">
        <v>109</v>
      </c>
      <c r="T14" s="51" t="s">
        <v>80</v>
      </c>
      <c r="U14" s="51"/>
      <c r="V14" s="51"/>
      <c r="W14" s="51"/>
      <c r="X14" s="51" t="s">
        <v>110</v>
      </c>
      <c r="Y14" s="17" t="s">
        <v>21</v>
      </c>
      <c r="Z14" s="23" t="s">
        <v>3</v>
      </c>
      <c r="AA14" s="23" t="s">
        <v>22</v>
      </c>
      <c r="AB14" s="23" t="s">
        <v>23</v>
      </c>
      <c r="AC14" s="23" t="s">
        <v>24</v>
      </c>
      <c r="AD14" s="23" t="s">
        <v>2</v>
      </c>
      <c r="AE14" s="45"/>
      <c r="AF14" s="23" t="s">
        <v>109</v>
      </c>
      <c r="AG14" s="51" t="s">
        <v>80</v>
      </c>
      <c r="AH14" s="51"/>
      <c r="AI14" s="51"/>
      <c r="AJ14" s="51"/>
      <c r="AK14" s="51" t="s">
        <v>110</v>
      </c>
      <c r="AL14" s="17" t="s">
        <v>21</v>
      </c>
      <c r="AM14" s="23" t="s">
        <v>3</v>
      </c>
      <c r="AN14" s="23" t="s">
        <v>22</v>
      </c>
      <c r="AO14" s="23" t="s">
        <v>23</v>
      </c>
      <c r="AP14" s="23" t="s">
        <v>24</v>
      </c>
      <c r="AQ14" s="23" t="s">
        <v>2</v>
      </c>
      <c r="AR14" s="39"/>
    </row>
    <row r="15" spans="1:44" ht="15.95" customHeight="1" x14ac:dyDescent="0.25">
      <c r="A15" s="41"/>
      <c r="B15" s="42" t="s">
        <v>146</v>
      </c>
      <c r="C15" s="6" t="s">
        <v>180</v>
      </c>
      <c r="E15" s="21"/>
      <c r="F15" s="21"/>
      <c r="G15" s="5">
        <v>1</v>
      </c>
      <c r="H15" s="22">
        <v>1</v>
      </c>
      <c r="I15" s="21" t="s">
        <v>151</v>
      </c>
      <c r="J15" s="21"/>
      <c r="K15" s="21"/>
      <c r="L15" s="21" t="s">
        <v>268</v>
      </c>
      <c r="M15" s="21"/>
      <c r="N15" s="21"/>
      <c r="O15" s="21"/>
      <c r="P15" s="21"/>
      <c r="Q15" s="41"/>
      <c r="R15" s="41"/>
      <c r="S15" s="18" t="s">
        <v>130</v>
      </c>
      <c r="T15" s="18"/>
      <c r="U15" s="18"/>
      <c r="V15" s="18"/>
      <c r="W15" s="18"/>
      <c r="X15" s="16" t="s">
        <v>135</v>
      </c>
      <c r="Z15" s="22">
        <v>5</v>
      </c>
      <c r="AA15" s="22">
        <v>1</v>
      </c>
      <c r="AB15" s="22">
        <v>2</v>
      </c>
      <c r="AC15" s="22">
        <f t="shared" ref="AC15:AC26" si="5">+AA15+AB15</f>
        <v>3</v>
      </c>
      <c r="AD15" s="22">
        <v>0</v>
      </c>
      <c r="AE15" s="45"/>
      <c r="AF15" s="18" t="s">
        <v>171</v>
      </c>
      <c r="AG15" s="18"/>
      <c r="AH15" s="18"/>
      <c r="AI15" s="18"/>
      <c r="AJ15" s="18"/>
      <c r="AK15" s="16" t="s">
        <v>174</v>
      </c>
      <c r="AM15" s="22">
        <v>3</v>
      </c>
      <c r="AN15" s="22">
        <v>4</v>
      </c>
      <c r="AO15" s="22">
        <v>1</v>
      </c>
      <c r="AP15" s="22">
        <f t="shared" ref="AP15:AP26" si="6">+AN15+AO15</f>
        <v>5</v>
      </c>
      <c r="AQ15" s="22">
        <v>0</v>
      </c>
      <c r="AR15" s="39"/>
    </row>
    <row r="16" spans="1:44" ht="15.95" customHeight="1" x14ac:dyDescent="0.25">
      <c r="A16" s="41"/>
      <c r="B16" s="22" t="s">
        <v>27</v>
      </c>
      <c r="D16" s="16" t="s">
        <v>100</v>
      </c>
      <c r="E16" s="16"/>
      <c r="F16" s="21"/>
      <c r="G16" s="5"/>
      <c r="H16" s="22"/>
      <c r="I16" s="21"/>
      <c r="J16" s="21"/>
      <c r="K16" s="21"/>
      <c r="L16" s="21"/>
      <c r="M16" s="21"/>
      <c r="N16" s="21"/>
      <c r="O16" s="21"/>
      <c r="P16" s="21"/>
      <c r="Q16" s="41"/>
      <c r="R16" s="41"/>
      <c r="S16" s="27">
        <v>7.5</v>
      </c>
      <c r="T16" s="21" t="s">
        <v>168</v>
      </c>
      <c r="U16" s="21"/>
      <c r="V16" s="21"/>
      <c r="W16" s="21"/>
      <c r="X16" s="22">
        <v>30</v>
      </c>
      <c r="Y16" s="21" t="s">
        <v>134</v>
      </c>
      <c r="Z16" s="22">
        <v>2</v>
      </c>
      <c r="AA16" s="22">
        <v>0</v>
      </c>
      <c r="AB16" s="22">
        <v>0</v>
      </c>
      <c r="AC16" s="22">
        <f t="shared" si="5"/>
        <v>0</v>
      </c>
      <c r="AD16" s="22">
        <v>0</v>
      </c>
      <c r="AE16" s="45"/>
      <c r="AF16" s="27">
        <v>8</v>
      </c>
      <c r="AG16" s="21" t="s">
        <v>15</v>
      </c>
      <c r="AK16" s="22"/>
      <c r="AL16" s="21" t="s">
        <v>173</v>
      </c>
      <c r="AM16" s="22">
        <v>3</v>
      </c>
      <c r="AN16" s="22">
        <v>0</v>
      </c>
      <c r="AO16" s="22">
        <v>0</v>
      </c>
      <c r="AP16" s="22">
        <f t="shared" si="6"/>
        <v>0</v>
      </c>
      <c r="AQ16" s="22">
        <v>0</v>
      </c>
      <c r="AR16" s="39"/>
    </row>
    <row r="17" spans="1:44" ht="15.95" customHeight="1" x14ac:dyDescent="0.25">
      <c r="A17" s="41"/>
      <c r="B17" s="22"/>
      <c r="D17" s="16"/>
      <c r="E17" s="16"/>
      <c r="F17" s="21"/>
      <c r="H17" s="22"/>
      <c r="I17" s="21"/>
      <c r="J17" s="21"/>
      <c r="K17" s="21"/>
      <c r="L17" s="21"/>
      <c r="M17" s="21"/>
      <c r="N17" s="21"/>
      <c r="O17" s="21"/>
      <c r="P17" s="21"/>
      <c r="Q17" s="41"/>
      <c r="R17" s="41"/>
      <c r="S17" s="27">
        <v>9.5</v>
      </c>
      <c r="T17" s="21" t="s">
        <v>185</v>
      </c>
      <c r="U17" s="21"/>
      <c r="V17" s="21"/>
      <c r="W17" s="21"/>
      <c r="X17" s="22">
        <v>7</v>
      </c>
      <c r="Y17" s="21" t="s">
        <v>134</v>
      </c>
      <c r="Z17" s="22">
        <v>3</v>
      </c>
      <c r="AA17" s="22">
        <v>4</v>
      </c>
      <c r="AB17" s="22">
        <v>1</v>
      </c>
      <c r="AC17" s="22">
        <f t="shared" si="5"/>
        <v>5</v>
      </c>
      <c r="AD17" s="22">
        <v>0</v>
      </c>
      <c r="AE17" s="45"/>
      <c r="AF17" s="27">
        <v>9.5</v>
      </c>
      <c r="AG17" s="21" t="s">
        <v>192</v>
      </c>
      <c r="AH17" s="21"/>
      <c r="AI17" s="21"/>
      <c r="AJ17" s="21"/>
      <c r="AK17" s="22">
        <v>19</v>
      </c>
      <c r="AL17" s="21" t="s">
        <v>173</v>
      </c>
      <c r="AM17" s="22">
        <v>3</v>
      </c>
      <c r="AN17" s="22">
        <v>2</v>
      </c>
      <c r="AO17" s="22">
        <v>3</v>
      </c>
      <c r="AP17" s="22">
        <f t="shared" si="6"/>
        <v>5</v>
      </c>
      <c r="AQ17" s="22">
        <v>2</v>
      </c>
      <c r="AR17" s="39"/>
    </row>
    <row r="18" spans="1:44" ht="15.95" customHeight="1" x14ac:dyDescent="0.25">
      <c r="A18" s="41"/>
      <c r="B18" s="22" t="s">
        <v>38</v>
      </c>
      <c r="C18" s="6" t="s">
        <v>178</v>
      </c>
      <c r="D18" s="11"/>
      <c r="E18" s="21"/>
      <c r="F18" s="21"/>
      <c r="G18" s="5">
        <v>2</v>
      </c>
      <c r="H18" s="22">
        <v>1</v>
      </c>
      <c r="I18" s="21" t="s">
        <v>139</v>
      </c>
      <c r="J18" s="21"/>
      <c r="K18" s="21"/>
      <c r="L18" s="21" t="s">
        <v>118</v>
      </c>
      <c r="M18" s="21"/>
      <c r="N18" s="21"/>
      <c r="O18" s="21"/>
      <c r="P18" s="21"/>
      <c r="Q18" s="41"/>
      <c r="R18" s="41"/>
      <c r="S18" s="27">
        <v>8.5</v>
      </c>
      <c r="T18" s="21" t="s">
        <v>28</v>
      </c>
      <c r="W18" s="21"/>
      <c r="X18" s="22">
        <v>44</v>
      </c>
      <c r="Y18" s="21" t="s">
        <v>134</v>
      </c>
      <c r="Z18" s="22">
        <v>3</v>
      </c>
      <c r="AA18" s="22">
        <v>0</v>
      </c>
      <c r="AB18" s="22">
        <v>0</v>
      </c>
      <c r="AC18" s="22">
        <f t="shared" si="5"/>
        <v>0</v>
      </c>
      <c r="AD18" s="22">
        <v>0</v>
      </c>
      <c r="AE18" s="45"/>
      <c r="AF18" s="27">
        <v>9</v>
      </c>
      <c r="AG18" s="21" t="s">
        <v>79</v>
      </c>
      <c r="AH18" s="21"/>
      <c r="AI18" s="21"/>
      <c r="AJ18" s="21"/>
      <c r="AK18" s="22">
        <v>22</v>
      </c>
      <c r="AL18" s="21" t="s">
        <v>173</v>
      </c>
      <c r="AM18" s="22">
        <v>3</v>
      </c>
      <c r="AN18" s="22">
        <v>2</v>
      </c>
      <c r="AO18" s="22">
        <v>3</v>
      </c>
      <c r="AP18" s="22">
        <f t="shared" si="6"/>
        <v>5</v>
      </c>
      <c r="AQ18" s="22">
        <v>0</v>
      </c>
      <c r="AR18" s="39"/>
    </row>
    <row r="19" spans="1:44" ht="15.95" customHeight="1" x14ac:dyDescent="0.25">
      <c r="A19" s="41"/>
      <c r="B19" s="22" t="s">
        <v>27</v>
      </c>
      <c r="C19" s="21" t="s">
        <v>266</v>
      </c>
      <c r="D19" s="16"/>
      <c r="E19" s="21"/>
      <c r="F19" s="21"/>
      <c r="G19" s="5"/>
      <c r="H19" s="22">
        <v>1</v>
      </c>
      <c r="I19" s="21" t="s">
        <v>118</v>
      </c>
      <c r="J19" s="21"/>
      <c r="K19" s="21"/>
      <c r="L19" s="21" t="s">
        <v>269</v>
      </c>
      <c r="M19" s="21"/>
      <c r="N19" s="21"/>
      <c r="O19" s="21"/>
      <c r="P19" s="21"/>
      <c r="Q19" s="41"/>
      <c r="R19" s="41"/>
      <c r="S19" s="27">
        <v>8</v>
      </c>
      <c r="T19" s="21" t="s">
        <v>155</v>
      </c>
      <c r="X19" s="22">
        <v>77</v>
      </c>
      <c r="Y19" s="21" t="s">
        <v>134</v>
      </c>
      <c r="Z19" s="22">
        <v>3</v>
      </c>
      <c r="AA19" s="22">
        <v>2</v>
      </c>
      <c r="AB19" s="22">
        <v>3</v>
      </c>
      <c r="AC19" s="22">
        <f t="shared" si="5"/>
        <v>5</v>
      </c>
      <c r="AD19" s="22">
        <v>2</v>
      </c>
      <c r="AE19" s="45"/>
      <c r="AF19" s="27">
        <v>8.5</v>
      </c>
      <c r="AG19" s="21" t="s">
        <v>138</v>
      </c>
      <c r="AH19" s="21"/>
      <c r="AI19" s="21"/>
      <c r="AJ19" s="21"/>
      <c r="AK19" s="22">
        <v>77</v>
      </c>
      <c r="AL19" s="21" t="s">
        <v>173</v>
      </c>
      <c r="AM19" s="22">
        <v>2</v>
      </c>
      <c r="AN19" s="22">
        <v>0</v>
      </c>
      <c r="AO19" s="22">
        <v>2</v>
      </c>
      <c r="AP19" s="22">
        <f t="shared" si="6"/>
        <v>2</v>
      </c>
      <c r="AQ19" s="22">
        <v>0</v>
      </c>
      <c r="AR19" s="39"/>
    </row>
    <row r="20" spans="1:44" ht="15.95" customHeight="1" x14ac:dyDescent="0.25">
      <c r="A20" s="41"/>
      <c r="C20" s="21" t="s">
        <v>267</v>
      </c>
      <c r="Q20" s="41"/>
      <c r="R20" s="41"/>
      <c r="S20" s="27">
        <v>8</v>
      </c>
      <c r="T20" s="21" t="s">
        <v>37</v>
      </c>
      <c r="W20" s="21"/>
      <c r="X20" s="22">
        <v>12</v>
      </c>
      <c r="Y20" s="21" t="s">
        <v>134</v>
      </c>
      <c r="Z20" s="22">
        <v>3</v>
      </c>
      <c r="AA20" s="22">
        <v>0</v>
      </c>
      <c r="AB20" s="22">
        <v>3</v>
      </c>
      <c r="AC20" s="22">
        <f t="shared" si="5"/>
        <v>3</v>
      </c>
      <c r="AD20" s="22">
        <v>0</v>
      </c>
      <c r="AE20" s="45"/>
      <c r="AF20" s="27">
        <v>8</v>
      </c>
      <c r="AG20" s="21" t="s">
        <v>153</v>
      </c>
      <c r="AH20" s="21"/>
      <c r="AI20" s="21"/>
      <c r="AJ20" s="21"/>
      <c r="AK20" s="22">
        <v>14</v>
      </c>
      <c r="AL20" s="21" t="s">
        <v>173</v>
      </c>
      <c r="AM20" s="22">
        <v>1</v>
      </c>
      <c r="AN20" s="22">
        <v>0</v>
      </c>
      <c r="AO20" s="22">
        <v>0</v>
      </c>
      <c r="AP20" s="22">
        <f t="shared" si="6"/>
        <v>0</v>
      </c>
      <c r="AQ20" s="22">
        <v>0</v>
      </c>
      <c r="AR20" s="39"/>
    </row>
    <row r="21" spans="1:44" ht="15.95" customHeight="1" x14ac:dyDescent="0.25">
      <c r="A21" s="41"/>
      <c r="B21" s="36"/>
      <c r="C21" s="46"/>
      <c r="D21" s="46"/>
      <c r="E21" s="46"/>
      <c r="F21" s="46"/>
      <c r="G21" s="42"/>
      <c r="H21" s="45"/>
      <c r="I21" s="46"/>
      <c r="J21" s="46"/>
      <c r="K21" s="45"/>
      <c r="L21" s="45"/>
      <c r="M21" s="45"/>
      <c r="N21" s="45"/>
      <c r="O21" s="45"/>
      <c r="P21" s="45"/>
      <c r="Q21" s="41"/>
      <c r="R21" s="41"/>
      <c r="S21" s="27">
        <v>7.5</v>
      </c>
      <c r="T21" s="21" t="s">
        <v>44</v>
      </c>
      <c r="U21" s="21"/>
      <c r="V21" s="21"/>
      <c r="W21" s="21"/>
      <c r="X21" s="22">
        <v>2</v>
      </c>
      <c r="Y21" s="21" t="s">
        <v>134</v>
      </c>
      <c r="Z21" s="22">
        <v>2</v>
      </c>
      <c r="AA21" s="22">
        <v>0</v>
      </c>
      <c r="AB21" s="22">
        <v>1</v>
      </c>
      <c r="AC21" s="22">
        <f t="shared" si="5"/>
        <v>1</v>
      </c>
      <c r="AD21" s="22">
        <v>0</v>
      </c>
      <c r="AE21" s="45"/>
      <c r="AF21" s="27">
        <v>7.5</v>
      </c>
      <c r="AG21" s="21" t="s">
        <v>125</v>
      </c>
      <c r="AH21" s="21"/>
      <c r="AI21" s="21"/>
      <c r="AJ21" s="21"/>
      <c r="AK21" s="22">
        <v>44</v>
      </c>
      <c r="AL21" s="21" t="s">
        <v>173</v>
      </c>
      <c r="AM21" s="22">
        <v>3</v>
      </c>
      <c r="AN21" s="22">
        <v>1</v>
      </c>
      <c r="AO21" s="22">
        <v>0</v>
      </c>
      <c r="AP21" s="22">
        <f t="shared" si="6"/>
        <v>1</v>
      </c>
      <c r="AQ21" s="22">
        <v>0</v>
      </c>
      <c r="AR21" s="39"/>
    </row>
    <row r="22" spans="1:44" ht="15.95" customHeight="1" x14ac:dyDescent="0.25">
      <c r="A22" s="41"/>
      <c r="B22" s="42" t="s">
        <v>147</v>
      </c>
      <c r="C22" s="6" t="s">
        <v>181</v>
      </c>
      <c r="F22" s="21"/>
      <c r="G22" s="5">
        <v>2</v>
      </c>
      <c r="H22" s="22">
        <v>1</v>
      </c>
      <c r="I22" s="21" t="s">
        <v>39</v>
      </c>
      <c r="J22" s="21"/>
      <c r="K22" s="21"/>
      <c r="L22" s="21" t="s">
        <v>272</v>
      </c>
      <c r="M22" s="21"/>
      <c r="N22" s="21"/>
      <c r="O22" s="21"/>
      <c r="P22" s="21"/>
      <c r="Q22" s="41"/>
      <c r="R22" s="41"/>
      <c r="S22" s="27">
        <v>7.5</v>
      </c>
      <c r="T22" s="21" t="s">
        <v>164</v>
      </c>
      <c r="U22" s="21"/>
      <c r="V22" s="21"/>
      <c r="X22" s="22">
        <v>17</v>
      </c>
      <c r="Y22" s="21" t="s">
        <v>134</v>
      </c>
      <c r="Z22" s="22">
        <v>3</v>
      </c>
      <c r="AA22" s="22">
        <v>1</v>
      </c>
      <c r="AB22" s="22">
        <v>3</v>
      </c>
      <c r="AC22" s="22">
        <f t="shared" si="5"/>
        <v>4</v>
      </c>
      <c r="AD22" s="22">
        <v>0</v>
      </c>
      <c r="AE22" s="45"/>
      <c r="AF22" s="27">
        <v>7</v>
      </c>
      <c r="AG22" s="21" t="s">
        <v>119</v>
      </c>
      <c r="AH22" s="21"/>
      <c r="AI22" s="21"/>
      <c r="AJ22" s="21"/>
      <c r="AK22" s="22">
        <v>24</v>
      </c>
      <c r="AL22" s="21" t="s">
        <v>173</v>
      </c>
      <c r="AM22" s="22">
        <v>3</v>
      </c>
      <c r="AN22" s="22">
        <v>0</v>
      </c>
      <c r="AO22" s="22">
        <v>4</v>
      </c>
      <c r="AP22" s="22">
        <f t="shared" si="6"/>
        <v>4</v>
      </c>
      <c r="AQ22" s="22">
        <v>0</v>
      </c>
      <c r="AR22" s="39"/>
    </row>
    <row r="23" spans="1:44" ht="15.95" customHeight="1" x14ac:dyDescent="0.25">
      <c r="A23" s="41"/>
      <c r="B23" s="22" t="s">
        <v>27</v>
      </c>
      <c r="C23" s="16" t="s">
        <v>259</v>
      </c>
      <c r="D23" s="21"/>
      <c r="E23" s="21"/>
      <c r="F23" s="21"/>
      <c r="G23" s="5"/>
      <c r="H23" s="22">
        <v>1</v>
      </c>
      <c r="I23" s="21" t="s">
        <v>261</v>
      </c>
      <c r="J23" s="21"/>
      <c r="K23" s="21"/>
      <c r="L23" s="21" t="s">
        <v>150</v>
      </c>
      <c r="M23" s="21"/>
      <c r="N23" s="21"/>
      <c r="O23" s="21"/>
      <c r="P23" s="21"/>
      <c r="Q23" s="41"/>
      <c r="R23" s="41"/>
      <c r="S23" s="27">
        <v>7</v>
      </c>
      <c r="T23" s="21" t="s">
        <v>81</v>
      </c>
      <c r="U23" s="21"/>
      <c r="V23" s="21"/>
      <c r="W23" s="21"/>
      <c r="X23" s="22">
        <v>4</v>
      </c>
      <c r="Y23" s="21" t="s">
        <v>134</v>
      </c>
      <c r="Z23" s="22">
        <v>3</v>
      </c>
      <c r="AA23" s="22">
        <v>1</v>
      </c>
      <c r="AB23" s="22">
        <v>2</v>
      </c>
      <c r="AC23" s="22">
        <f t="shared" si="5"/>
        <v>3</v>
      </c>
      <c r="AD23" s="22">
        <v>0</v>
      </c>
      <c r="AE23" s="45"/>
      <c r="AF23" s="27">
        <v>6.5</v>
      </c>
      <c r="AG23" s="21" t="s">
        <v>99</v>
      </c>
      <c r="AH23" s="21"/>
      <c r="AI23" s="21"/>
      <c r="AJ23" s="21"/>
      <c r="AK23" s="22">
        <v>12</v>
      </c>
      <c r="AL23" s="21" t="s">
        <v>173</v>
      </c>
      <c r="AM23" s="22">
        <v>3</v>
      </c>
      <c r="AN23" s="22">
        <v>2</v>
      </c>
      <c r="AO23" s="22">
        <v>1</v>
      </c>
      <c r="AP23" s="22">
        <f t="shared" si="6"/>
        <v>3</v>
      </c>
      <c r="AQ23" s="22">
        <v>0</v>
      </c>
      <c r="AR23" s="44"/>
    </row>
    <row r="24" spans="1:44" ht="15.95" customHeight="1" x14ac:dyDescent="0.25">
      <c r="A24" s="41"/>
      <c r="C24" s="16" t="s">
        <v>260</v>
      </c>
      <c r="D24" s="21"/>
      <c r="E24" s="21"/>
      <c r="F24" s="21"/>
      <c r="H24" s="22"/>
      <c r="I24" s="21"/>
      <c r="J24" s="21"/>
      <c r="K24" s="21"/>
      <c r="L24" s="21"/>
      <c r="M24" s="21"/>
      <c r="N24" s="21"/>
      <c r="O24" s="21"/>
      <c r="P24" s="21"/>
      <c r="Q24" s="41"/>
      <c r="R24" s="41"/>
      <c r="S24" s="27">
        <v>6.5</v>
      </c>
      <c r="T24" s="21" t="s">
        <v>169</v>
      </c>
      <c r="U24" s="21"/>
      <c r="V24" s="21"/>
      <c r="W24" s="21"/>
      <c r="X24" s="22">
        <v>19</v>
      </c>
      <c r="Y24" s="21" t="s">
        <v>134</v>
      </c>
      <c r="Z24" s="22">
        <v>3</v>
      </c>
      <c r="AA24" s="22">
        <v>2</v>
      </c>
      <c r="AB24" s="22">
        <v>1</v>
      </c>
      <c r="AC24" s="22">
        <f t="shared" si="5"/>
        <v>3</v>
      </c>
      <c r="AD24" s="22">
        <v>2</v>
      </c>
      <c r="AE24" s="45"/>
      <c r="AF24" s="27">
        <v>6.5</v>
      </c>
      <c r="AG24" s="21" t="s">
        <v>123</v>
      </c>
      <c r="AH24" s="21"/>
      <c r="AI24" s="21"/>
      <c r="AJ24" s="21"/>
      <c r="AK24" s="22">
        <v>8</v>
      </c>
      <c r="AL24" s="21" t="s">
        <v>173</v>
      </c>
      <c r="AM24" s="22">
        <v>3</v>
      </c>
      <c r="AN24" s="22">
        <v>0</v>
      </c>
      <c r="AO24" s="22">
        <v>2</v>
      </c>
      <c r="AP24" s="22">
        <f t="shared" si="6"/>
        <v>2</v>
      </c>
      <c r="AQ24" s="22">
        <v>0</v>
      </c>
      <c r="AR24" s="36"/>
    </row>
    <row r="25" spans="1:44" ht="15.95" customHeight="1" x14ac:dyDescent="0.25">
      <c r="A25" s="41"/>
      <c r="Q25" s="41"/>
      <c r="R25" s="41"/>
      <c r="S25" s="27">
        <v>6.5</v>
      </c>
      <c r="T25" s="21" t="s">
        <v>29</v>
      </c>
      <c r="U25" s="21"/>
      <c r="V25" s="21"/>
      <c r="W25" s="21"/>
      <c r="X25" s="22">
        <v>22</v>
      </c>
      <c r="Y25" s="21" t="s">
        <v>134</v>
      </c>
      <c r="Z25" s="22">
        <v>3</v>
      </c>
      <c r="AA25" s="22">
        <v>1</v>
      </c>
      <c r="AB25" s="22">
        <v>0</v>
      </c>
      <c r="AC25" s="22">
        <f t="shared" si="5"/>
        <v>1</v>
      </c>
      <c r="AD25" s="22">
        <v>0</v>
      </c>
      <c r="AE25" s="45"/>
      <c r="AF25" s="27">
        <v>6</v>
      </c>
      <c r="AG25" s="21" t="s">
        <v>91</v>
      </c>
      <c r="AH25" s="21"/>
      <c r="AI25" s="21"/>
      <c r="AJ25" s="21"/>
      <c r="AK25" s="22">
        <v>23</v>
      </c>
      <c r="AL25" s="21" t="s">
        <v>173</v>
      </c>
      <c r="AM25" s="22">
        <v>3</v>
      </c>
      <c r="AN25" s="22">
        <v>0</v>
      </c>
      <c r="AO25" s="22">
        <v>1</v>
      </c>
      <c r="AP25" s="22">
        <f t="shared" si="6"/>
        <v>1</v>
      </c>
      <c r="AQ25" s="22">
        <v>0</v>
      </c>
      <c r="AR25" s="36"/>
    </row>
    <row r="26" spans="1:44" ht="15.95" customHeight="1" x14ac:dyDescent="0.25">
      <c r="A26" s="41"/>
      <c r="C26" s="6" t="s">
        <v>175</v>
      </c>
      <c r="E26" s="21"/>
      <c r="F26" s="21"/>
      <c r="G26" s="5">
        <v>0</v>
      </c>
      <c r="H26" s="22"/>
      <c r="I26" s="21"/>
      <c r="J26" s="21"/>
      <c r="K26" s="21"/>
      <c r="L26" s="21"/>
      <c r="M26" s="21"/>
      <c r="N26" s="21"/>
      <c r="O26" s="21"/>
      <c r="P26" s="21"/>
      <c r="Q26" s="41"/>
      <c r="R26" s="41"/>
      <c r="S26" s="27">
        <v>6</v>
      </c>
      <c r="T26" s="21" t="s">
        <v>159</v>
      </c>
      <c r="U26" s="21"/>
      <c r="V26" s="21"/>
      <c r="W26" s="21"/>
      <c r="X26" s="22"/>
      <c r="Y26" s="21" t="s">
        <v>134</v>
      </c>
      <c r="Z26" s="22">
        <v>0</v>
      </c>
      <c r="AA26" s="22">
        <v>0</v>
      </c>
      <c r="AB26" s="22">
        <v>0</v>
      </c>
      <c r="AC26" s="22">
        <f t="shared" si="5"/>
        <v>0</v>
      </c>
      <c r="AD26" s="22">
        <v>0</v>
      </c>
      <c r="AE26" s="45"/>
      <c r="AF26" s="27">
        <v>6</v>
      </c>
      <c r="AG26" s="21" t="s">
        <v>68</v>
      </c>
      <c r="AH26" s="21"/>
      <c r="AI26" s="21"/>
      <c r="AJ26" s="21"/>
      <c r="AK26" s="22">
        <v>9</v>
      </c>
      <c r="AL26" s="21" t="s">
        <v>173</v>
      </c>
      <c r="AM26" s="22">
        <v>3</v>
      </c>
      <c r="AN26" s="22">
        <v>0</v>
      </c>
      <c r="AO26" s="22">
        <v>2</v>
      </c>
      <c r="AP26" s="22">
        <f t="shared" si="6"/>
        <v>2</v>
      </c>
      <c r="AQ26" s="22">
        <v>0</v>
      </c>
      <c r="AR26" s="36"/>
    </row>
    <row r="27" spans="1:44" ht="15.95" customHeight="1" thickBot="1" x14ac:dyDescent="0.3">
      <c r="A27" s="41"/>
      <c r="B27" s="22" t="s">
        <v>27</v>
      </c>
      <c r="C27" s="16"/>
      <c r="D27" s="16" t="s">
        <v>100</v>
      </c>
      <c r="E27" s="21"/>
      <c r="G27" s="5"/>
      <c r="H27" s="22"/>
      <c r="I27" s="21"/>
      <c r="J27" s="21"/>
      <c r="K27" s="21"/>
      <c r="L27" s="21"/>
      <c r="M27" s="21"/>
      <c r="N27" s="21"/>
      <c r="O27" s="21"/>
      <c r="P27" s="21"/>
      <c r="Q27" s="41"/>
      <c r="R27" s="41"/>
      <c r="S27" s="17" t="s">
        <v>132</v>
      </c>
      <c r="T27" s="17"/>
      <c r="U27" s="17"/>
      <c r="V27" s="17"/>
      <c r="W27" s="17"/>
      <c r="X27" s="17"/>
      <c r="Y27" s="17"/>
      <c r="Z27" s="23">
        <f>SUM(Z15:Z26)</f>
        <v>33</v>
      </c>
      <c r="AA27" s="23">
        <f>SUM(AA15:AA26)</f>
        <v>12</v>
      </c>
      <c r="AB27" s="23">
        <f>SUM(AB15:AB26)</f>
        <v>16</v>
      </c>
      <c r="AC27" s="23">
        <f>+AB27+AA27</f>
        <v>28</v>
      </c>
      <c r="AD27" s="23">
        <f>SUM(AD15:AD26)</f>
        <v>4</v>
      </c>
      <c r="AE27" s="45"/>
      <c r="AF27" s="17" t="s">
        <v>172</v>
      </c>
      <c r="AG27" s="17"/>
      <c r="AH27" s="17"/>
      <c r="AI27" s="17"/>
      <c r="AJ27" s="17"/>
      <c r="AK27" s="17"/>
      <c r="AL27" s="17"/>
      <c r="AM27" s="23">
        <f>SUM(AM15:AM26)</f>
        <v>33</v>
      </c>
      <c r="AN27" s="23">
        <f>SUM(AN15:AN26)</f>
        <v>11</v>
      </c>
      <c r="AO27" s="23">
        <f>SUM(AO15:AO26)</f>
        <v>19</v>
      </c>
      <c r="AP27" s="23">
        <f>+AO27+AN27</f>
        <v>30</v>
      </c>
      <c r="AQ27" s="23">
        <f>SUM(AQ15:AQ26)</f>
        <v>2</v>
      </c>
      <c r="AR27" s="36"/>
    </row>
    <row r="28" spans="1:44" ht="15.95" customHeight="1" x14ac:dyDescent="0.25">
      <c r="A28" s="41"/>
      <c r="B28" s="36"/>
      <c r="C28" s="46"/>
      <c r="D28" s="46"/>
      <c r="E28" s="46"/>
      <c r="F28" s="46"/>
      <c r="G28" s="42"/>
      <c r="H28" s="45"/>
      <c r="I28" s="46"/>
      <c r="J28" s="46"/>
      <c r="K28" s="45"/>
      <c r="L28" s="45"/>
      <c r="M28" s="45"/>
      <c r="N28" s="45"/>
      <c r="O28" s="45"/>
      <c r="P28" s="45"/>
      <c r="Q28" s="41"/>
      <c r="R28" s="41"/>
      <c r="S28" s="19" t="s">
        <v>18</v>
      </c>
      <c r="T28" s="19"/>
      <c r="U28" s="19"/>
      <c r="V28" s="19"/>
      <c r="W28" s="19"/>
      <c r="X28" s="16" t="s">
        <v>41</v>
      </c>
      <c r="Z28" s="22">
        <v>2</v>
      </c>
      <c r="AA28" s="22">
        <v>0</v>
      </c>
      <c r="AB28" s="22">
        <v>0</v>
      </c>
      <c r="AC28" s="22">
        <f t="shared" ref="AC28:AC39" si="7">+AA28+AB28</f>
        <v>0</v>
      </c>
      <c r="AD28" s="22">
        <v>0</v>
      </c>
      <c r="AE28" s="45"/>
      <c r="AF28" s="19" t="s">
        <v>17</v>
      </c>
      <c r="AG28" s="19"/>
      <c r="AH28" s="19"/>
      <c r="AI28" s="19"/>
      <c r="AJ28" s="19"/>
      <c r="AK28" s="16" t="s">
        <v>51</v>
      </c>
      <c r="AM28" s="22">
        <v>1</v>
      </c>
      <c r="AN28" s="22">
        <v>1</v>
      </c>
      <c r="AO28" s="22">
        <v>0</v>
      </c>
      <c r="AP28" s="22">
        <f t="shared" ref="AP28:AP39" si="8">+AN28+AO28</f>
        <v>1</v>
      </c>
      <c r="AQ28" s="22">
        <v>0</v>
      </c>
      <c r="AR28" s="36"/>
    </row>
    <row r="29" spans="1:44" ht="15.95" customHeight="1" x14ac:dyDescent="0.25">
      <c r="A29" s="41"/>
      <c r="B29" s="42" t="s">
        <v>148</v>
      </c>
      <c r="C29" s="6" t="s">
        <v>177</v>
      </c>
      <c r="F29" s="20"/>
      <c r="G29" s="5">
        <v>2</v>
      </c>
      <c r="H29" s="22">
        <v>1</v>
      </c>
      <c r="I29" s="21" t="s">
        <v>62</v>
      </c>
      <c r="J29" s="21"/>
      <c r="K29" s="21"/>
      <c r="L29" s="21" t="s">
        <v>280</v>
      </c>
      <c r="M29" s="21"/>
      <c r="N29" s="21"/>
      <c r="O29" s="21"/>
      <c r="P29" s="21"/>
      <c r="Q29" s="41"/>
      <c r="R29" s="41"/>
      <c r="S29" s="27">
        <v>7.5</v>
      </c>
      <c r="T29" s="21" t="s">
        <v>78</v>
      </c>
      <c r="X29" s="22">
        <v>35</v>
      </c>
      <c r="Y29" s="21" t="s">
        <v>108</v>
      </c>
      <c r="Z29" s="22">
        <v>3</v>
      </c>
      <c r="AA29" s="22">
        <v>0</v>
      </c>
      <c r="AB29" s="22">
        <v>0</v>
      </c>
      <c r="AC29" s="22">
        <f t="shared" si="7"/>
        <v>0</v>
      </c>
      <c r="AD29" s="22">
        <v>2</v>
      </c>
      <c r="AE29" s="45"/>
      <c r="AF29" s="27">
        <v>7</v>
      </c>
      <c r="AG29" s="21" t="s">
        <v>162</v>
      </c>
      <c r="AH29" s="21"/>
      <c r="AI29" s="21"/>
      <c r="AJ29" s="21"/>
      <c r="AK29" s="22">
        <v>30</v>
      </c>
      <c r="AL29" s="21" t="s">
        <v>17</v>
      </c>
      <c r="AM29" s="22">
        <v>3</v>
      </c>
      <c r="AN29" s="22">
        <v>0</v>
      </c>
      <c r="AO29" s="22">
        <v>0</v>
      </c>
      <c r="AP29" s="22">
        <f t="shared" si="8"/>
        <v>0</v>
      </c>
      <c r="AQ29" s="22">
        <v>0</v>
      </c>
      <c r="AR29" s="36"/>
    </row>
    <row r="30" spans="1:44" ht="15.95" customHeight="1" x14ac:dyDescent="0.25">
      <c r="A30" s="41"/>
      <c r="B30" s="22" t="s">
        <v>27</v>
      </c>
      <c r="C30" s="16"/>
      <c r="D30" s="21" t="s">
        <v>100</v>
      </c>
      <c r="E30" s="21"/>
      <c r="H30" s="22">
        <v>1</v>
      </c>
      <c r="I30" s="21" t="s">
        <v>62</v>
      </c>
      <c r="J30" s="21"/>
      <c r="K30" s="21"/>
      <c r="L30" s="21" t="s">
        <v>281</v>
      </c>
      <c r="M30" s="21"/>
      <c r="N30" s="21"/>
      <c r="O30" s="21"/>
      <c r="P30" s="21"/>
      <c r="Q30" s="41"/>
      <c r="R30" s="41"/>
      <c r="S30" s="27">
        <v>9.5</v>
      </c>
      <c r="T30" s="21" t="s">
        <v>53</v>
      </c>
      <c r="U30" s="21"/>
      <c r="V30" s="21"/>
      <c r="W30" s="27"/>
      <c r="X30" s="22">
        <v>14</v>
      </c>
      <c r="Y30" s="21" t="s">
        <v>108</v>
      </c>
      <c r="Z30" s="22">
        <v>3</v>
      </c>
      <c r="AA30" s="22">
        <v>4</v>
      </c>
      <c r="AB30" s="22">
        <v>2</v>
      </c>
      <c r="AC30" s="22">
        <f t="shared" si="7"/>
        <v>6</v>
      </c>
      <c r="AD30" s="22">
        <v>2</v>
      </c>
      <c r="AE30" s="45"/>
      <c r="AF30" s="27">
        <v>9.5</v>
      </c>
      <c r="AG30" s="21" t="s">
        <v>129</v>
      </c>
      <c r="AH30" s="21"/>
      <c r="AI30" s="21"/>
      <c r="AJ30" s="21"/>
      <c r="AK30" s="22">
        <v>24</v>
      </c>
      <c r="AL30" s="21" t="s">
        <v>17</v>
      </c>
      <c r="AM30" s="22">
        <v>3</v>
      </c>
      <c r="AN30" s="22">
        <v>7</v>
      </c>
      <c r="AO30" s="22">
        <v>3</v>
      </c>
      <c r="AP30" s="22">
        <f t="shared" si="8"/>
        <v>10</v>
      </c>
      <c r="AQ30" s="22">
        <v>0</v>
      </c>
      <c r="AR30" s="36"/>
    </row>
    <row r="31" spans="1:44" ht="15.95" customHeight="1" x14ac:dyDescent="0.25">
      <c r="A31" s="41"/>
      <c r="Q31" s="41"/>
      <c r="R31" s="41"/>
      <c r="S31" s="27">
        <v>8.5</v>
      </c>
      <c r="T31" s="21" t="s">
        <v>87</v>
      </c>
      <c r="U31" s="21"/>
      <c r="V31" s="21"/>
      <c r="W31" s="27"/>
      <c r="X31" s="22">
        <v>16</v>
      </c>
      <c r="Y31" s="21" t="s">
        <v>108</v>
      </c>
      <c r="Z31" s="22">
        <v>3</v>
      </c>
      <c r="AA31" s="22">
        <v>1</v>
      </c>
      <c r="AB31" s="22">
        <v>3</v>
      </c>
      <c r="AC31" s="22">
        <f t="shared" si="7"/>
        <v>4</v>
      </c>
      <c r="AD31" s="22">
        <v>0</v>
      </c>
      <c r="AE31" s="45"/>
      <c r="AF31" s="27">
        <v>8.5</v>
      </c>
      <c r="AG31" s="21" t="s">
        <v>161</v>
      </c>
      <c r="AH31" s="21"/>
      <c r="AI31" s="21"/>
      <c r="AJ31" s="21"/>
      <c r="AK31" s="22">
        <v>7</v>
      </c>
      <c r="AL31" s="21" t="s">
        <v>17</v>
      </c>
      <c r="AM31" s="22">
        <v>3</v>
      </c>
      <c r="AN31" s="22">
        <v>1</v>
      </c>
      <c r="AO31" s="22">
        <v>5</v>
      </c>
      <c r="AP31" s="22">
        <f t="shared" si="8"/>
        <v>6</v>
      </c>
      <c r="AQ31" s="22">
        <v>0</v>
      </c>
      <c r="AR31" s="36"/>
    </row>
    <row r="32" spans="1:44" ht="15.95" customHeight="1" x14ac:dyDescent="0.25">
      <c r="A32" s="41"/>
      <c r="C32" s="6" t="s">
        <v>182</v>
      </c>
      <c r="D32" s="1"/>
      <c r="E32" s="21"/>
      <c r="F32" s="21"/>
      <c r="G32" s="5">
        <v>2</v>
      </c>
      <c r="H32" s="22">
        <v>2</v>
      </c>
      <c r="I32" s="21" t="s">
        <v>42</v>
      </c>
      <c r="J32" s="21"/>
      <c r="K32" s="21"/>
      <c r="L32" s="21" t="s">
        <v>270</v>
      </c>
      <c r="M32" s="21"/>
      <c r="N32" s="21"/>
      <c r="O32" s="21"/>
      <c r="P32" s="21"/>
      <c r="Q32" s="41"/>
      <c r="R32" s="41"/>
      <c r="S32" s="27">
        <v>8.5</v>
      </c>
      <c r="T32" s="21" t="s">
        <v>140</v>
      </c>
      <c r="U32" s="21"/>
      <c r="V32" s="21"/>
      <c r="W32" s="27"/>
      <c r="X32" s="22">
        <v>19</v>
      </c>
      <c r="Y32" s="21" t="s">
        <v>108</v>
      </c>
      <c r="Z32" s="22">
        <v>3</v>
      </c>
      <c r="AA32" s="22">
        <v>2</v>
      </c>
      <c r="AB32" s="22">
        <v>1</v>
      </c>
      <c r="AC32" s="22">
        <f t="shared" si="7"/>
        <v>3</v>
      </c>
      <c r="AD32" s="22">
        <v>0</v>
      </c>
      <c r="AE32" s="45"/>
      <c r="AF32" s="27">
        <v>8.5</v>
      </c>
      <c r="AG32" s="21" t="s">
        <v>120</v>
      </c>
      <c r="AH32" s="21"/>
      <c r="AI32" s="21"/>
      <c r="AJ32" s="21"/>
      <c r="AK32" s="22">
        <v>22</v>
      </c>
      <c r="AL32" s="16" t="s">
        <v>17</v>
      </c>
      <c r="AM32" s="22">
        <v>3</v>
      </c>
      <c r="AN32" s="22">
        <v>0</v>
      </c>
      <c r="AO32" s="22">
        <v>2</v>
      </c>
      <c r="AP32" s="22">
        <f t="shared" si="8"/>
        <v>2</v>
      </c>
      <c r="AQ32" s="22">
        <v>0</v>
      </c>
      <c r="AR32" s="36"/>
    </row>
    <row r="33" spans="1:44" ht="15.95" customHeight="1" x14ac:dyDescent="0.25">
      <c r="A33" s="41"/>
      <c r="B33" s="22" t="s">
        <v>27</v>
      </c>
      <c r="C33" s="21"/>
      <c r="D33" s="16" t="s">
        <v>100</v>
      </c>
      <c r="H33" s="22">
        <v>2</v>
      </c>
      <c r="I33" s="21" t="s">
        <v>42</v>
      </c>
      <c r="J33" s="21"/>
      <c r="K33" s="21"/>
      <c r="L33" s="21" t="s">
        <v>271</v>
      </c>
      <c r="M33" s="21"/>
      <c r="N33" s="21"/>
      <c r="O33" s="21"/>
      <c r="P33" s="21"/>
      <c r="Q33" s="41"/>
      <c r="R33" s="41"/>
      <c r="S33" s="27">
        <v>7.5</v>
      </c>
      <c r="T33" s="21" t="s">
        <v>45</v>
      </c>
      <c r="X33" s="22">
        <v>72</v>
      </c>
      <c r="Y33" s="21" t="s">
        <v>108</v>
      </c>
      <c r="Z33" s="22">
        <v>3</v>
      </c>
      <c r="AA33" s="22">
        <v>0</v>
      </c>
      <c r="AB33" s="22">
        <v>1</v>
      </c>
      <c r="AC33" s="22">
        <f t="shared" si="7"/>
        <v>1</v>
      </c>
      <c r="AD33" s="22">
        <v>2</v>
      </c>
      <c r="AE33" s="45"/>
      <c r="AF33" s="27">
        <v>7.5</v>
      </c>
      <c r="AG33" s="21" t="s">
        <v>31</v>
      </c>
      <c r="AK33" s="22">
        <v>2</v>
      </c>
      <c r="AL33" s="21" t="s">
        <v>17</v>
      </c>
      <c r="AM33" s="22">
        <v>3</v>
      </c>
      <c r="AN33" s="22">
        <v>0</v>
      </c>
      <c r="AO33" s="22">
        <v>0</v>
      </c>
      <c r="AP33" s="22">
        <f t="shared" si="8"/>
        <v>0</v>
      </c>
      <c r="AQ33" s="22">
        <v>0</v>
      </c>
      <c r="AR33" s="36"/>
    </row>
    <row r="34" spans="1:44" ht="15.95" customHeight="1" x14ac:dyDescent="0.25">
      <c r="A34" s="41"/>
      <c r="B34" s="36"/>
      <c r="C34" s="46"/>
      <c r="D34" s="46"/>
      <c r="E34" s="46"/>
      <c r="F34" s="46"/>
      <c r="G34" s="42"/>
      <c r="H34" s="45"/>
      <c r="I34" s="46"/>
      <c r="J34" s="46"/>
      <c r="K34" s="45"/>
      <c r="L34" s="45"/>
      <c r="M34" s="45"/>
      <c r="N34" s="45"/>
      <c r="O34" s="45"/>
      <c r="P34" s="45"/>
      <c r="Q34" s="41"/>
      <c r="R34" s="41"/>
      <c r="S34" s="27">
        <v>7.5</v>
      </c>
      <c r="T34" s="21" t="s">
        <v>104</v>
      </c>
      <c r="U34" s="21"/>
      <c r="V34" s="21"/>
      <c r="W34" s="27"/>
      <c r="X34" s="22">
        <v>4</v>
      </c>
      <c r="Y34" s="21" t="s">
        <v>108</v>
      </c>
      <c r="Z34" s="22">
        <v>2</v>
      </c>
      <c r="AA34" s="22">
        <v>2</v>
      </c>
      <c r="AB34" s="22">
        <v>1</v>
      </c>
      <c r="AC34" s="22">
        <f t="shared" si="7"/>
        <v>3</v>
      </c>
      <c r="AD34" s="22">
        <v>0</v>
      </c>
      <c r="AE34" s="45"/>
      <c r="AF34" s="27">
        <v>7.5</v>
      </c>
      <c r="AG34" s="21" t="s">
        <v>54</v>
      </c>
      <c r="AJ34" s="21"/>
      <c r="AK34" s="22">
        <v>19</v>
      </c>
      <c r="AL34" s="21" t="s">
        <v>17</v>
      </c>
      <c r="AM34" s="22">
        <v>3</v>
      </c>
      <c r="AN34" s="22">
        <v>0</v>
      </c>
      <c r="AO34" s="22">
        <v>0</v>
      </c>
      <c r="AP34" s="22">
        <f t="shared" si="8"/>
        <v>0</v>
      </c>
      <c r="AQ34" s="22">
        <v>0</v>
      </c>
      <c r="AR34" s="36"/>
    </row>
    <row r="35" spans="1:44" ht="15.95" customHeight="1" x14ac:dyDescent="0.25">
      <c r="A35" s="41" t="s">
        <v>43</v>
      </c>
      <c r="B35" s="42" t="s">
        <v>149</v>
      </c>
      <c r="C35" s="6" t="s">
        <v>176</v>
      </c>
      <c r="E35" s="11"/>
      <c r="F35" s="11"/>
      <c r="G35" s="5">
        <v>6</v>
      </c>
      <c r="H35" s="22">
        <v>1</v>
      </c>
      <c r="I35" s="21" t="s">
        <v>53</v>
      </c>
      <c r="J35" s="21"/>
      <c r="K35" s="21"/>
      <c r="L35" s="21" t="s">
        <v>104</v>
      </c>
      <c r="M35" s="21"/>
      <c r="N35" s="21"/>
      <c r="O35" s="21"/>
      <c r="P35" s="21"/>
      <c r="Q35" s="41"/>
      <c r="R35" s="41"/>
      <c r="S35" s="27">
        <v>6.5</v>
      </c>
      <c r="T35" s="21" t="s">
        <v>46</v>
      </c>
      <c r="U35" s="21"/>
      <c r="V35" s="21"/>
      <c r="W35" s="27"/>
      <c r="X35" s="22">
        <v>24</v>
      </c>
      <c r="Y35" s="21" t="s">
        <v>108</v>
      </c>
      <c r="Z35" s="22">
        <v>3</v>
      </c>
      <c r="AA35" s="22">
        <v>0</v>
      </c>
      <c r="AB35" s="22">
        <v>1</v>
      </c>
      <c r="AC35" s="22">
        <f t="shared" si="7"/>
        <v>1</v>
      </c>
      <c r="AD35" s="22">
        <v>0</v>
      </c>
      <c r="AE35" s="45"/>
      <c r="AF35" s="27">
        <v>7.5</v>
      </c>
      <c r="AG35" s="21" t="s">
        <v>84</v>
      </c>
      <c r="AK35" s="22">
        <v>33</v>
      </c>
      <c r="AL35" s="21" t="s">
        <v>17</v>
      </c>
      <c r="AM35" s="22">
        <v>3</v>
      </c>
      <c r="AN35" s="22">
        <v>0</v>
      </c>
      <c r="AO35" s="22">
        <v>0</v>
      </c>
      <c r="AP35" s="22">
        <f t="shared" si="8"/>
        <v>0</v>
      </c>
      <c r="AQ35" s="22">
        <v>0</v>
      </c>
      <c r="AR35" s="36"/>
    </row>
    <row r="36" spans="1:44" ht="15.95" customHeight="1" x14ac:dyDescent="0.25">
      <c r="A36" s="41"/>
      <c r="B36" s="22" t="s">
        <v>27</v>
      </c>
      <c r="C36" s="16" t="s">
        <v>262</v>
      </c>
      <c r="D36" s="16"/>
      <c r="E36" s="16"/>
      <c r="H36" s="22">
        <v>1</v>
      </c>
      <c r="I36" s="21" t="s">
        <v>104</v>
      </c>
      <c r="J36" s="21"/>
      <c r="K36" s="21"/>
      <c r="L36" s="21"/>
      <c r="M36" s="21" t="s">
        <v>122</v>
      </c>
      <c r="N36" s="21"/>
      <c r="O36" s="21"/>
      <c r="P36" s="21"/>
      <c r="Q36" s="41"/>
      <c r="R36" s="41"/>
      <c r="S36" s="27">
        <v>7</v>
      </c>
      <c r="T36" s="21" t="s">
        <v>34</v>
      </c>
      <c r="U36" s="21"/>
      <c r="V36" s="21"/>
      <c r="W36" s="27"/>
      <c r="X36" s="22">
        <v>44</v>
      </c>
      <c r="Y36" s="21" t="s">
        <v>108</v>
      </c>
      <c r="Z36" s="22">
        <v>3</v>
      </c>
      <c r="AA36" s="22">
        <v>0</v>
      </c>
      <c r="AB36" s="22">
        <v>0</v>
      </c>
      <c r="AC36" s="22">
        <f t="shared" si="7"/>
        <v>0</v>
      </c>
      <c r="AD36" s="22">
        <v>0</v>
      </c>
      <c r="AE36" s="45"/>
      <c r="AF36" s="27">
        <v>7</v>
      </c>
      <c r="AG36" s="21" t="s">
        <v>64</v>
      </c>
      <c r="AH36" s="21"/>
      <c r="AI36" s="21"/>
      <c r="AJ36" s="21"/>
      <c r="AK36" s="22">
        <v>11</v>
      </c>
      <c r="AL36" s="21" t="s">
        <v>17</v>
      </c>
      <c r="AM36" s="22">
        <v>3</v>
      </c>
      <c r="AN36" s="22">
        <v>0</v>
      </c>
      <c r="AO36" s="22">
        <v>0</v>
      </c>
      <c r="AP36" s="22">
        <f t="shared" si="8"/>
        <v>0</v>
      </c>
      <c r="AQ36" s="22">
        <v>0</v>
      </c>
      <c r="AR36" s="36"/>
    </row>
    <row r="37" spans="1:44" ht="15.95" customHeight="1" x14ac:dyDescent="0.25">
      <c r="A37" s="41"/>
      <c r="C37" s="16" t="s">
        <v>263</v>
      </c>
      <c r="H37" s="22">
        <v>1</v>
      </c>
      <c r="I37" s="21" t="s">
        <v>53</v>
      </c>
      <c r="L37" s="21"/>
      <c r="M37" s="21" t="s">
        <v>122</v>
      </c>
      <c r="N37" s="21"/>
      <c r="O37" s="21"/>
      <c r="P37" s="21"/>
      <c r="Q37" s="41"/>
      <c r="R37" s="41"/>
      <c r="S37" s="27">
        <v>6.5</v>
      </c>
      <c r="T37" s="21" t="s">
        <v>186</v>
      </c>
      <c r="X37" s="22">
        <v>23</v>
      </c>
      <c r="Y37" s="21" t="s">
        <v>108</v>
      </c>
      <c r="Z37" s="22">
        <v>3</v>
      </c>
      <c r="AA37" s="22">
        <v>0</v>
      </c>
      <c r="AB37" s="22">
        <v>1</v>
      </c>
      <c r="AC37" s="22">
        <f t="shared" si="7"/>
        <v>1</v>
      </c>
      <c r="AD37" s="22">
        <v>0</v>
      </c>
      <c r="AE37" s="45"/>
      <c r="AF37" s="27">
        <v>7</v>
      </c>
      <c r="AG37" s="21" t="s">
        <v>55</v>
      </c>
      <c r="AH37" s="21"/>
      <c r="AI37" s="21"/>
      <c r="AJ37" s="21"/>
      <c r="AK37" s="22">
        <v>3</v>
      </c>
      <c r="AL37" s="21" t="s">
        <v>17</v>
      </c>
      <c r="AM37" s="22">
        <v>3</v>
      </c>
      <c r="AN37" s="22">
        <v>0</v>
      </c>
      <c r="AO37" s="22">
        <v>2</v>
      </c>
      <c r="AP37" s="22">
        <f t="shared" si="8"/>
        <v>2</v>
      </c>
      <c r="AQ37" s="22">
        <v>0</v>
      </c>
      <c r="AR37" s="36"/>
    </row>
    <row r="38" spans="1:44" ht="15.95" customHeight="1" x14ac:dyDescent="0.25">
      <c r="A38" s="41"/>
      <c r="C38" s="16" t="s">
        <v>264</v>
      </c>
      <c r="H38" s="22">
        <v>2</v>
      </c>
      <c r="I38" s="21" t="s">
        <v>140</v>
      </c>
      <c r="L38" s="21" t="s">
        <v>273</v>
      </c>
      <c r="M38" s="21"/>
      <c r="N38" s="21"/>
      <c r="O38" s="21"/>
      <c r="P38" s="21"/>
      <c r="Q38" s="41"/>
      <c r="R38" s="41"/>
      <c r="S38" s="27">
        <v>6.5</v>
      </c>
      <c r="T38" s="21" t="s">
        <v>121</v>
      </c>
      <c r="X38" s="22">
        <v>30</v>
      </c>
      <c r="Y38" s="21" t="s">
        <v>108</v>
      </c>
      <c r="Z38" s="22">
        <v>2</v>
      </c>
      <c r="AA38" s="22">
        <v>0</v>
      </c>
      <c r="AB38" s="22">
        <v>0</v>
      </c>
      <c r="AC38" s="22">
        <f t="shared" si="7"/>
        <v>0</v>
      </c>
      <c r="AD38" s="22">
        <v>0</v>
      </c>
      <c r="AE38" s="45"/>
      <c r="AF38" s="27">
        <v>6.5</v>
      </c>
      <c r="AG38" s="21" t="s">
        <v>40</v>
      </c>
      <c r="AH38" s="21"/>
      <c r="AI38" s="21"/>
      <c r="AJ38" s="21"/>
      <c r="AK38" s="22">
        <v>4</v>
      </c>
      <c r="AL38" s="21" t="s">
        <v>17</v>
      </c>
      <c r="AM38" s="22">
        <v>2</v>
      </c>
      <c r="AN38" s="22">
        <v>0</v>
      </c>
      <c r="AO38" s="22">
        <v>1</v>
      </c>
      <c r="AP38" s="22">
        <f t="shared" si="8"/>
        <v>1</v>
      </c>
      <c r="AQ38" s="22">
        <v>0</v>
      </c>
      <c r="AR38" s="36"/>
    </row>
    <row r="39" spans="1:44" ht="15.95" customHeight="1" x14ac:dyDescent="0.25">
      <c r="A39" s="41"/>
      <c r="H39" s="22">
        <v>2</v>
      </c>
      <c r="I39" s="21" t="s">
        <v>53</v>
      </c>
      <c r="L39" s="21" t="s">
        <v>87</v>
      </c>
      <c r="M39" s="21"/>
      <c r="N39" s="21"/>
      <c r="O39" s="21"/>
      <c r="P39" s="21"/>
      <c r="Q39" s="41"/>
      <c r="R39" s="41"/>
      <c r="S39" s="27">
        <v>6.5</v>
      </c>
      <c r="T39" s="21" t="s">
        <v>165</v>
      </c>
      <c r="U39" s="21"/>
      <c r="V39" s="21"/>
      <c r="W39" s="27"/>
      <c r="X39" s="22">
        <v>10</v>
      </c>
      <c r="Y39" s="21" t="s">
        <v>108</v>
      </c>
      <c r="Z39" s="22">
        <v>3</v>
      </c>
      <c r="AA39" s="22">
        <v>0</v>
      </c>
      <c r="AB39" s="22">
        <v>0</v>
      </c>
      <c r="AC39" s="22">
        <f t="shared" si="7"/>
        <v>0</v>
      </c>
      <c r="AD39" s="22">
        <v>0</v>
      </c>
      <c r="AE39" s="45"/>
      <c r="AF39" s="27">
        <v>6</v>
      </c>
      <c r="AG39" s="21" t="s">
        <v>103</v>
      </c>
      <c r="AK39" s="22">
        <v>44</v>
      </c>
      <c r="AL39" s="21" t="s">
        <v>17</v>
      </c>
      <c r="AM39" s="22">
        <v>3</v>
      </c>
      <c r="AN39" s="22">
        <v>1</v>
      </c>
      <c r="AO39" s="22">
        <v>2</v>
      </c>
      <c r="AP39" s="22">
        <f t="shared" si="8"/>
        <v>3</v>
      </c>
      <c r="AQ39" s="22">
        <v>0</v>
      </c>
      <c r="AR39" s="36"/>
    </row>
    <row r="40" spans="1:44" ht="15.95" customHeight="1" thickBot="1" x14ac:dyDescent="0.3">
      <c r="A40" s="41"/>
      <c r="H40" s="22">
        <v>2</v>
      </c>
      <c r="I40" s="21" t="s">
        <v>53</v>
      </c>
      <c r="J40" s="21"/>
      <c r="K40" s="21"/>
      <c r="L40" s="21" t="s">
        <v>87</v>
      </c>
      <c r="M40" s="21"/>
      <c r="N40" s="21"/>
      <c r="O40" s="21"/>
      <c r="P40" s="21"/>
      <c r="Q40" s="41"/>
      <c r="R40" s="41"/>
      <c r="S40" s="17" t="s">
        <v>50</v>
      </c>
      <c r="T40" s="17"/>
      <c r="U40" s="17"/>
      <c r="V40" s="17"/>
      <c r="W40" s="17"/>
      <c r="X40" s="17"/>
      <c r="Y40" s="17"/>
      <c r="Z40" s="23">
        <f>SUM(Z28:Z39)</f>
        <v>33</v>
      </c>
      <c r="AA40" s="23">
        <f>SUM(AA28:AA39)</f>
        <v>9</v>
      </c>
      <c r="AB40" s="23">
        <f>SUM(AB28:AB39)</f>
        <v>10</v>
      </c>
      <c r="AC40" s="23">
        <f>+AB40+AA40</f>
        <v>19</v>
      </c>
      <c r="AD40" s="23">
        <f>SUM(AD28:AD39)</f>
        <v>6</v>
      </c>
      <c r="AE40" s="45"/>
      <c r="AF40" s="17" t="s">
        <v>57</v>
      </c>
      <c r="AG40" s="17"/>
      <c r="AH40" s="17"/>
      <c r="AI40" s="17"/>
      <c r="AJ40" s="17"/>
      <c r="AK40" s="17"/>
      <c r="AL40" s="17"/>
      <c r="AM40" s="23">
        <f>SUM(AM28:AM39)</f>
        <v>33</v>
      </c>
      <c r="AN40" s="23">
        <f>SUM(AN28:AN39)</f>
        <v>10</v>
      </c>
      <c r="AO40" s="23">
        <f>SUM(AO28:AO39)</f>
        <v>15</v>
      </c>
      <c r="AP40" s="23">
        <f>+AO40+AN40</f>
        <v>25</v>
      </c>
      <c r="AQ40" s="23">
        <f>SUM(AQ28:AQ39)</f>
        <v>0</v>
      </c>
      <c r="AR40" s="36"/>
    </row>
    <row r="41" spans="1:44" ht="15.95" customHeight="1" x14ac:dyDescent="0.25">
      <c r="A41" s="41"/>
      <c r="Q41" s="41"/>
      <c r="R41" s="41"/>
      <c r="S41" s="12" t="s">
        <v>93</v>
      </c>
      <c r="T41" s="12"/>
      <c r="U41" s="12"/>
      <c r="V41" s="12"/>
      <c r="W41" s="13"/>
      <c r="X41" s="14" t="s">
        <v>152</v>
      </c>
      <c r="Z41" s="22">
        <v>6</v>
      </c>
      <c r="AA41" s="22">
        <v>1</v>
      </c>
      <c r="AB41" s="22">
        <v>1</v>
      </c>
      <c r="AC41" s="22">
        <f t="shared" ref="AC41:AC52" si="9">+AA41+AB41</f>
        <v>2</v>
      </c>
      <c r="AD41" s="22">
        <v>0</v>
      </c>
      <c r="AE41" s="45"/>
      <c r="AF41" s="12" t="s">
        <v>92</v>
      </c>
      <c r="AG41" s="12"/>
      <c r="AH41" s="12"/>
      <c r="AI41" s="12"/>
      <c r="AJ41" s="13"/>
      <c r="AK41" s="14" t="s">
        <v>96</v>
      </c>
      <c r="AM41" s="22">
        <v>2</v>
      </c>
      <c r="AN41" s="22">
        <v>1</v>
      </c>
      <c r="AO41" s="22">
        <v>1</v>
      </c>
      <c r="AP41" s="22">
        <f t="shared" ref="AP41:AP52" si="10">+AN41+AO41</f>
        <v>2</v>
      </c>
      <c r="AQ41" s="22">
        <v>0</v>
      </c>
      <c r="AR41" s="36"/>
    </row>
    <row r="42" spans="1:44" ht="15.95" customHeight="1" x14ac:dyDescent="0.25">
      <c r="A42" s="41"/>
      <c r="C42" s="6" t="s">
        <v>179</v>
      </c>
      <c r="G42" s="5">
        <v>3</v>
      </c>
      <c r="H42" s="22">
        <v>1</v>
      </c>
      <c r="I42" s="21" t="s">
        <v>265</v>
      </c>
      <c r="J42" s="21"/>
      <c r="K42" s="21"/>
      <c r="L42" s="21" t="s">
        <v>129</v>
      </c>
      <c r="M42" s="21"/>
      <c r="N42" s="21"/>
      <c r="O42" s="21"/>
      <c r="P42" s="21"/>
      <c r="Q42" s="41"/>
      <c r="R42" s="41"/>
      <c r="S42" s="27">
        <v>7</v>
      </c>
      <c r="T42" s="21" t="s">
        <v>145</v>
      </c>
      <c r="U42" s="21"/>
      <c r="V42" s="21"/>
      <c r="W42" s="27"/>
      <c r="X42" s="22">
        <v>1</v>
      </c>
      <c r="Y42" s="16" t="s">
        <v>98</v>
      </c>
      <c r="Z42" s="22">
        <v>0</v>
      </c>
      <c r="AA42" s="22">
        <v>0</v>
      </c>
      <c r="AB42" s="22">
        <v>0</v>
      </c>
      <c r="AC42" s="22">
        <f t="shared" si="9"/>
        <v>0</v>
      </c>
      <c r="AD42" s="22">
        <v>0</v>
      </c>
      <c r="AE42" s="45"/>
      <c r="AF42" s="27">
        <v>7</v>
      </c>
      <c r="AG42" s="21" t="s">
        <v>183</v>
      </c>
      <c r="AH42" s="21"/>
      <c r="AI42" s="21"/>
      <c r="AJ42" s="27"/>
      <c r="AK42" s="22">
        <v>1</v>
      </c>
      <c r="AL42" s="21" t="s">
        <v>97</v>
      </c>
      <c r="AM42" s="22">
        <v>3</v>
      </c>
      <c r="AN42" s="22">
        <v>0</v>
      </c>
      <c r="AO42" s="22">
        <v>0</v>
      </c>
      <c r="AP42" s="22">
        <f t="shared" si="10"/>
        <v>0</v>
      </c>
      <c r="AQ42" s="22">
        <v>0</v>
      </c>
      <c r="AR42" s="36"/>
    </row>
    <row r="43" spans="1:44" ht="15.95" customHeight="1" x14ac:dyDescent="0.25">
      <c r="A43" s="41"/>
      <c r="B43" s="22" t="s">
        <v>27</v>
      </c>
      <c r="C43" s="21"/>
      <c r="D43" s="21" t="s">
        <v>100</v>
      </c>
      <c r="E43" s="21"/>
      <c r="F43" s="21"/>
      <c r="G43" s="21"/>
      <c r="H43" s="22">
        <v>2</v>
      </c>
      <c r="I43" s="21" t="s">
        <v>129</v>
      </c>
      <c r="J43" s="21"/>
      <c r="K43" s="21"/>
      <c r="L43" s="21" t="s">
        <v>120</v>
      </c>
      <c r="M43" s="21"/>
      <c r="N43" s="21"/>
      <c r="O43" s="21"/>
      <c r="P43" s="21"/>
      <c r="Q43" s="41"/>
      <c r="R43" s="41"/>
      <c r="S43" s="27">
        <v>9.5</v>
      </c>
      <c r="T43" s="21" t="s">
        <v>126</v>
      </c>
      <c r="U43" s="21"/>
      <c r="V43" s="21"/>
      <c r="W43" s="27"/>
      <c r="X43" s="22">
        <v>6</v>
      </c>
      <c r="Y43" s="16" t="s">
        <v>98</v>
      </c>
      <c r="Z43" s="22">
        <v>3</v>
      </c>
      <c r="AA43" s="22">
        <v>0</v>
      </c>
      <c r="AB43" s="22">
        <v>1</v>
      </c>
      <c r="AC43" s="22">
        <f t="shared" si="9"/>
        <v>1</v>
      </c>
      <c r="AD43" s="22">
        <v>0</v>
      </c>
      <c r="AE43" s="45"/>
      <c r="AF43" s="27">
        <v>9.5</v>
      </c>
      <c r="AG43" s="21" t="s">
        <v>150</v>
      </c>
      <c r="AH43" s="21"/>
      <c r="AI43" s="21"/>
      <c r="AJ43" s="27"/>
      <c r="AK43" s="22">
        <v>5</v>
      </c>
      <c r="AL43" s="21" t="s">
        <v>97</v>
      </c>
      <c r="AM43" s="22">
        <v>3</v>
      </c>
      <c r="AN43" s="22">
        <v>6</v>
      </c>
      <c r="AO43" s="22">
        <v>4</v>
      </c>
      <c r="AP43" s="22">
        <f t="shared" si="10"/>
        <v>10</v>
      </c>
      <c r="AQ43" s="22">
        <v>0</v>
      </c>
      <c r="AR43" s="36"/>
    </row>
    <row r="44" spans="1:44" ht="15.95" customHeight="1" x14ac:dyDescent="0.25">
      <c r="A44" s="41"/>
      <c r="H44" s="22">
        <v>2</v>
      </c>
      <c r="I44" s="21" t="s">
        <v>129</v>
      </c>
      <c r="L44" s="21" t="s">
        <v>161</v>
      </c>
      <c r="Q44" s="41"/>
      <c r="R44" s="41"/>
      <c r="S44" s="27">
        <v>8.5</v>
      </c>
      <c r="T44" s="21" t="s">
        <v>82</v>
      </c>
      <c r="U44" s="21"/>
      <c r="V44" s="21"/>
      <c r="W44" s="27"/>
      <c r="X44" s="22">
        <v>9</v>
      </c>
      <c r="Y44" s="16" t="s">
        <v>98</v>
      </c>
      <c r="Z44" s="22">
        <v>3</v>
      </c>
      <c r="AA44" s="22">
        <v>0</v>
      </c>
      <c r="AB44" s="22">
        <v>1</v>
      </c>
      <c r="AC44" s="22">
        <f t="shared" si="9"/>
        <v>1</v>
      </c>
      <c r="AD44" s="22">
        <v>0</v>
      </c>
      <c r="AE44" s="45"/>
      <c r="AF44" s="27">
        <v>8.5</v>
      </c>
      <c r="AG44" s="21" t="s">
        <v>154</v>
      </c>
      <c r="AH44" s="21"/>
      <c r="AI44" s="21"/>
      <c r="AJ44" s="27"/>
      <c r="AK44" s="22">
        <v>19</v>
      </c>
      <c r="AL44" s="21" t="s">
        <v>97</v>
      </c>
      <c r="AM44" s="22">
        <v>2</v>
      </c>
      <c r="AN44" s="22">
        <v>0</v>
      </c>
      <c r="AO44" s="22">
        <v>2</v>
      </c>
      <c r="AP44" s="22">
        <f t="shared" si="10"/>
        <v>2</v>
      </c>
      <c r="AQ44" s="22">
        <v>0</v>
      </c>
      <c r="AR44" s="36"/>
    </row>
    <row r="45" spans="1:44" ht="15.95" customHeight="1" x14ac:dyDescent="0.25">
      <c r="A45" s="41"/>
      <c r="B45" s="36"/>
      <c r="C45" s="46"/>
      <c r="D45" s="46"/>
      <c r="E45" s="46"/>
      <c r="F45" s="46"/>
      <c r="G45" s="42"/>
      <c r="H45" s="45"/>
      <c r="I45" s="46"/>
      <c r="J45" s="46"/>
      <c r="K45" s="45"/>
      <c r="L45" s="45"/>
      <c r="M45" s="45"/>
      <c r="N45" s="45"/>
      <c r="O45" s="45"/>
      <c r="P45" s="45"/>
      <c r="Q45" s="41"/>
      <c r="R45" s="41"/>
      <c r="S45" s="27">
        <v>8</v>
      </c>
      <c r="T45" s="21" t="s">
        <v>187</v>
      </c>
      <c r="U45" s="21"/>
      <c r="V45" s="21"/>
      <c r="W45" s="27"/>
      <c r="X45" s="22">
        <v>10</v>
      </c>
      <c r="Y45" s="16" t="s">
        <v>98</v>
      </c>
      <c r="Z45" s="22">
        <v>3</v>
      </c>
      <c r="AA45" s="22">
        <v>0</v>
      </c>
      <c r="AB45" s="22">
        <v>0</v>
      </c>
      <c r="AC45" s="22">
        <f t="shared" si="9"/>
        <v>0</v>
      </c>
      <c r="AD45" s="22">
        <v>2</v>
      </c>
      <c r="AE45" s="45"/>
      <c r="AF45" s="27">
        <v>8</v>
      </c>
      <c r="AG45" s="21" t="s">
        <v>131</v>
      </c>
      <c r="AH45" s="21"/>
      <c r="AI45" s="21"/>
      <c r="AJ45" s="27"/>
      <c r="AK45" s="22">
        <v>7</v>
      </c>
      <c r="AL45" s="21" t="s">
        <v>97</v>
      </c>
      <c r="AM45" s="22">
        <v>3</v>
      </c>
      <c r="AN45" s="22">
        <v>1</v>
      </c>
      <c r="AO45" s="22">
        <v>1</v>
      </c>
      <c r="AP45" s="22">
        <f t="shared" si="10"/>
        <v>2</v>
      </c>
      <c r="AQ45" s="22">
        <v>0</v>
      </c>
      <c r="AR45" s="36"/>
    </row>
    <row r="46" spans="1:44" ht="15.95" customHeight="1" x14ac:dyDescent="0.25">
      <c r="A46" s="41"/>
      <c r="B46" s="11"/>
      <c r="C46" s="11"/>
      <c r="D46" s="11"/>
      <c r="E46" s="21" t="s">
        <v>102</v>
      </c>
      <c r="F46" s="21"/>
      <c r="G46" s="5">
        <f>SUM(G14:G45)</f>
        <v>18</v>
      </c>
      <c r="H46" s="5"/>
      <c r="I46" s="20"/>
      <c r="J46" s="21" t="s">
        <v>56</v>
      </c>
      <c r="K46" s="20"/>
      <c r="L46" s="5">
        <f>COUNTA(C14:C45)-8</f>
        <v>7</v>
      </c>
      <c r="N46" s="21" t="s">
        <v>73</v>
      </c>
      <c r="O46" s="5">
        <f>+L46*2</f>
        <v>14</v>
      </c>
      <c r="P46" s="11"/>
      <c r="Q46" s="41"/>
      <c r="R46" s="41"/>
      <c r="S46" s="27">
        <v>7.5</v>
      </c>
      <c r="T46" s="21" t="s">
        <v>62</v>
      </c>
      <c r="U46" s="21"/>
      <c r="V46" s="21"/>
      <c r="W46" s="27"/>
      <c r="X46" s="22">
        <v>4</v>
      </c>
      <c r="Y46" s="16" t="s">
        <v>98</v>
      </c>
      <c r="Z46" s="22">
        <v>3</v>
      </c>
      <c r="AA46" s="22">
        <v>2</v>
      </c>
      <c r="AB46" s="22">
        <v>0</v>
      </c>
      <c r="AC46" s="22">
        <f t="shared" si="9"/>
        <v>2</v>
      </c>
      <c r="AD46" s="22">
        <v>0</v>
      </c>
      <c r="AE46" s="45"/>
      <c r="AF46" s="27">
        <v>8</v>
      </c>
      <c r="AG46" s="21" t="s">
        <v>193</v>
      </c>
      <c r="AH46" s="21"/>
      <c r="AI46" s="21"/>
      <c r="AJ46" s="27"/>
      <c r="AK46" s="22">
        <v>9</v>
      </c>
      <c r="AL46" s="21" t="s">
        <v>97</v>
      </c>
      <c r="AM46" s="22">
        <v>3</v>
      </c>
      <c r="AN46" s="22">
        <v>0</v>
      </c>
      <c r="AO46" s="22">
        <v>0</v>
      </c>
      <c r="AP46" s="22">
        <f t="shared" si="10"/>
        <v>0</v>
      </c>
      <c r="AQ46" s="22">
        <v>2</v>
      </c>
      <c r="AR46" s="36"/>
    </row>
    <row r="47" spans="1:44" ht="15.95" customHeight="1" x14ac:dyDescent="0.25">
      <c r="A47" s="41"/>
      <c r="E47" s="21" t="s">
        <v>101</v>
      </c>
      <c r="F47" s="21"/>
      <c r="G47" s="5">
        <f>COUNTA(L15:L45)+COUNTIF(L15:L45,"*&amp;*")</f>
        <v>24</v>
      </c>
      <c r="O47" t="s">
        <v>144</v>
      </c>
      <c r="Q47" s="41"/>
      <c r="R47" s="41"/>
      <c r="S47" s="27">
        <v>7.5</v>
      </c>
      <c r="T47" s="21" t="s">
        <v>158</v>
      </c>
      <c r="U47" s="21"/>
      <c r="V47" s="21"/>
      <c r="W47" s="27"/>
      <c r="X47" s="22">
        <v>11</v>
      </c>
      <c r="Y47" s="16" t="s">
        <v>98</v>
      </c>
      <c r="Z47" s="22">
        <v>3</v>
      </c>
      <c r="AA47" s="22">
        <v>1</v>
      </c>
      <c r="AB47" s="22">
        <v>1</v>
      </c>
      <c r="AC47" s="22">
        <f t="shared" si="9"/>
        <v>2</v>
      </c>
      <c r="AD47" s="22">
        <v>0</v>
      </c>
      <c r="AE47" s="45"/>
      <c r="AF47" s="27">
        <v>7.5</v>
      </c>
      <c r="AG47" s="21" t="s">
        <v>194</v>
      </c>
      <c r="AH47" s="21"/>
      <c r="AI47" s="21"/>
      <c r="AJ47" s="27"/>
      <c r="AK47" s="22">
        <v>10</v>
      </c>
      <c r="AL47" s="21" t="s">
        <v>97</v>
      </c>
      <c r="AM47" s="22">
        <v>3</v>
      </c>
      <c r="AN47" s="22">
        <v>2</v>
      </c>
      <c r="AO47" s="22">
        <v>4</v>
      </c>
      <c r="AP47" s="22">
        <f t="shared" si="10"/>
        <v>6</v>
      </c>
      <c r="AQ47" s="22">
        <v>0</v>
      </c>
      <c r="AR47" s="36"/>
    </row>
    <row r="48" spans="1:44" ht="15.95" customHeight="1" x14ac:dyDescent="0.25">
      <c r="A48" s="41"/>
      <c r="Q48" s="41"/>
      <c r="R48" s="41"/>
      <c r="S48" s="27">
        <v>7.5</v>
      </c>
      <c r="T48" s="21" t="s">
        <v>188</v>
      </c>
      <c r="U48" s="21"/>
      <c r="V48" s="21"/>
      <c r="W48" s="27"/>
      <c r="X48" s="22">
        <v>12</v>
      </c>
      <c r="Y48" s="16" t="s">
        <v>98</v>
      </c>
      <c r="Z48" s="22">
        <v>3</v>
      </c>
      <c r="AA48" s="22">
        <v>1</v>
      </c>
      <c r="AB48" s="22">
        <v>1</v>
      </c>
      <c r="AC48" s="22">
        <f t="shared" si="9"/>
        <v>2</v>
      </c>
      <c r="AD48" s="22">
        <v>0</v>
      </c>
      <c r="AE48" s="45"/>
      <c r="AF48" s="27">
        <v>7.5</v>
      </c>
      <c r="AG48" s="21" t="s">
        <v>143</v>
      </c>
      <c r="AH48" s="21"/>
      <c r="AI48" s="21"/>
      <c r="AJ48" s="27"/>
      <c r="AK48" s="22">
        <v>2</v>
      </c>
      <c r="AL48" s="21" t="s">
        <v>97</v>
      </c>
      <c r="AM48" s="22">
        <v>3</v>
      </c>
      <c r="AN48" s="22">
        <v>0</v>
      </c>
      <c r="AO48" s="22">
        <v>1</v>
      </c>
      <c r="AP48" s="22">
        <f t="shared" si="10"/>
        <v>1</v>
      </c>
      <c r="AQ48" s="22">
        <v>0</v>
      </c>
      <c r="AR48" s="36"/>
    </row>
    <row r="49" spans="1:44" ht="15.95" customHeight="1" x14ac:dyDescent="0.25">
      <c r="A49" s="41"/>
      <c r="Q49" s="41"/>
      <c r="R49" s="41"/>
      <c r="S49" s="27">
        <v>7</v>
      </c>
      <c r="T49" s="21" t="s">
        <v>52</v>
      </c>
      <c r="U49" s="21"/>
      <c r="V49" s="21"/>
      <c r="W49" s="27"/>
      <c r="X49" s="22">
        <v>15</v>
      </c>
      <c r="Y49" s="16" t="s">
        <v>98</v>
      </c>
      <c r="Z49" s="22">
        <v>3</v>
      </c>
      <c r="AA49" s="22">
        <v>0</v>
      </c>
      <c r="AB49" s="22">
        <v>0</v>
      </c>
      <c r="AC49" s="22">
        <f t="shared" si="9"/>
        <v>0</v>
      </c>
      <c r="AD49" s="22">
        <v>0</v>
      </c>
      <c r="AE49" s="45"/>
      <c r="AF49" s="27">
        <v>7</v>
      </c>
      <c r="AG49" s="21" t="s">
        <v>141</v>
      </c>
      <c r="AH49" s="21"/>
      <c r="AI49" s="21"/>
      <c r="AJ49" s="27"/>
      <c r="AK49" s="22">
        <v>13</v>
      </c>
      <c r="AL49" s="21" t="s">
        <v>97</v>
      </c>
      <c r="AM49" s="22">
        <v>3</v>
      </c>
      <c r="AN49" s="22">
        <v>0</v>
      </c>
      <c r="AO49" s="22">
        <v>3</v>
      </c>
      <c r="AP49" s="22">
        <f t="shared" si="10"/>
        <v>3</v>
      </c>
      <c r="AQ49" s="22">
        <v>2</v>
      </c>
      <c r="AR49" s="36"/>
    </row>
    <row r="50" spans="1:44" ht="15.95" customHeight="1" x14ac:dyDescent="0.25">
      <c r="A50" s="41"/>
      <c r="B50" s="6" t="s">
        <v>83</v>
      </c>
      <c r="C50" s="6"/>
      <c r="N50" s="6"/>
      <c r="O50" s="6"/>
      <c r="Q50" s="41"/>
      <c r="R50" s="41"/>
      <c r="S50" s="27">
        <v>6.5</v>
      </c>
      <c r="T50" s="21" t="s">
        <v>63</v>
      </c>
      <c r="U50" s="21"/>
      <c r="V50" s="21"/>
      <c r="W50" s="27"/>
      <c r="X50" s="22">
        <v>14</v>
      </c>
      <c r="Y50" s="16" t="s">
        <v>98</v>
      </c>
      <c r="Z50" s="22">
        <v>3</v>
      </c>
      <c r="AA50" s="22">
        <v>0</v>
      </c>
      <c r="AB50" s="22">
        <v>1</v>
      </c>
      <c r="AC50" s="22">
        <f t="shared" si="9"/>
        <v>1</v>
      </c>
      <c r="AD50" s="22">
        <v>0</v>
      </c>
      <c r="AE50" s="45"/>
      <c r="AF50" s="27">
        <v>7</v>
      </c>
      <c r="AG50" s="21" t="s">
        <v>39</v>
      </c>
      <c r="AH50" s="21"/>
      <c r="AI50" s="21"/>
      <c r="AJ50" s="27"/>
      <c r="AK50" s="22">
        <v>27</v>
      </c>
      <c r="AL50" s="21" t="s">
        <v>97</v>
      </c>
      <c r="AM50" s="22">
        <v>3</v>
      </c>
      <c r="AN50" s="22">
        <v>1</v>
      </c>
      <c r="AO50" s="22">
        <v>2</v>
      </c>
      <c r="AP50" s="22">
        <f t="shared" si="10"/>
        <v>3</v>
      </c>
      <c r="AQ50" s="22">
        <v>0</v>
      </c>
      <c r="AR50" s="36"/>
    </row>
    <row r="51" spans="1:44" ht="15.95" customHeight="1" x14ac:dyDescent="0.25">
      <c r="A51" s="41"/>
      <c r="Q51" s="41"/>
      <c r="R51" s="41"/>
      <c r="S51" s="27">
        <v>6</v>
      </c>
      <c r="T51" s="21" t="s">
        <v>47</v>
      </c>
      <c r="X51" s="22">
        <v>3</v>
      </c>
      <c r="Y51" s="16" t="s">
        <v>98</v>
      </c>
      <c r="Z51" s="22">
        <v>3</v>
      </c>
      <c r="AA51" s="22">
        <v>0</v>
      </c>
      <c r="AB51" s="22">
        <v>0</v>
      </c>
      <c r="AC51" s="22">
        <f t="shared" si="9"/>
        <v>0</v>
      </c>
      <c r="AD51" s="22">
        <v>0</v>
      </c>
      <c r="AE51" s="45"/>
      <c r="AF51" s="27">
        <v>6.5</v>
      </c>
      <c r="AG51" s="21" t="s">
        <v>48</v>
      </c>
      <c r="AK51" s="22">
        <v>3</v>
      </c>
      <c r="AL51" s="21" t="s">
        <v>97</v>
      </c>
      <c r="AM51" s="22">
        <v>3</v>
      </c>
      <c r="AN51" s="22">
        <v>0</v>
      </c>
      <c r="AO51" s="22">
        <v>1</v>
      </c>
      <c r="AP51" s="22">
        <f t="shared" si="10"/>
        <v>1</v>
      </c>
      <c r="AQ51" s="22">
        <v>2</v>
      </c>
      <c r="AR51" s="36"/>
    </row>
    <row r="52" spans="1:44" ht="15.95" customHeight="1" x14ac:dyDescent="0.25">
      <c r="A52" s="41"/>
      <c r="C52" s="6" t="s">
        <v>58</v>
      </c>
      <c r="H52" s="6" t="s">
        <v>65</v>
      </c>
      <c r="M52" s="6" t="s">
        <v>66</v>
      </c>
      <c r="Q52" s="41"/>
      <c r="R52" s="41"/>
      <c r="S52" s="27">
        <v>6</v>
      </c>
      <c r="T52" s="21" t="s">
        <v>49</v>
      </c>
      <c r="U52" s="21"/>
      <c r="V52" s="21"/>
      <c r="W52" s="27"/>
      <c r="X52" s="22">
        <v>8</v>
      </c>
      <c r="Y52" s="16" t="s">
        <v>98</v>
      </c>
      <c r="Z52" s="22">
        <v>0</v>
      </c>
      <c r="AA52" s="22">
        <v>0</v>
      </c>
      <c r="AB52" s="22">
        <v>0</v>
      </c>
      <c r="AC52" s="22">
        <f t="shared" si="9"/>
        <v>0</v>
      </c>
      <c r="AD52" s="22">
        <v>0</v>
      </c>
      <c r="AE52" s="45"/>
      <c r="AF52" s="27">
        <v>6</v>
      </c>
      <c r="AG52" s="21" t="s">
        <v>113</v>
      </c>
      <c r="AH52" s="21"/>
      <c r="AI52" s="21"/>
      <c r="AJ52" s="27"/>
      <c r="AK52" s="22">
        <v>6</v>
      </c>
      <c r="AL52" s="21" t="s">
        <v>97</v>
      </c>
      <c r="AM52" s="22">
        <v>2</v>
      </c>
      <c r="AN52" s="22">
        <v>1</v>
      </c>
      <c r="AO52" s="22">
        <v>0</v>
      </c>
      <c r="AP52" s="22">
        <f t="shared" si="10"/>
        <v>1</v>
      </c>
      <c r="AQ52" s="22">
        <v>2</v>
      </c>
      <c r="AR52" s="36"/>
    </row>
    <row r="53" spans="1:44" ht="15.95" customHeight="1" thickBot="1" x14ac:dyDescent="0.3">
      <c r="A53" s="41"/>
      <c r="C53" s="21" t="s">
        <v>275</v>
      </c>
      <c r="H53" s="21" t="s">
        <v>283</v>
      </c>
      <c r="I53" s="21"/>
      <c r="J53" s="21"/>
      <c r="K53" s="21"/>
      <c r="L53" s="21"/>
      <c r="M53" s="21" t="s">
        <v>284</v>
      </c>
      <c r="N53" s="21"/>
      <c r="O53" s="21"/>
      <c r="P53" s="21"/>
      <c r="Q53" s="41"/>
      <c r="R53" s="41"/>
      <c r="S53" s="17" t="s">
        <v>95</v>
      </c>
      <c r="T53" s="17"/>
      <c r="U53" s="17"/>
      <c r="V53" s="17"/>
      <c r="W53" s="17"/>
      <c r="X53" s="17"/>
      <c r="Y53" s="17"/>
      <c r="Z53" s="23">
        <f>SUM(Z41:Z52)</f>
        <v>33</v>
      </c>
      <c r="AA53" s="23">
        <f>SUM(AA41:AA52)</f>
        <v>5</v>
      </c>
      <c r="AB53" s="23">
        <f>SUM(AB41:AB52)</f>
        <v>6</v>
      </c>
      <c r="AC53" s="23">
        <f>+AB53+AA53</f>
        <v>11</v>
      </c>
      <c r="AD53" s="23">
        <f>SUM(AD41:AD52)</f>
        <v>2</v>
      </c>
      <c r="AE53" s="45"/>
      <c r="AF53" s="17" t="s">
        <v>94</v>
      </c>
      <c r="AG53" s="17"/>
      <c r="AH53" s="17"/>
      <c r="AI53" s="17"/>
      <c r="AJ53" s="17"/>
      <c r="AK53" s="17"/>
      <c r="AL53" s="17"/>
      <c r="AM53" s="23">
        <f>SUM(AM41:AM52)</f>
        <v>33</v>
      </c>
      <c r="AN53" s="23">
        <f>SUM(AN41:AN52)</f>
        <v>12</v>
      </c>
      <c r="AO53" s="23">
        <f>SUM(AO41:AO52)</f>
        <v>19</v>
      </c>
      <c r="AP53" s="23">
        <f>+AO53+AN53</f>
        <v>31</v>
      </c>
      <c r="AQ53" s="23">
        <f>SUM(AQ41:AQ52)</f>
        <v>8</v>
      </c>
      <c r="AR53" s="36"/>
    </row>
    <row r="54" spans="1:44" ht="15.95" customHeight="1" x14ac:dyDescent="0.25">
      <c r="A54" s="41"/>
      <c r="C54" s="21"/>
      <c r="H54" s="21"/>
      <c r="I54" s="21"/>
      <c r="J54" s="21"/>
      <c r="K54" s="21"/>
      <c r="L54" s="21"/>
      <c r="M54" s="21"/>
      <c r="N54" s="21"/>
      <c r="Q54" s="41"/>
      <c r="R54" s="41"/>
      <c r="S54" s="12" t="s">
        <v>115</v>
      </c>
      <c r="T54" s="12"/>
      <c r="U54" s="12"/>
      <c r="V54" s="12"/>
      <c r="W54" s="12"/>
      <c r="X54" s="14" t="s">
        <v>36</v>
      </c>
      <c r="Z54" s="22">
        <v>1</v>
      </c>
      <c r="AA54" s="22">
        <v>0</v>
      </c>
      <c r="AB54" s="22">
        <v>0</v>
      </c>
      <c r="AC54" s="22">
        <f t="shared" ref="AC54:AC65" si="11">+AA54+AB54</f>
        <v>0</v>
      </c>
      <c r="AD54" s="22">
        <v>0</v>
      </c>
      <c r="AE54" s="45"/>
      <c r="AF54" s="19" t="s">
        <v>14</v>
      </c>
      <c r="AG54" s="19"/>
      <c r="AH54" s="19"/>
      <c r="AI54" s="19"/>
      <c r="AJ54" s="19"/>
      <c r="AK54" s="16" t="s">
        <v>26</v>
      </c>
      <c r="AM54" s="22">
        <v>6</v>
      </c>
      <c r="AN54" s="22">
        <v>0</v>
      </c>
      <c r="AO54" s="22">
        <v>4</v>
      </c>
      <c r="AP54" s="22">
        <f t="shared" ref="AP54:AP65" si="12">+AN54+AO54</f>
        <v>4</v>
      </c>
      <c r="AQ54" s="22">
        <v>4</v>
      </c>
      <c r="AR54" s="36"/>
    </row>
    <row r="55" spans="1:44" ht="15.95" customHeight="1" x14ac:dyDescent="0.25">
      <c r="A55" s="41"/>
      <c r="C55" s="21"/>
      <c r="F55" s="21"/>
      <c r="H55" s="21"/>
      <c r="I55" s="21"/>
      <c r="J55" s="21"/>
      <c r="K55" s="21"/>
      <c r="L55" s="21"/>
      <c r="M55" s="21"/>
      <c r="N55" s="21"/>
      <c r="Q55" s="41"/>
      <c r="R55" s="41"/>
      <c r="S55" s="27">
        <v>7.5</v>
      </c>
      <c r="T55" s="21" t="s">
        <v>69</v>
      </c>
      <c r="U55" s="21"/>
      <c r="V55" s="21"/>
      <c r="W55" s="21"/>
      <c r="X55" s="22">
        <v>68</v>
      </c>
      <c r="Y55" s="21" t="s">
        <v>106</v>
      </c>
      <c r="Z55" s="22">
        <v>3</v>
      </c>
      <c r="AA55" s="22">
        <v>0</v>
      </c>
      <c r="AB55" s="22">
        <v>0</v>
      </c>
      <c r="AC55" s="22">
        <f t="shared" si="11"/>
        <v>0</v>
      </c>
      <c r="AD55" s="22">
        <v>0</v>
      </c>
      <c r="AE55" s="45"/>
      <c r="AF55" s="27">
        <v>8</v>
      </c>
      <c r="AG55" s="21" t="s">
        <v>142</v>
      </c>
      <c r="AK55" s="22">
        <v>1</v>
      </c>
      <c r="AL55" s="21" t="s">
        <v>107</v>
      </c>
      <c r="AM55" s="22">
        <v>3</v>
      </c>
      <c r="AN55" s="22">
        <v>0</v>
      </c>
      <c r="AO55" s="22">
        <v>0</v>
      </c>
      <c r="AP55" s="22">
        <f t="shared" si="12"/>
        <v>0</v>
      </c>
      <c r="AQ55" s="22">
        <v>0</v>
      </c>
      <c r="AR55" s="36"/>
    </row>
    <row r="56" spans="1:44" ht="15.95" customHeight="1" x14ac:dyDescent="0.25">
      <c r="A56" s="41"/>
      <c r="Q56" s="41"/>
      <c r="R56" s="41"/>
      <c r="S56" s="27">
        <v>9.5</v>
      </c>
      <c r="T56" s="21" t="s">
        <v>85</v>
      </c>
      <c r="U56" s="21"/>
      <c r="V56" s="21"/>
      <c r="W56" s="21"/>
      <c r="X56" s="22">
        <v>9</v>
      </c>
      <c r="Y56" s="21" t="s">
        <v>106</v>
      </c>
      <c r="Z56" s="22">
        <v>3</v>
      </c>
      <c r="AA56" s="22">
        <v>3</v>
      </c>
      <c r="AB56" s="22">
        <v>3</v>
      </c>
      <c r="AC56" s="22">
        <f t="shared" si="11"/>
        <v>6</v>
      </c>
      <c r="AD56" s="22">
        <v>0</v>
      </c>
      <c r="AE56" s="45"/>
      <c r="AF56" s="27">
        <v>9</v>
      </c>
      <c r="AG56" s="21" t="s">
        <v>167</v>
      </c>
      <c r="AH56" s="21"/>
      <c r="AI56" s="21"/>
      <c r="AJ56" s="21"/>
      <c r="AK56" s="22">
        <v>71</v>
      </c>
      <c r="AL56" s="21" t="s">
        <v>107</v>
      </c>
      <c r="AM56" s="22">
        <v>3</v>
      </c>
      <c r="AN56" s="22">
        <v>2</v>
      </c>
      <c r="AO56" s="22">
        <v>1</v>
      </c>
      <c r="AP56" s="22">
        <f t="shared" si="12"/>
        <v>3</v>
      </c>
      <c r="AQ56" s="22">
        <v>0</v>
      </c>
      <c r="AR56" s="36"/>
    </row>
    <row r="57" spans="1:44" ht="15.95" customHeight="1" x14ac:dyDescent="0.25">
      <c r="A57" s="41"/>
      <c r="Q57" s="41"/>
      <c r="R57" s="41"/>
      <c r="S57" s="27">
        <v>8.5</v>
      </c>
      <c r="T57" s="21" t="s">
        <v>282</v>
      </c>
      <c r="U57" s="21"/>
      <c r="V57" s="21"/>
      <c r="W57" s="21"/>
      <c r="X57" s="22">
        <v>14</v>
      </c>
      <c r="Y57" s="21" t="s">
        <v>106</v>
      </c>
      <c r="Z57" s="22">
        <v>3</v>
      </c>
      <c r="AA57" s="22">
        <v>2</v>
      </c>
      <c r="AB57" s="22">
        <v>2</v>
      </c>
      <c r="AC57" s="22">
        <f t="shared" si="11"/>
        <v>4</v>
      </c>
      <c r="AD57" s="22">
        <v>0</v>
      </c>
      <c r="AE57" s="45"/>
      <c r="AF57" s="27">
        <v>8.5</v>
      </c>
      <c r="AG57" s="21" t="s">
        <v>42</v>
      </c>
      <c r="AH57" s="21"/>
      <c r="AI57" s="21"/>
      <c r="AJ57" s="21"/>
      <c r="AK57" s="22">
        <v>2</v>
      </c>
      <c r="AL57" s="21" t="s">
        <v>107</v>
      </c>
      <c r="AM57" s="22">
        <v>2</v>
      </c>
      <c r="AN57" s="22">
        <v>3</v>
      </c>
      <c r="AO57" s="22">
        <v>1</v>
      </c>
      <c r="AP57" s="22">
        <f t="shared" si="12"/>
        <v>4</v>
      </c>
      <c r="AQ57" s="22">
        <v>0</v>
      </c>
      <c r="AR57" s="36"/>
    </row>
    <row r="58" spans="1:44" ht="15.95" customHeight="1" x14ac:dyDescent="0.25">
      <c r="A58" s="41"/>
      <c r="Q58" s="41"/>
      <c r="R58" s="41"/>
      <c r="S58" s="27">
        <v>8</v>
      </c>
      <c r="T58" s="21" t="s">
        <v>190</v>
      </c>
      <c r="U58" s="21"/>
      <c r="V58" s="21"/>
      <c r="W58" s="21"/>
      <c r="X58" s="22">
        <v>11</v>
      </c>
      <c r="Y58" s="21" t="s">
        <v>106</v>
      </c>
      <c r="Z58" s="22">
        <v>3</v>
      </c>
      <c r="AA58" s="22">
        <v>0</v>
      </c>
      <c r="AB58" s="22">
        <v>0</v>
      </c>
      <c r="AC58" s="22">
        <f t="shared" si="11"/>
        <v>0</v>
      </c>
      <c r="AD58" s="22">
        <v>0</v>
      </c>
      <c r="AE58" s="45"/>
      <c r="AF58" s="27">
        <v>8</v>
      </c>
      <c r="AG58" s="21" t="s">
        <v>74</v>
      </c>
      <c r="AH58" s="21"/>
      <c r="AI58" s="21"/>
      <c r="AJ58" s="21"/>
      <c r="AK58" s="22">
        <v>91</v>
      </c>
      <c r="AL58" s="21" t="s">
        <v>107</v>
      </c>
      <c r="AM58" s="22">
        <v>2</v>
      </c>
      <c r="AN58" s="22">
        <v>0</v>
      </c>
      <c r="AO58" s="22">
        <v>1</v>
      </c>
      <c r="AP58" s="22">
        <f t="shared" si="12"/>
        <v>1</v>
      </c>
      <c r="AQ58" s="22">
        <v>0</v>
      </c>
      <c r="AR58" s="36"/>
    </row>
    <row r="59" spans="1:44" ht="15.95" customHeight="1" x14ac:dyDescent="0.25">
      <c r="A59" s="41"/>
      <c r="Q59" s="41"/>
      <c r="R59" s="41"/>
      <c r="S59" s="27">
        <v>7.5</v>
      </c>
      <c r="T59" s="21" t="s">
        <v>139</v>
      </c>
      <c r="U59" s="21"/>
      <c r="V59" s="21"/>
      <c r="W59" s="21"/>
      <c r="X59" s="22">
        <v>6</v>
      </c>
      <c r="Y59" s="21" t="s">
        <v>106</v>
      </c>
      <c r="Z59" s="22">
        <v>3</v>
      </c>
      <c r="AA59" s="22">
        <v>1</v>
      </c>
      <c r="AB59" s="22">
        <v>3</v>
      </c>
      <c r="AC59" s="22">
        <f t="shared" si="11"/>
        <v>4</v>
      </c>
      <c r="AD59" s="22">
        <v>0</v>
      </c>
      <c r="AE59" s="45"/>
      <c r="AF59" s="27">
        <v>8</v>
      </c>
      <c r="AG59" s="21" t="s">
        <v>195</v>
      </c>
      <c r="AH59" s="21"/>
      <c r="AI59" s="21"/>
      <c r="AJ59" s="21"/>
      <c r="AK59" s="22">
        <v>5</v>
      </c>
      <c r="AL59" s="21" t="s">
        <v>107</v>
      </c>
      <c r="AM59" s="22">
        <v>3</v>
      </c>
      <c r="AN59" s="22">
        <v>0</v>
      </c>
      <c r="AO59" s="22">
        <v>1</v>
      </c>
      <c r="AP59" s="22">
        <f t="shared" si="12"/>
        <v>1</v>
      </c>
      <c r="AQ59" s="22">
        <v>0</v>
      </c>
      <c r="AR59" s="36"/>
    </row>
    <row r="60" spans="1:44" ht="15.95" customHeight="1" x14ac:dyDescent="0.25">
      <c r="A60" s="41"/>
      <c r="Q60" s="41"/>
      <c r="R60" s="41"/>
      <c r="S60" s="27">
        <v>7.5</v>
      </c>
      <c r="T60" s="21" t="s">
        <v>118</v>
      </c>
      <c r="V60" s="21"/>
      <c r="W60" s="21"/>
      <c r="X60" s="22">
        <v>7</v>
      </c>
      <c r="Y60" s="21" t="s">
        <v>106</v>
      </c>
      <c r="Z60" s="22">
        <v>3</v>
      </c>
      <c r="AA60" s="22">
        <v>2</v>
      </c>
      <c r="AB60" s="22">
        <v>2</v>
      </c>
      <c r="AC60" s="22">
        <f t="shared" si="11"/>
        <v>4</v>
      </c>
      <c r="AD60" s="22">
        <v>2</v>
      </c>
      <c r="AE60" s="45"/>
      <c r="AF60" s="27">
        <v>7.5</v>
      </c>
      <c r="AG60" s="21" t="s">
        <v>196</v>
      </c>
      <c r="AH60" s="21"/>
      <c r="AI60" s="21"/>
      <c r="AJ60" s="21"/>
      <c r="AK60" s="22">
        <v>97</v>
      </c>
      <c r="AL60" s="21" t="s">
        <v>107</v>
      </c>
      <c r="AM60" s="22">
        <v>2</v>
      </c>
      <c r="AN60" s="22">
        <v>0</v>
      </c>
      <c r="AO60" s="22">
        <v>0</v>
      </c>
      <c r="AP60" s="22">
        <f t="shared" si="12"/>
        <v>0</v>
      </c>
      <c r="AQ60" s="22">
        <v>0</v>
      </c>
      <c r="AR60" s="36"/>
    </row>
    <row r="61" spans="1:44" ht="15.95" customHeight="1" x14ac:dyDescent="0.25">
      <c r="A61" s="41"/>
      <c r="Q61" s="36"/>
      <c r="R61" s="41"/>
      <c r="S61" s="27">
        <v>7.5</v>
      </c>
      <c r="T61" s="21" t="s">
        <v>128</v>
      </c>
      <c r="U61" s="21"/>
      <c r="V61" s="21"/>
      <c r="W61" s="21"/>
      <c r="X61" s="22">
        <v>10</v>
      </c>
      <c r="Y61" s="21" t="s">
        <v>106</v>
      </c>
      <c r="Z61" s="22">
        <v>3</v>
      </c>
      <c r="AA61" s="22">
        <v>2</v>
      </c>
      <c r="AB61" s="22">
        <v>2</v>
      </c>
      <c r="AC61" s="22">
        <f t="shared" si="11"/>
        <v>4</v>
      </c>
      <c r="AD61" s="22">
        <v>0</v>
      </c>
      <c r="AE61" s="45"/>
      <c r="AF61" s="27">
        <v>7.5</v>
      </c>
      <c r="AG61" s="21" t="s">
        <v>60</v>
      </c>
      <c r="AH61" s="21"/>
      <c r="AI61" s="21"/>
      <c r="AJ61" s="21"/>
      <c r="AK61" s="22">
        <v>23</v>
      </c>
      <c r="AL61" s="21" t="s">
        <v>107</v>
      </c>
      <c r="AM61" s="22">
        <v>1</v>
      </c>
      <c r="AN61" s="22">
        <v>0</v>
      </c>
      <c r="AO61" s="22">
        <v>0</v>
      </c>
      <c r="AP61" s="22">
        <f t="shared" si="12"/>
        <v>0</v>
      </c>
      <c r="AQ61" s="22">
        <v>0</v>
      </c>
      <c r="AR61" s="36"/>
    </row>
    <row r="62" spans="1:44" ht="15.95" customHeight="1" x14ac:dyDescent="0.25">
      <c r="A62" s="41"/>
      <c r="Q62" s="41"/>
      <c r="R62" s="41"/>
      <c r="S62" s="27">
        <v>7</v>
      </c>
      <c r="T62" s="21" t="s">
        <v>191</v>
      </c>
      <c r="U62" s="21"/>
      <c r="V62" s="21"/>
      <c r="W62" s="21"/>
      <c r="X62" s="22">
        <v>5</v>
      </c>
      <c r="Y62" s="21" t="s">
        <v>106</v>
      </c>
      <c r="Z62" s="22">
        <v>2</v>
      </c>
      <c r="AA62" s="22">
        <v>0</v>
      </c>
      <c r="AB62" s="22">
        <v>0</v>
      </c>
      <c r="AC62" s="22">
        <f t="shared" si="11"/>
        <v>0</v>
      </c>
      <c r="AD62" s="22">
        <v>2</v>
      </c>
      <c r="AE62" s="45"/>
      <c r="AF62" s="27">
        <v>7</v>
      </c>
      <c r="AG62" s="21" t="s">
        <v>61</v>
      </c>
      <c r="AH62" s="21"/>
      <c r="AI62" s="21"/>
      <c r="AJ62" s="21"/>
      <c r="AK62" s="22">
        <v>7</v>
      </c>
      <c r="AL62" s="21" t="s">
        <v>107</v>
      </c>
      <c r="AM62" s="22">
        <v>3</v>
      </c>
      <c r="AN62" s="22">
        <v>0</v>
      </c>
      <c r="AO62" s="22">
        <v>0</v>
      </c>
      <c r="AP62" s="22">
        <f t="shared" si="12"/>
        <v>0</v>
      </c>
      <c r="AQ62" s="22">
        <v>0</v>
      </c>
      <c r="AR62" s="36"/>
    </row>
    <row r="63" spans="1:44" ht="15.95" customHeight="1" x14ac:dyDescent="0.25">
      <c r="A63" s="36"/>
      <c r="Q63" s="36"/>
      <c r="R63" s="41"/>
      <c r="S63" s="27">
        <v>6.5</v>
      </c>
      <c r="T63" s="21" t="s">
        <v>30</v>
      </c>
      <c r="U63" s="21"/>
      <c r="V63" s="21"/>
      <c r="W63" s="21"/>
      <c r="X63" s="22">
        <v>3</v>
      </c>
      <c r="Y63" s="21" t="s">
        <v>106</v>
      </c>
      <c r="Z63" s="22">
        <v>3</v>
      </c>
      <c r="AA63" s="22">
        <v>0</v>
      </c>
      <c r="AB63" s="22">
        <v>1</v>
      </c>
      <c r="AC63" s="22">
        <f t="shared" si="11"/>
        <v>1</v>
      </c>
      <c r="AD63" s="22">
        <v>0</v>
      </c>
      <c r="AE63" s="45"/>
      <c r="AF63" s="27">
        <v>7</v>
      </c>
      <c r="AG63" s="21" t="s">
        <v>197</v>
      </c>
      <c r="AH63" s="21"/>
      <c r="AI63" s="21"/>
      <c r="AJ63" s="21"/>
      <c r="AK63" s="22">
        <v>10</v>
      </c>
      <c r="AL63" s="21" t="s">
        <v>107</v>
      </c>
      <c r="AM63" s="22">
        <v>3</v>
      </c>
      <c r="AN63" s="22">
        <v>0</v>
      </c>
      <c r="AO63" s="22">
        <v>0</v>
      </c>
      <c r="AP63" s="22">
        <f t="shared" si="12"/>
        <v>0</v>
      </c>
      <c r="AQ63" s="22">
        <v>0</v>
      </c>
      <c r="AR63" s="36"/>
    </row>
    <row r="64" spans="1:44" ht="15.95" customHeight="1" x14ac:dyDescent="0.25">
      <c r="A64" s="41"/>
      <c r="Q64" s="41"/>
      <c r="R64" s="41"/>
      <c r="S64" s="27">
        <v>6</v>
      </c>
      <c r="T64" s="21" t="s">
        <v>105</v>
      </c>
      <c r="U64" s="21"/>
      <c r="V64" s="21"/>
      <c r="W64" s="21"/>
      <c r="X64" s="22">
        <v>4</v>
      </c>
      <c r="Y64" s="21" t="s">
        <v>106</v>
      </c>
      <c r="Z64" s="22">
        <v>3</v>
      </c>
      <c r="AA64" s="22">
        <v>0</v>
      </c>
      <c r="AB64" s="22">
        <v>0</v>
      </c>
      <c r="AC64" s="22">
        <f t="shared" si="11"/>
        <v>0</v>
      </c>
      <c r="AD64" s="22">
        <v>0</v>
      </c>
      <c r="AE64" s="45"/>
      <c r="AF64" s="27">
        <v>6.5</v>
      </c>
      <c r="AG64" s="21" t="s">
        <v>33</v>
      </c>
      <c r="AH64" s="21"/>
      <c r="AI64" s="21"/>
      <c r="AJ64" s="21"/>
      <c r="AK64" s="22">
        <v>66</v>
      </c>
      <c r="AL64" s="21" t="s">
        <v>107</v>
      </c>
      <c r="AM64" s="22">
        <v>3</v>
      </c>
      <c r="AN64" s="22">
        <v>0</v>
      </c>
      <c r="AO64" s="22">
        <v>1</v>
      </c>
      <c r="AP64" s="22">
        <f t="shared" si="12"/>
        <v>1</v>
      </c>
      <c r="AQ64" s="22">
        <v>0</v>
      </c>
      <c r="AR64" s="36"/>
    </row>
    <row r="65" spans="1:44" ht="15.95" customHeight="1" x14ac:dyDescent="0.25">
      <c r="A65" s="36"/>
      <c r="Q65" s="36"/>
      <c r="R65" s="41"/>
      <c r="S65" s="27">
        <v>6.5</v>
      </c>
      <c r="T65" s="21" t="s">
        <v>133</v>
      </c>
      <c r="U65" s="21"/>
      <c r="V65" s="21"/>
      <c r="W65" s="21"/>
      <c r="X65" s="22">
        <v>2</v>
      </c>
      <c r="Y65" s="21" t="s">
        <v>106</v>
      </c>
      <c r="Z65" s="22">
        <v>3</v>
      </c>
      <c r="AA65" s="22">
        <v>0</v>
      </c>
      <c r="AB65" s="22">
        <v>2</v>
      </c>
      <c r="AC65" s="22">
        <f t="shared" si="11"/>
        <v>2</v>
      </c>
      <c r="AD65" s="22">
        <v>0</v>
      </c>
      <c r="AE65" s="45"/>
      <c r="AF65" s="27">
        <v>6</v>
      </c>
      <c r="AG65" s="21" t="s">
        <v>59</v>
      </c>
      <c r="AH65" s="21"/>
      <c r="AI65" s="21"/>
      <c r="AJ65" s="21"/>
      <c r="AK65" s="22">
        <v>75</v>
      </c>
      <c r="AL65" s="21" t="s">
        <v>107</v>
      </c>
      <c r="AM65" s="22">
        <v>2</v>
      </c>
      <c r="AN65" s="22">
        <v>0</v>
      </c>
      <c r="AO65" s="22">
        <v>0</v>
      </c>
      <c r="AP65" s="22">
        <f t="shared" si="12"/>
        <v>0</v>
      </c>
      <c r="AQ65" s="22">
        <v>0</v>
      </c>
      <c r="AR65" s="36"/>
    </row>
    <row r="66" spans="1:44" ht="15.95" customHeight="1" thickBot="1" x14ac:dyDescent="0.3">
      <c r="A66" s="41"/>
      <c r="Q66" s="36"/>
      <c r="R66" s="41"/>
      <c r="S66" s="17" t="s">
        <v>116</v>
      </c>
      <c r="T66" s="17"/>
      <c r="U66" s="17"/>
      <c r="V66" s="17"/>
      <c r="W66" s="17"/>
      <c r="X66" s="17"/>
      <c r="Y66" s="17"/>
      <c r="Z66" s="23">
        <f>SUM(Z54:Z65)</f>
        <v>33</v>
      </c>
      <c r="AA66" s="23">
        <f>SUM(AA54:AA65)</f>
        <v>10</v>
      </c>
      <c r="AB66" s="23">
        <f>SUM(AB54:AB65)</f>
        <v>15</v>
      </c>
      <c r="AC66" s="23">
        <f>+AB66+AA66</f>
        <v>25</v>
      </c>
      <c r="AD66" s="23">
        <f>SUM(AD54:AD65)</f>
        <v>4</v>
      </c>
      <c r="AE66" s="45"/>
      <c r="AF66" s="17" t="s">
        <v>35</v>
      </c>
      <c r="AG66" s="17"/>
      <c r="AH66" s="17"/>
      <c r="AI66" s="17"/>
      <c r="AJ66" s="17"/>
      <c r="AK66" s="17"/>
      <c r="AL66" s="17"/>
      <c r="AM66" s="23">
        <f>SUM(AM54:AM65)</f>
        <v>33</v>
      </c>
      <c r="AN66" s="23">
        <f>SUM(AN54:AN65)</f>
        <v>5</v>
      </c>
      <c r="AO66" s="23">
        <f>SUM(AO54:AO65)</f>
        <v>9</v>
      </c>
      <c r="AP66" s="23">
        <f>+AO66+AN66</f>
        <v>14</v>
      </c>
      <c r="AQ66" s="23">
        <f>SUM(AQ54:AQ65)</f>
        <v>4</v>
      </c>
      <c r="AR66" s="36"/>
    </row>
    <row r="67" spans="1:44" ht="15.95" customHeight="1" x14ac:dyDescent="0.25">
      <c r="A67" s="41"/>
      <c r="Q67" s="36"/>
      <c r="R67" s="36"/>
      <c r="AF67" s="21" t="s">
        <v>124</v>
      </c>
      <c r="AG67" s="11"/>
      <c r="AH67" s="11"/>
      <c r="AI67" s="11"/>
      <c r="AJ67" s="21"/>
      <c r="AK67" s="21"/>
      <c r="AL67" s="11"/>
      <c r="AM67" s="15">
        <f>+Z27+Z40+AM27+AM66+AM53+AM40+Z66+Z53</f>
        <v>264</v>
      </c>
      <c r="AN67" s="15">
        <f>+AA27+AA40+AN27+AN66+AN53+AN40+AA66+AA53</f>
        <v>74</v>
      </c>
      <c r="AO67" s="15">
        <f>+AB27+AB40+AO27+AO66+AO53+AO40+AB66+AB53</f>
        <v>109</v>
      </c>
      <c r="AP67" s="15">
        <f>+AC27+AC40+AP27+AP66+AP53+AP40+AC66+AC53</f>
        <v>183</v>
      </c>
      <c r="AQ67" s="15">
        <f>+AD27+AD40+AQ27+AQ66+AQ53+AQ40+AD66+AD53</f>
        <v>30</v>
      </c>
      <c r="AR67" s="36"/>
    </row>
    <row r="68" spans="1:44" ht="15.95" customHeight="1" x14ac:dyDescent="0.25">
      <c r="A68" s="41"/>
      <c r="Q68" s="36"/>
      <c r="R68" s="36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J68" s="21"/>
      <c r="AK68" s="21"/>
      <c r="AL68" s="11"/>
      <c r="AM68" s="22"/>
      <c r="AN68" s="22"/>
      <c r="AO68" s="22"/>
      <c r="AP68" s="22"/>
      <c r="AQ68" s="22"/>
      <c r="AR68" s="36"/>
    </row>
    <row r="69" spans="1:44" ht="15.95" customHeight="1" x14ac:dyDescent="0.25">
      <c r="A69" s="41"/>
      <c r="Q69" s="36"/>
      <c r="R69" s="36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21"/>
      <c r="AG69" s="11"/>
      <c r="AH69" s="11"/>
      <c r="AI69" s="11"/>
      <c r="AJ69" s="21"/>
      <c r="AK69" s="21"/>
      <c r="AL69" s="11"/>
      <c r="AM69" s="22"/>
      <c r="AN69" s="22"/>
      <c r="AO69" s="22"/>
      <c r="AP69" s="22"/>
      <c r="AQ69" s="22"/>
      <c r="AR69" s="36"/>
    </row>
    <row r="70" spans="1:44" ht="15.95" customHeight="1" x14ac:dyDescent="0.25">
      <c r="A70" s="41"/>
      <c r="Q70" s="36"/>
      <c r="R70" s="36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21"/>
      <c r="AG70" s="11"/>
      <c r="AH70" s="11"/>
      <c r="AI70" s="11"/>
      <c r="AJ70" s="21"/>
      <c r="AK70" s="21"/>
      <c r="AL70" s="11"/>
      <c r="AM70" s="22"/>
      <c r="AN70" s="22"/>
      <c r="AO70" s="22"/>
      <c r="AP70" s="34"/>
      <c r="AQ70" s="22"/>
      <c r="AR70" s="36"/>
    </row>
    <row r="71" spans="1:44" ht="15.95" customHeight="1" x14ac:dyDescent="0.25">
      <c r="A71" s="41"/>
      <c r="Q71" s="36"/>
      <c r="R71" s="36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21"/>
      <c r="AG71" s="11"/>
      <c r="AH71" s="11"/>
      <c r="AI71" s="11"/>
      <c r="AJ71" s="21"/>
      <c r="AK71" s="21"/>
      <c r="AL71" s="11"/>
      <c r="AM71" s="22"/>
      <c r="AN71" s="22"/>
      <c r="AO71" s="22"/>
      <c r="AP71" s="34"/>
      <c r="AQ71" s="22"/>
      <c r="AR71" s="36"/>
    </row>
    <row r="72" spans="1:44" ht="15.95" customHeight="1" x14ac:dyDescent="0.25">
      <c r="A72" s="41"/>
      <c r="Q72" s="36"/>
      <c r="R72" s="39"/>
      <c r="AR72" s="43"/>
    </row>
    <row r="73" spans="1:44" ht="15" customHeight="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43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43"/>
    </row>
    <row r="74" spans="1:44" ht="24" customHeight="1" x14ac:dyDescent="0.3">
      <c r="A74" s="39"/>
      <c r="B74" s="63" t="s">
        <v>127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39"/>
      <c r="R74" s="39"/>
      <c r="S74" s="63" t="s">
        <v>127</v>
      </c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43"/>
    </row>
    <row r="75" spans="1:44" ht="20.25" x14ac:dyDescent="0.3">
      <c r="A75" s="39"/>
      <c r="B75" s="26" t="s">
        <v>76</v>
      </c>
      <c r="C75" s="26">
        <f>+C2</f>
        <v>3</v>
      </c>
      <c r="D75" s="25"/>
      <c r="E75" s="25"/>
      <c r="F75" s="25"/>
      <c r="G75" s="64" t="str">
        <f>+G2</f>
        <v>2025/2026 REGULAR SEASON</v>
      </c>
      <c r="H75" s="64"/>
      <c r="I75" s="64"/>
      <c r="J75" s="64"/>
      <c r="K75" s="64"/>
      <c r="L75" s="64"/>
      <c r="M75" s="64"/>
      <c r="N75" s="25"/>
      <c r="O75" s="25"/>
      <c r="P75" s="25"/>
      <c r="Q75" s="39"/>
      <c r="R75" s="39"/>
      <c r="S75" s="64" t="s">
        <v>88</v>
      </c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39"/>
    </row>
    <row r="76" spans="1:44" ht="18.600000000000001" customHeight="1" x14ac:dyDescent="0.3">
      <c r="A76" s="36"/>
      <c r="N76" s="25"/>
      <c r="O76" s="25"/>
      <c r="P76" s="25"/>
      <c r="Q76" s="36"/>
      <c r="R76" s="36"/>
      <c r="T76" s="16"/>
      <c r="U76" s="16"/>
      <c r="V76" s="16"/>
      <c r="W76" s="16"/>
      <c r="X76" s="16"/>
      <c r="Y76" s="16"/>
      <c r="Z76" s="16"/>
      <c r="AA76" s="29"/>
      <c r="AB76" s="29"/>
      <c r="AC76" s="29"/>
      <c r="AD76" s="29"/>
      <c r="AE76" s="30"/>
      <c r="AF76" s="29"/>
      <c r="AG76" s="29"/>
      <c r="AH76" s="29"/>
      <c r="AI76" s="29"/>
      <c r="AJ76" s="29"/>
      <c r="AK76" s="29"/>
      <c r="AL76" s="29"/>
      <c r="AM76" s="21"/>
      <c r="AN76" s="11"/>
      <c r="AO76" s="11"/>
      <c r="AP76" s="22"/>
      <c r="AQ76" s="22"/>
      <c r="AR76" s="36"/>
    </row>
    <row r="77" spans="1:44" ht="16.5" thickBot="1" x14ac:dyDescent="0.3">
      <c r="A77" s="36"/>
      <c r="Q77" s="39"/>
      <c r="R77" s="39"/>
      <c r="S77" s="28" t="s">
        <v>109</v>
      </c>
      <c r="T77" s="28" t="s">
        <v>111</v>
      </c>
      <c r="U77" s="28"/>
      <c r="V77" s="38"/>
      <c r="W77" s="38"/>
      <c r="X77" s="38"/>
      <c r="Y77" s="38"/>
      <c r="Z77" s="38" t="s">
        <v>3</v>
      </c>
      <c r="AA77" s="38" t="s">
        <v>22</v>
      </c>
      <c r="AB77" s="38" t="s">
        <v>23</v>
      </c>
      <c r="AC77" s="38" t="s">
        <v>24</v>
      </c>
      <c r="AD77" s="38" t="s">
        <v>2</v>
      </c>
      <c r="AE77" s="22"/>
      <c r="AM77" s="22"/>
      <c r="AN77" s="22"/>
      <c r="AO77" s="22"/>
      <c r="AP77" s="22"/>
      <c r="AQ77" s="22"/>
      <c r="AR77" s="39"/>
    </row>
    <row r="78" spans="1:44" ht="15.75" customHeight="1" x14ac:dyDescent="0.25">
      <c r="A78" s="36"/>
      <c r="Q78" s="39"/>
      <c r="R78" s="39"/>
      <c r="S78" s="27">
        <v>8.5</v>
      </c>
      <c r="T78" s="21" t="s">
        <v>276</v>
      </c>
      <c r="Z78" s="22">
        <v>1</v>
      </c>
      <c r="AA78" s="22">
        <v>1</v>
      </c>
      <c r="AB78" s="22">
        <v>1</v>
      </c>
      <c r="AC78" s="22">
        <f t="shared" ref="AC78" si="13">+AA78+AB78</f>
        <v>2</v>
      </c>
      <c r="AD78" s="22">
        <v>0</v>
      </c>
      <c r="AM78" s="22"/>
      <c r="AN78" s="22"/>
      <c r="AO78" s="22"/>
      <c r="AP78" s="22"/>
      <c r="AQ78" s="22"/>
      <c r="AR78" s="39"/>
    </row>
    <row r="79" spans="1:44" ht="15.75" customHeight="1" thickBot="1" x14ac:dyDescent="0.3">
      <c r="A79" s="36"/>
      <c r="E79" s="2" t="s">
        <v>67</v>
      </c>
      <c r="F79" s="2"/>
      <c r="G79" s="2"/>
      <c r="H79" s="4" t="s">
        <v>1</v>
      </c>
      <c r="I79" s="4"/>
      <c r="J79" s="4" t="s">
        <v>3</v>
      </c>
      <c r="K79" s="4" t="s">
        <v>22</v>
      </c>
      <c r="L79" s="4" t="s">
        <v>23</v>
      </c>
      <c r="M79" s="50" t="s">
        <v>24</v>
      </c>
      <c r="Q79" s="36"/>
      <c r="R79" s="36"/>
      <c r="S79" s="27">
        <v>7</v>
      </c>
      <c r="T79" s="21" t="s">
        <v>219</v>
      </c>
      <c r="Z79" s="22">
        <v>3</v>
      </c>
      <c r="AA79" s="22">
        <v>1</v>
      </c>
      <c r="AB79" s="22">
        <v>1</v>
      </c>
      <c r="AC79" s="22">
        <f t="shared" ref="AC79" si="14">+AA79+AB79</f>
        <v>2</v>
      </c>
      <c r="AD79" s="22">
        <v>0</v>
      </c>
      <c r="AM79" s="22"/>
      <c r="AN79" s="22"/>
      <c r="AO79" s="22"/>
      <c r="AP79" s="22"/>
      <c r="AQ79" s="22"/>
      <c r="AR79" s="36"/>
    </row>
    <row r="80" spans="1:44" ht="15.75" customHeight="1" x14ac:dyDescent="0.25">
      <c r="A80" s="36"/>
      <c r="E80" s="21" t="s">
        <v>129</v>
      </c>
      <c r="F80" s="21"/>
      <c r="G80" s="21"/>
      <c r="H80" s="21" t="s">
        <v>17</v>
      </c>
      <c r="I80" s="22"/>
      <c r="J80" s="22">
        <v>3</v>
      </c>
      <c r="K80" s="22">
        <v>7</v>
      </c>
      <c r="L80" s="22">
        <v>3</v>
      </c>
      <c r="M80" s="22">
        <f t="shared" ref="M80:M97" si="15">+K80+L80</f>
        <v>10</v>
      </c>
      <c r="Q80" s="36"/>
      <c r="R80" s="36"/>
      <c r="S80" s="27">
        <v>8</v>
      </c>
      <c r="T80" s="21" t="s">
        <v>137</v>
      </c>
      <c r="Z80" s="22">
        <v>4</v>
      </c>
      <c r="AA80" s="22">
        <v>4</v>
      </c>
      <c r="AB80" s="22">
        <v>1</v>
      </c>
      <c r="AC80" s="22">
        <f>+AA80+AB80</f>
        <v>5</v>
      </c>
      <c r="AD80" s="22">
        <v>0</v>
      </c>
      <c r="AP80" s="22"/>
      <c r="AQ80" s="22"/>
      <c r="AR80" s="36"/>
    </row>
    <row r="81" spans="1:44" ht="15.75" customHeight="1" x14ac:dyDescent="0.25">
      <c r="A81" s="36"/>
      <c r="E81" s="21" t="s">
        <v>150</v>
      </c>
      <c r="F81" s="21"/>
      <c r="G81" s="21"/>
      <c r="H81" s="21" t="s">
        <v>97</v>
      </c>
      <c r="I81" s="22"/>
      <c r="J81" s="22">
        <v>3</v>
      </c>
      <c r="K81" s="22">
        <v>6</v>
      </c>
      <c r="L81" s="22">
        <v>4</v>
      </c>
      <c r="M81" s="22">
        <f t="shared" si="15"/>
        <v>10</v>
      </c>
      <c r="Q81" s="36"/>
      <c r="R81" s="36"/>
      <c r="S81" s="27">
        <v>6.5</v>
      </c>
      <c r="T81" s="21" t="s">
        <v>277</v>
      </c>
      <c r="Z81" s="22">
        <v>1</v>
      </c>
      <c r="AA81" s="22">
        <v>0</v>
      </c>
      <c r="AB81" s="22">
        <v>0</v>
      </c>
      <c r="AC81" s="22">
        <f t="shared" ref="AC81" si="16">+AA81+AB81</f>
        <v>0</v>
      </c>
      <c r="AD81" s="22">
        <v>0</v>
      </c>
      <c r="AM81" s="22"/>
      <c r="AN81" s="22"/>
      <c r="AO81" s="22"/>
      <c r="AP81" s="22"/>
      <c r="AQ81" s="22"/>
      <c r="AR81" s="36"/>
    </row>
    <row r="82" spans="1:44" ht="15.75" customHeight="1" x14ac:dyDescent="0.25">
      <c r="A82" s="36"/>
      <c r="E82" s="21" t="s">
        <v>53</v>
      </c>
      <c r="F82" s="21"/>
      <c r="G82" s="21"/>
      <c r="H82" s="21" t="s">
        <v>108</v>
      </c>
      <c r="I82" s="22"/>
      <c r="J82" s="22">
        <v>3</v>
      </c>
      <c r="K82" s="22">
        <v>4</v>
      </c>
      <c r="L82" s="22">
        <v>2</v>
      </c>
      <c r="M82" s="22">
        <f t="shared" si="15"/>
        <v>6</v>
      </c>
      <c r="Q82" s="36"/>
      <c r="R82" s="36"/>
      <c r="S82" s="27">
        <v>7.5</v>
      </c>
      <c r="T82" s="21" t="s">
        <v>160</v>
      </c>
      <c r="Z82" s="22">
        <v>1</v>
      </c>
      <c r="AA82" s="22">
        <v>0</v>
      </c>
      <c r="AB82" s="22">
        <v>0</v>
      </c>
      <c r="AC82" s="22">
        <f>+AA82+AB82</f>
        <v>0</v>
      </c>
      <c r="AD82" s="22">
        <v>0</v>
      </c>
      <c r="AQ82" s="22"/>
      <c r="AR82" s="36"/>
    </row>
    <row r="83" spans="1:44" ht="15.75" customHeight="1" x14ac:dyDescent="0.25">
      <c r="A83" s="36"/>
      <c r="E83" s="21" t="s">
        <v>85</v>
      </c>
      <c r="F83" s="21"/>
      <c r="G83" s="21"/>
      <c r="H83" s="21" t="s">
        <v>106</v>
      </c>
      <c r="I83" s="22"/>
      <c r="J83" s="22">
        <v>3</v>
      </c>
      <c r="K83" s="22">
        <v>3</v>
      </c>
      <c r="L83" s="22">
        <v>3</v>
      </c>
      <c r="M83" s="22">
        <f t="shared" si="15"/>
        <v>6</v>
      </c>
      <c r="Q83" s="36"/>
      <c r="R83" s="36"/>
      <c r="S83" s="27">
        <v>7.5</v>
      </c>
      <c r="T83" s="21" t="s">
        <v>278</v>
      </c>
      <c r="Z83" s="22">
        <v>1</v>
      </c>
      <c r="AA83" s="22">
        <v>0</v>
      </c>
      <c r="AB83" s="22">
        <v>0</v>
      </c>
      <c r="AC83" s="22">
        <f t="shared" ref="AC83" si="17">+AA83+AB83</f>
        <v>0</v>
      </c>
      <c r="AD83" s="22">
        <v>0</v>
      </c>
      <c r="AQ83" s="22"/>
      <c r="AR83" s="36"/>
    </row>
    <row r="84" spans="1:44" ht="15.75" customHeight="1" x14ac:dyDescent="0.25">
      <c r="A84" s="36"/>
      <c r="E84" s="21" t="s">
        <v>194</v>
      </c>
      <c r="F84" s="21"/>
      <c r="G84" s="21"/>
      <c r="H84" s="21" t="s">
        <v>97</v>
      </c>
      <c r="I84" s="22"/>
      <c r="J84" s="22">
        <v>3</v>
      </c>
      <c r="K84" s="22">
        <v>2</v>
      </c>
      <c r="L84" s="22">
        <v>4</v>
      </c>
      <c r="M84" s="22">
        <f t="shared" si="15"/>
        <v>6</v>
      </c>
      <c r="Q84" s="36"/>
      <c r="R84" s="36"/>
      <c r="S84" s="27">
        <v>8.5</v>
      </c>
      <c r="T84" s="21" t="s">
        <v>254</v>
      </c>
      <c r="Z84" s="22">
        <v>1</v>
      </c>
      <c r="AA84" s="22">
        <v>0</v>
      </c>
      <c r="AB84" s="22">
        <v>0</v>
      </c>
      <c r="AC84" s="22">
        <f>+AA84+AB84</f>
        <v>0</v>
      </c>
      <c r="AD84" s="22">
        <v>2</v>
      </c>
      <c r="AM84" s="22"/>
      <c r="AN84" s="22"/>
      <c r="AO84" s="22"/>
      <c r="AP84" s="22"/>
      <c r="AQ84" s="22"/>
      <c r="AR84" s="36"/>
    </row>
    <row r="85" spans="1:44" ht="15.75" customHeight="1" x14ac:dyDescent="0.25">
      <c r="A85" s="36"/>
      <c r="E85" s="21" t="s">
        <v>161</v>
      </c>
      <c r="F85" s="21"/>
      <c r="G85" s="21"/>
      <c r="H85" s="21" t="s">
        <v>17</v>
      </c>
      <c r="I85" s="22"/>
      <c r="J85" s="22">
        <v>3</v>
      </c>
      <c r="K85" s="22">
        <v>1</v>
      </c>
      <c r="L85" s="22">
        <v>5</v>
      </c>
      <c r="M85" s="22">
        <f t="shared" si="15"/>
        <v>6</v>
      </c>
      <c r="Q85" s="36"/>
      <c r="R85" s="36"/>
      <c r="S85" s="27">
        <v>6</v>
      </c>
      <c r="T85" s="21" t="s">
        <v>156</v>
      </c>
      <c r="Z85" s="22">
        <v>2</v>
      </c>
      <c r="AA85" s="22">
        <v>0</v>
      </c>
      <c r="AB85" s="22">
        <v>0</v>
      </c>
      <c r="AC85" s="22">
        <f>+AA85+AB85</f>
        <v>0</v>
      </c>
      <c r="AD85" s="22">
        <v>2</v>
      </c>
      <c r="AM85" s="22"/>
      <c r="AN85" s="22"/>
      <c r="AO85" s="22"/>
      <c r="AP85" s="22"/>
      <c r="AQ85" s="22"/>
      <c r="AR85" s="36"/>
    </row>
    <row r="86" spans="1:44" ht="15.75" customHeight="1" x14ac:dyDescent="0.25">
      <c r="A86" s="36"/>
      <c r="E86" s="21" t="s">
        <v>185</v>
      </c>
      <c r="F86" s="21"/>
      <c r="G86" s="21"/>
      <c r="H86" s="21" t="s">
        <v>134</v>
      </c>
      <c r="I86" s="22"/>
      <c r="J86" s="22">
        <v>3</v>
      </c>
      <c r="K86" s="22">
        <v>4</v>
      </c>
      <c r="L86" s="22">
        <v>1</v>
      </c>
      <c r="M86" s="22">
        <f t="shared" si="15"/>
        <v>5</v>
      </c>
      <c r="Q86" s="36"/>
      <c r="R86" s="36"/>
      <c r="S86" s="27">
        <v>7</v>
      </c>
      <c r="T86" s="21" t="s">
        <v>279</v>
      </c>
      <c r="Z86" s="22">
        <v>1</v>
      </c>
      <c r="AA86" s="22">
        <v>0</v>
      </c>
      <c r="AB86" s="22">
        <v>2</v>
      </c>
      <c r="AC86" s="22">
        <f>+AA86+AB86</f>
        <v>2</v>
      </c>
      <c r="AD86" s="22">
        <v>0</v>
      </c>
      <c r="AM86" s="22"/>
      <c r="AN86" s="22"/>
      <c r="AO86" s="22"/>
      <c r="AP86" s="22"/>
      <c r="AQ86" s="22"/>
      <c r="AR86" s="40"/>
    </row>
    <row r="87" spans="1:44" ht="15.75" customHeight="1" thickBot="1" x14ac:dyDescent="0.3">
      <c r="A87" s="36"/>
      <c r="E87" s="21" t="s">
        <v>155</v>
      </c>
      <c r="H87" s="21" t="s">
        <v>134</v>
      </c>
      <c r="I87" s="22"/>
      <c r="J87" s="22">
        <v>3</v>
      </c>
      <c r="K87" s="22">
        <v>2</v>
      </c>
      <c r="L87" s="22">
        <v>3</v>
      </c>
      <c r="M87" s="22">
        <f t="shared" si="15"/>
        <v>5</v>
      </c>
      <c r="Q87" s="40"/>
      <c r="R87" s="40"/>
      <c r="S87" s="27">
        <v>6</v>
      </c>
      <c r="T87" s="21" t="s">
        <v>223</v>
      </c>
      <c r="Z87" s="22">
        <v>2</v>
      </c>
      <c r="AA87" s="22">
        <v>1</v>
      </c>
      <c r="AB87" s="22">
        <v>2</v>
      </c>
      <c r="AC87" s="22">
        <f>+AA87+AB87</f>
        <v>3</v>
      </c>
      <c r="AD87" s="22">
        <v>0</v>
      </c>
      <c r="AM87" s="22"/>
      <c r="AN87" s="22"/>
      <c r="AO87" s="22"/>
      <c r="AP87" s="22"/>
      <c r="AQ87" s="22"/>
      <c r="AR87" s="40"/>
    </row>
    <row r="88" spans="1:44" ht="15.75" customHeight="1" x14ac:dyDescent="0.25">
      <c r="A88" s="36"/>
      <c r="E88" s="21" t="s">
        <v>192</v>
      </c>
      <c r="F88" s="21"/>
      <c r="G88" s="21"/>
      <c r="H88" s="21" t="s">
        <v>173</v>
      </c>
      <c r="I88" s="22"/>
      <c r="J88" s="22">
        <v>3</v>
      </c>
      <c r="K88" s="22">
        <v>2</v>
      </c>
      <c r="L88" s="22">
        <v>3</v>
      </c>
      <c r="M88" s="22">
        <f t="shared" si="15"/>
        <v>5</v>
      </c>
      <c r="Q88" s="40"/>
      <c r="R88" s="40"/>
      <c r="S88" s="8"/>
      <c r="T88" s="31" t="s">
        <v>86</v>
      </c>
      <c r="U88" s="8"/>
      <c r="V88" s="8"/>
      <c r="W88" s="8"/>
      <c r="X88" s="8"/>
      <c r="Y88" s="8"/>
      <c r="Z88" s="15">
        <f>SUM(Z78:Z87)</f>
        <v>17</v>
      </c>
      <c r="AA88" s="15">
        <f>SUM(AA78:AA87)</f>
        <v>7</v>
      </c>
      <c r="AB88" s="15">
        <f>SUM(AB78:AB87)</f>
        <v>7</v>
      </c>
      <c r="AC88" s="15">
        <f>SUM(AC78:AC87)</f>
        <v>14</v>
      </c>
      <c r="AD88" s="15">
        <f>SUM(AD78:AD87)</f>
        <v>4</v>
      </c>
      <c r="AM88" s="22"/>
      <c r="AN88" s="22"/>
      <c r="AO88" s="22"/>
      <c r="AP88" s="22"/>
      <c r="AQ88" s="22"/>
      <c r="AR88" s="40"/>
    </row>
    <row r="89" spans="1:44" ht="15.75" customHeight="1" x14ac:dyDescent="0.25">
      <c r="A89" s="36"/>
      <c r="E89" s="21" t="s">
        <v>79</v>
      </c>
      <c r="F89" s="21"/>
      <c r="G89" s="21"/>
      <c r="H89" s="21" t="s">
        <v>173</v>
      </c>
      <c r="I89" s="22"/>
      <c r="J89" s="22">
        <v>3</v>
      </c>
      <c r="K89" s="22">
        <v>2</v>
      </c>
      <c r="L89" s="22">
        <v>3</v>
      </c>
      <c r="M89" s="22">
        <f t="shared" si="15"/>
        <v>5</v>
      </c>
      <c r="Q89" s="40"/>
      <c r="R89" s="40"/>
      <c r="AM89" s="22"/>
      <c r="AN89" s="22"/>
      <c r="AO89" s="22"/>
      <c r="AP89" s="22"/>
      <c r="AQ89" s="22"/>
      <c r="AR89" s="41"/>
    </row>
    <row r="90" spans="1:44" ht="15.75" customHeight="1" thickBot="1" x14ac:dyDescent="0.3">
      <c r="A90" s="36"/>
      <c r="E90" s="21" t="s">
        <v>42</v>
      </c>
      <c r="F90" s="21"/>
      <c r="G90" s="21"/>
      <c r="H90" s="21" t="s">
        <v>107</v>
      </c>
      <c r="I90" s="22"/>
      <c r="J90" s="22">
        <v>2</v>
      </c>
      <c r="K90" s="22">
        <v>3</v>
      </c>
      <c r="L90" s="22">
        <v>1</v>
      </c>
      <c r="M90" s="22">
        <f t="shared" si="15"/>
        <v>4</v>
      </c>
      <c r="Q90" s="41"/>
      <c r="R90" s="41"/>
      <c r="S90" s="28" t="s">
        <v>109</v>
      </c>
      <c r="T90" s="28" t="s">
        <v>112</v>
      </c>
      <c r="U90" s="28"/>
      <c r="V90" s="38"/>
      <c r="W90" s="38"/>
      <c r="X90" s="38"/>
      <c r="Y90" s="38"/>
      <c r="Z90" s="38" t="s">
        <v>3</v>
      </c>
      <c r="AA90" s="38" t="s">
        <v>22</v>
      </c>
      <c r="AB90" s="38" t="s">
        <v>23</v>
      </c>
      <c r="AC90" s="38" t="s">
        <v>24</v>
      </c>
      <c r="AD90" s="38" t="s">
        <v>2</v>
      </c>
      <c r="AM90" s="22"/>
      <c r="AN90" s="22"/>
      <c r="AO90" s="22"/>
      <c r="AP90" s="22"/>
      <c r="AQ90" s="22"/>
      <c r="AR90" s="41"/>
    </row>
    <row r="91" spans="1:44" ht="15.75" customHeight="1" x14ac:dyDescent="0.25">
      <c r="A91" s="36"/>
      <c r="E91" s="21" t="s">
        <v>282</v>
      </c>
      <c r="F91" s="21"/>
      <c r="G91" s="21"/>
      <c r="H91" s="21" t="s">
        <v>106</v>
      </c>
      <c r="I91" s="22"/>
      <c r="J91" s="22">
        <v>3</v>
      </c>
      <c r="K91" s="22">
        <v>2</v>
      </c>
      <c r="L91" s="22">
        <v>2</v>
      </c>
      <c r="M91" s="22">
        <f t="shared" si="15"/>
        <v>4</v>
      </c>
      <c r="Q91" s="41"/>
      <c r="R91" s="41"/>
      <c r="S91" s="27">
        <v>7</v>
      </c>
      <c r="T91" s="21" t="s">
        <v>64</v>
      </c>
      <c r="Z91" s="22">
        <v>1</v>
      </c>
      <c r="AA91" s="22">
        <v>0</v>
      </c>
      <c r="AB91" s="22">
        <v>0</v>
      </c>
      <c r="AC91" s="22">
        <f>+AA91+AB91</f>
        <v>0</v>
      </c>
      <c r="AD91" s="22">
        <v>0</v>
      </c>
      <c r="AM91" s="22"/>
      <c r="AN91" s="22"/>
      <c r="AO91" s="22"/>
      <c r="AP91" s="22"/>
      <c r="AQ91" s="22"/>
      <c r="AR91" s="41"/>
    </row>
    <row r="92" spans="1:44" ht="15.75" customHeight="1" x14ac:dyDescent="0.25">
      <c r="A92" s="36"/>
      <c r="E92" s="21" t="s">
        <v>118</v>
      </c>
      <c r="G92" s="21"/>
      <c r="H92" s="21" t="s">
        <v>106</v>
      </c>
      <c r="I92" s="22"/>
      <c r="J92" s="22">
        <v>3</v>
      </c>
      <c r="K92" s="22">
        <v>2</v>
      </c>
      <c r="L92" s="22">
        <v>2</v>
      </c>
      <c r="M92" s="22">
        <f t="shared" si="15"/>
        <v>4</v>
      </c>
      <c r="Q92" s="41"/>
      <c r="R92" s="41"/>
      <c r="S92" s="27">
        <v>7</v>
      </c>
      <c r="T92" s="21" t="s">
        <v>141</v>
      </c>
      <c r="Z92" s="22">
        <v>1</v>
      </c>
      <c r="AA92" s="22">
        <v>1</v>
      </c>
      <c r="AB92" s="22">
        <v>0</v>
      </c>
      <c r="AC92" s="22">
        <f>+AA92+AB92</f>
        <v>1</v>
      </c>
      <c r="AD92" s="22">
        <v>0</v>
      </c>
      <c r="AM92" s="22"/>
      <c r="AN92" s="22"/>
      <c r="AO92" s="22"/>
      <c r="AP92" s="22"/>
      <c r="AQ92" s="22"/>
      <c r="AR92" s="41"/>
    </row>
    <row r="93" spans="1:44" ht="15.75" customHeight="1" x14ac:dyDescent="0.25">
      <c r="A93" s="36"/>
      <c r="E93" s="21" t="s">
        <v>128</v>
      </c>
      <c r="F93" s="21"/>
      <c r="G93" s="21"/>
      <c r="H93" s="21" t="s">
        <v>106</v>
      </c>
      <c r="I93" s="22"/>
      <c r="J93" s="22">
        <v>3</v>
      </c>
      <c r="K93" s="22">
        <v>2</v>
      </c>
      <c r="L93" s="22">
        <v>2</v>
      </c>
      <c r="M93" s="22">
        <f t="shared" si="15"/>
        <v>4</v>
      </c>
      <c r="Q93" s="41"/>
      <c r="R93" s="41"/>
      <c r="S93" s="27">
        <v>7.5</v>
      </c>
      <c r="T93" s="21" t="s">
        <v>139</v>
      </c>
      <c r="Z93" s="22">
        <v>1</v>
      </c>
      <c r="AA93" s="22">
        <v>0</v>
      </c>
      <c r="AB93" s="22">
        <v>0</v>
      </c>
      <c r="AC93" s="22">
        <f>+AA93+AB93</f>
        <v>0</v>
      </c>
      <c r="AD93" s="22">
        <v>0</v>
      </c>
      <c r="AO93" s="22"/>
      <c r="AP93" s="22"/>
      <c r="AQ93" s="22"/>
      <c r="AR93" s="41"/>
    </row>
    <row r="94" spans="1:44" ht="15.75" customHeight="1" x14ac:dyDescent="0.25">
      <c r="A94" s="36"/>
      <c r="E94" s="21" t="s">
        <v>164</v>
      </c>
      <c r="F94" s="21"/>
      <c r="G94" s="21"/>
      <c r="H94" s="21" t="s">
        <v>134</v>
      </c>
      <c r="I94" s="22"/>
      <c r="J94" s="22">
        <v>3</v>
      </c>
      <c r="K94" s="22">
        <v>1</v>
      </c>
      <c r="L94" s="22">
        <v>3</v>
      </c>
      <c r="M94" s="22">
        <f t="shared" si="15"/>
        <v>4</v>
      </c>
      <c r="Q94" s="41"/>
      <c r="R94" s="41"/>
      <c r="S94" s="27">
        <v>6.5</v>
      </c>
      <c r="T94" s="21" t="s">
        <v>123</v>
      </c>
      <c r="Z94" s="22">
        <v>1</v>
      </c>
      <c r="AA94" s="22">
        <v>0</v>
      </c>
      <c r="AB94" s="22">
        <v>0</v>
      </c>
      <c r="AC94" s="22">
        <f>+AA94+AB94</f>
        <v>0</v>
      </c>
      <c r="AD94" s="22">
        <v>0</v>
      </c>
      <c r="AO94" s="22"/>
      <c r="AP94" s="22"/>
      <c r="AQ94" s="22"/>
      <c r="AR94" s="41"/>
    </row>
    <row r="95" spans="1:44" ht="15.75" customHeight="1" thickBot="1" x14ac:dyDescent="0.3">
      <c r="A95" s="36"/>
      <c r="E95" s="21" t="s">
        <v>87</v>
      </c>
      <c r="F95" s="21"/>
      <c r="G95" s="21"/>
      <c r="H95" s="21" t="s">
        <v>108</v>
      </c>
      <c r="I95" s="22"/>
      <c r="J95" s="22">
        <v>3</v>
      </c>
      <c r="K95" s="22">
        <v>1</v>
      </c>
      <c r="L95" s="22">
        <v>3</v>
      </c>
      <c r="M95" s="22">
        <f t="shared" si="15"/>
        <v>4</v>
      </c>
      <c r="Q95" s="41"/>
      <c r="R95" s="41"/>
      <c r="S95" s="27">
        <v>7.5</v>
      </c>
      <c r="T95" s="21" t="s">
        <v>44</v>
      </c>
      <c r="Z95" s="22">
        <v>1</v>
      </c>
      <c r="AA95" s="22">
        <v>0</v>
      </c>
      <c r="AB95" s="22">
        <v>2</v>
      </c>
      <c r="AC95" s="22">
        <f>+AA95+AB95</f>
        <v>2</v>
      </c>
      <c r="AD95" s="22">
        <v>0</v>
      </c>
      <c r="AO95" s="22"/>
      <c r="AP95" s="22"/>
      <c r="AQ95" s="22"/>
      <c r="AR95" s="41"/>
    </row>
    <row r="96" spans="1:44" ht="15.75" customHeight="1" x14ac:dyDescent="0.25">
      <c r="A96" s="36"/>
      <c r="E96" s="21" t="s">
        <v>139</v>
      </c>
      <c r="F96" s="21"/>
      <c r="G96" s="21"/>
      <c r="H96" s="21" t="s">
        <v>106</v>
      </c>
      <c r="I96" s="22"/>
      <c r="J96" s="22">
        <v>3</v>
      </c>
      <c r="K96" s="22">
        <v>1</v>
      </c>
      <c r="L96" s="22">
        <v>3</v>
      </c>
      <c r="M96" s="22">
        <f t="shared" si="15"/>
        <v>4</v>
      </c>
      <c r="Q96" s="41"/>
      <c r="R96" s="41"/>
      <c r="S96" s="8"/>
      <c r="T96" s="31" t="s">
        <v>157</v>
      </c>
      <c r="U96" s="8"/>
      <c r="V96" s="8"/>
      <c r="W96" s="8"/>
      <c r="X96" s="8"/>
      <c r="Y96" s="8"/>
      <c r="Z96" s="53">
        <f>SUM(Z91:Z95)</f>
        <v>5</v>
      </c>
      <c r="AA96" s="53">
        <f t="shared" ref="AA96:AD96" si="18">SUM(AA91:AA95)</f>
        <v>1</v>
      </c>
      <c r="AB96" s="53">
        <f t="shared" si="18"/>
        <v>2</v>
      </c>
      <c r="AC96" s="53">
        <f t="shared" si="18"/>
        <v>3</v>
      </c>
      <c r="AD96" s="53">
        <f t="shared" si="18"/>
        <v>0</v>
      </c>
      <c r="AO96" s="22"/>
      <c r="AP96" s="22"/>
      <c r="AQ96" s="22"/>
      <c r="AR96" s="41"/>
    </row>
    <row r="97" spans="1:44" ht="15.75" customHeight="1" x14ac:dyDescent="0.25">
      <c r="A97" s="36"/>
      <c r="E97" s="21" t="s">
        <v>119</v>
      </c>
      <c r="F97" s="21"/>
      <c r="G97" s="21"/>
      <c r="H97" s="21" t="s">
        <v>173</v>
      </c>
      <c r="I97" s="22"/>
      <c r="J97" s="22">
        <v>3</v>
      </c>
      <c r="K97" s="22">
        <v>0</v>
      </c>
      <c r="L97" s="22">
        <v>4</v>
      </c>
      <c r="M97" s="22">
        <f t="shared" si="15"/>
        <v>4</v>
      </c>
      <c r="Q97" s="41"/>
      <c r="R97" s="41"/>
      <c r="AO97" s="22"/>
      <c r="AP97" s="22"/>
      <c r="AQ97" s="22"/>
      <c r="AR97" s="41"/>
    </row>
    <row r="98" spans="1:44" ht="15.75" customHeight="1" x14ac:dyDescent="0.25">
      <c r="A98" s="36"/>
      <c r="E98" s="21"/>
      <c r="F98" s="21"/>
      <c r="G98" s="21"/>
      <c r="H98" s="21"/>
      <c r="I98" s="22"/>
      <c r="J98" s="22"/>
      <c r="K98" s="22"/>
      <c r="L98" s="22"/>
      <c r="Q98" s="41"/>
      <c r="R98" s="41"/>
      <c r="S98" s="27"/>
      <c r="T98" s="21" t="s">
        <v>86</v>
      </c>
      <c r="Z98" s="54">
        <f>Z88+AC108+Z96</f>
        <v>26</v>
      </c>
      <c r="AA98" s="54">
        <f>AA96+AA88</f>
        <v>8</v>
      </c>
      <c r="AB98" s="54">
        <f>AB96+AB88</f>
        <v>9</v>
      </c>
      <c r="AC98" s="54">
        <f>AC96+AC88</f>
        <v>17</v>
      </c>
      <c r="AD98" s="54">
        <f>AD96+AD88</f>
        <v>4</v>
      </c>
      <c r="AO98" s="22"/>
      <c r="AP98" s="22"/>
      <c r="AQ98" s="22"/>
      <c r="AR98" s="41"/>
    </row>
    <row r="99" spans="1:44" ht="15.75" customHeight="1" x14ac:dyDescent="0.25">
      <c r="A99" s="36"/>
      <c r="Q99" s="41"/>
      <c r="R99" s="41"/>
      <c r="S99" s="27"/>
      <c r="T99" s="21" t="s">
        <v>75</v>
      </c>
      <c r="Z99" s="22">
        <f>+AM41+AM28+Z54+Z41+AM54+AM15+Z28+Z15</f>
        <v>26</v>
      </c>
      <c r="AA99" s="22">
        <f>+AN41+AN28+AA54+AA41+AN54+AN15+AA28+AA15</f>
        <v>8</v>
      </c>
      <c r="AB99" s="22">
        <f>+AO41+AO28+AB54+AB41+AO54+AO15+AB28+AB15</f>
        <v>9</v>
      </c>
      <c r="AC99" s="22">
        <f>+AP41+AP28+AC54+AC41+AP54+AP15+AC28+AC15</f>
        <v>17</v>
      </c>
      <c r="AD99" s="22">
        <f>+AQ41+AQ28+AD54+AD41+AQ54+AQ15+AD28+AD15</f>
        <v>4</v>
      </c>
      <c r="AO99" s="22"/>
      <c r="AP99" s="22"/>
      <c r="AQ99" s="22"/>
      <c r="AR99" s="41"/>
    </row>
    <row r="100" spans="1:44" ht="15.75" customHeight="1" thickBot="1" x14ac:dyDescent="0.3">
      <c r="A100" s="36"/>
      <c r="F100" s="2" t="s">
        <v>77</v>
      </c>
      <c r="G100" s="2"/>
      <c r="H100" s="2"/>
      <c r="I100" s="4" t="s">
        <v>1</v>
      </c>
      <c r="J100" s="4"/>
      <c r="K100" s="4" t="s">
        <v>3</v>
      </c>
      <c r="L100" s="50" t="s">
        <v>2</v>
      </c>
      <c r="Q100" s="41"/>
      <c r="R100" s="41"/>
      <c r="AO100" s="22"/>
      <c r="AP100" s="22"/>
      <c r="AQ100" s="22"/>
      <c r="AR100" s="41"/>
    </row>
    <row r="101" spans="1:44" ht="15.75" customHeight="1" x14ac:dyDescent="0.25">
      <c r="A101" s="36"/>
      <c r="F101" s="21" t="s">
        <v>113</v>
      </c>
      <c r="G101" s="21"/>
      <c r="H101" s="21"/>
      <c r="I101" s="21" t="s">
        <v>97</v>
      </c>
      <c r="J101" s="22"/>
      <c r="K101" s="22">
        <v>2</v>
      </c>
      <c r="L101" s="49">
        <v>2</v>
      </c>
      <c r="Q101" s="41"/>
      <c r="R101" s="41"/>
      <c r="U101" s="27"/>
      <c r="V101" s="21"/>
      <c r="W101" s="21"/>
      <c r="X101" s="21"/>
      <c r="Y101" s="21"/>
      <c r="Z101" s="22"/>
      <c r="AC101" s="22"/>
      <c r="AD101" s="22"/>
      <c r="AE101" s="22"/>
      <c r="AF101" s="22"/>
      <c r="AG101" s="55"/>
      <c r="AH101" s="55"/>
      <c r="AI101" s="22"/>
      <c r="AJ101" s="22"/>
      <c r="AK101" s="22"/>
      <c r="AL101" s="24"/>
      <c r="AM101" s="22"/>
      <c r="AN101" s="22"/>
      <c r="AO101" s="22"/>
      <c r="AP101" s="22"/>
      <c r="AR101" s="41"/>
    </row>
    <row r="102" spans="1:44" ht="15.75" customHeight="1" x14ac:dyDescent="0.25">
      <c r="A102" s="36"/>
      <c r="F102" s="21" t="s">
        <v>191</v>
      </c>
      <c r="G102" s="21"/>
      <c r="H102" s="21"/>
      <c r="I102" s="21" t="s">
        <v>106</v>
      </c>
      <c r="J102" s="22"/>
      <c r="K102" s="22">
        <v>2</v>
      </c>
      <c r="L102" s="49">
        <v>2</v>
      </c>
      <c r="M102" s="22"/>
      <c r="N102" s="22"/>
      <c r="O102" s="22"/>
      <c r="Q102" s="41"/>
      <c r="R102" s="41"/>
      <c r="U102" s="27"/>
      <c r="V102" s="21"/>
      <c r="W102" s="21"/>
      <c r="X102" s="21"/>
      <c r="Y102" s="21"/>
      <c r="Z102" s="22"/>
      <c r="AC102" s="22"/>
      <c r="AD102" s="22"/>
      <c r="AE102" s="22"/>
      <c r="AF102" s="22"/>
      <c r="AG102" s="55"/>
      <c r="AH102" s="55"/>
      <c r="AI102" s="22"/>
      <c r="AJ102" s="22"/>
      <c r="AK102" s="22"/>
      <c r="AL102" s="24"/>
      <c r="AM102" s="22"/>
      <c r="AN102" s="22"/>
      <c r="AO102" s="22"/>
      <c r="AP102" s="22"/>
      <c r="AQ102" s="22"/>
      <c r="AR102" s="41"/>
    </row>
    <row r="103" spans="1:44" ht="15.75" customHeight="1" x14ac:dyDescent="0.25">
      <c r="A103" s="36"/>
      <c r="F103" s="21" t="s">
        <v>53</v>
      </c>
      <c r="G103" s="21"/>
      <c r="H103" s="21"/>
      <c r="I103" s="21" t="s">
        <v>108</v>
      </c>
      <c r="J103" s="22"/>
      <c r="K103" s="22">
        <v>3</v>
      </c>
      <c r="L103" s="49">
        <v>2</v>
      </c>
      <c r="M103" s="22"/>
      <c r="N103" s="22"/>
      <c r="O103" s="22"/>
      <c r="Q103" s="41"/>
      <c r="R103" s="41"/>
      <c r="AM103" s="22"/>
      <c r="AN103" s="22"/>
      <c r="AQ103" s="22"/>
      <c r="AR103" s="41"/>
    </row>
    <row r="104" spans="1:44" ht="15.75" customHeight="1" thickBot="1" x14ac:dyDescent="0.3">
      <c r="A104" s="36"/>
      <c r="F104" s="21" t="s">
        <v>155</v>
      </c>
      <c r="I104" s="21" t="s">
        <v>134</v>
      </c>
      <c r="J104" s="22"/>
      <c r="K104" s="22">
        <v>3</v>
      </c>
      <c r="L104" s="49">
        <v>2</v>
      </c>
      <c r="M104" s="22"/>
      <c r="N104" s="22"/>
      <c r="O104" s="22"/>
      <c r="Q104" s="41"/>
      <c r="R104" s="41"/>
      <c r="U104" s="37" t="s">
        <v>109</v>
      </c>
      <c r="V104" s="10" t="s">
        <v>117</v>
      </c>
      <c r="W104" s="10"/>
      <c r="X104" s="10"/>
      <c r="Y104" s="10"/>
      <c r="Z104" s="10"/>
      <c r="AA104" s="10"/>
      <c r="AB104" s="10"/>
      <c r="AC104" s="37" t="s">
        <v>3</v>
      </c>
      <c r="AD104" s="37" t="s">
        <v>7</v>
      </c>
      <c r="AE104" s="37" t="s">
        <v>8</v>
      </c>
      <c r="AF104" s="37" t="s">
        <v>9</v>
      </c>
      <c r="AG104" s="37" t="s">
        <v>71</v>
      </c>
      <c r="AH104" s="37"/>
      <c r="AI104" s="37" t="s">
        <v>4</v>
      </c>
      <c r="AJ104" s="37" t="s">
        <v>6</v>
      </c>
      <c r="AK104" s="37" t="s">
        <v>5</v>
      </c>
      <c r="AL104" s="37" t="s">
        <v>72</v>
      </c>
      <c r="AM104" s="37" t="s">
        <v>23</v>
      </c>
      <c r="AN104" s="37" t="s">
        <v>2</v>
      </c>
      <c r="AO104" s="22"/>
      <c r="AP104" s="22"/>
      <c r="AQ104" s="22"/>
      <c r="AR104" s="41"/>
    </row>
    <row r="105" spans="1:44" ht="15.75" customHeight="1" x14ac:dyDescent="0.25">
      <c r="A105" s="36"/>
      <c r="F105" s="21" t="s">
        <v>192</v>
      </c>
      <c r="G105" s="21"/>
      <c r="H105" s="21"/>
      <c r="I105" s="21" t="s">
        <v>173</v>
      </c>
      <c r="J105" s="22"/>
      <c r="K105" s="22">
        <v>3</v>
      </c>
      <c r="L105" s="49">
        <v>2</v>
      </c>
      <c r="M105" s="22"/>
      <c r="N105" s="22"/>
      <c r="O105" s="22"/>
      <c r="Q105" s="41"/>
      <c r="R105" s="41"/>
      <c r="U105" s="58">
        <v>7</v>
      </c>
      <c r="V105" s="31" t="s">
        <v>274</v>
      </c>
      <c r="W105" s="8"/>
      <c r="X105" s="31"/>
      <c r="Y105" s="31"/>
      <c r="Z105" s="14"/>
      <c r="AA105" s="8"/>
      <c r="AB105" s="8"/>
      <c r="AC105" s="15">
        <f>SUM(AD105:AF105)</f>
        <v>1</v>
      </c>
      <c r="AD105" s="15">
        <v>0</v>
      </c>
      <c r="AE105" s="15">
        <v>0</v>
      </c>
      <c r="AF105" s="15">
        <v>1</v>
      </c>
      <c r="AG105" s="60">
        <f t="shared" ref="AG105:AG108" si="19">+(AD105*2+AF105)/(2*AC105)</f>
        <v>0.5</v>
      </c>
      <c r="AH105" s="60"/>
      <c r="AI105" s="15">
        <v>2</v>
      </c>
      <c r="AJ105" s="15">
        <v>0</v>
      </c>
      <c r="AK105" s="15">
        <v>0</v>
      </c>
      <c r="AL105" s="52">
        <f t="shared" ref="AL105:AL108" si="20">+AI105/AC105</f>
        <v>2</v>
      </c>
      <c r="AM105" s="15">
        <v>0</v>
      </c>
      <c r="AN105" s="15">
        <v>0</v>
      </c>
      <c r="AO105" s="22"/>
      <c r="AP105" s="22"/>
      <c r="AQ105" s="22"/>
      <c r="AR105" s="41"/>
    </row>
    <row r="106" spans="1:44" ht="15.75" customHeight="1" x14ac:dyDescent="0.25">
      <c r="A106" s="36"/>
      <c r="F106" s="21" t="s">
        <v>118</v>
      </c>
      <c r="H106" s="21"/>
      <c r="I106" s="21" t="s">
        <v>106</v>
      </c>
      <c r="J106" s="22"/>
      <c r="K106" s="22">
        <v>3</v>
      </c>
      <c r="L106" s="49">
        <v>2</v>
      </c>
      <c r="Q106" s="41"/>
      <c r="R106" s="41"/>
      <c r="S106" s="27"/>
      <c r="U106" s="27">
        <v>7.5</v>
      </c>
      <c r="V106" s="21" t="s">
        <v>253</v>
      </c>
      <c r="X106" s="21"/>
      <c r="Y106" s="21"/>
      <c r="Z106" s="16"/>
      <c r="AC106" s="22">
        <f>SUM(AD106:AF106)</f>
        <v>1</v>
      </c>
      <c r="AD106" s="22">
        <v>1</v>
      </c>
      <c r="AE106" s="22">
        <v>0</v>
      </c>
      <c r="AF106" s="22">
        <v>0</v>
      </c>
      <c r="AG106" s="59">
        <f t="shared" ref="AG106" si="21">+(AD106*2+AF106)/(2*AC106)</f>
        <v>1</v>
      </c>
      <c r="AH106" s="59"/>
      <c r="AI106" s="22">
        <v>1</v>
      </c>
      <c r="AJ106" s="22">
        <v>0</v>
      </c>
      <c r="AK106" s="22">
        <v>0</v>
      </c>
      <c r="AL106" s="24">
        <f t="shared" ref="AL106" si="22">+AI106/AC106</f>
        <v>1</v>
      </c>
      <c r="AM106" s="22">
        <v>0</v>
      </c>
      <c r="AN106" s="22">
        <v>0</v>
      </c>
      <c r="AO106" s="22"/>
      <c r="AP106" s="22"/>
      <c r="AQ106" s="22"/>
      <c r="AR106" s="41"/>
    </row>
    <row r="107" spans="1:44" ht="15.75" customHeight="1" thickBot="1" x14ac:dyDescent="0.3">
      <c r="A107" s="36"/>
      <c r="F107" s="21" t="s">
        <v>169</v>
      </c>
      <c r="G107" s="21"/>
      <c r="H107" s="21"/>
      <c r="I107" s="21" t="s">
        <v>134</v>
      </c>
      <c r="J107" s="22"/>
      <c r="K107" s="22">
        <v>3</v>
      </c>
      <c r="L107" s="49">
        <v>2</v>
      </c>
      <c r="Q107" s="41"/>
      <c r="R107" s="41"/>
      <c r="U107" s="56">
        <v>7</v>
      </c>
      <c r="V107" s="28" t="s">
        <v>222</v>
      </c>
      <c r="W107" s="3"/>
      <c r="X107" s="28"/>
      <c r="Y107" s="28"/>
      <c r="Z107" s="10"/>
      <c r="AA107" s="3"/>
      <c r="AB107" s="3"/>
      <c r="AC107" s="38">
        <f>SUM(AD107:AF107)</f>
        <v>2</v>
      </c>
      <c r="AD107" s="38">
        <v>0</v>
      </c>
      <c r="AE107" s="38">
        <v>1</v>
      </c>
      <c r="AF107" s="38">
        <v>1</v>
      </c>
      <c r="AG107" s="61">
        <f t="shared" si="19"/>
        <v>0.25</v>
      </c>
      <c r="AH107" s="61"/>
      <c r="AI107" s="38">
        <v>8</v>
      </c>
      <c r="AJ107" s="38">
        <v>0</v>
      </c>
      <c r="AK107" s="38">
        <v>0</v>
      </c>
      <c r="AL107" s="57">
        <f t="shared" si="20"/>
        <v>4</v>
      </c>
      <c r="AM107" s="38">
        <v>0</v>
      </c>
      <c r="AN107" s="38">
        <v>0</v>
      </c>
      <c r="AO107" s="22"/>
      <c r="AP107" s="22"/>
      <c r="AQ107" s="22"/>
      <c r="AR107" s="41"/>
    </row>
    <row r="108" spans="1:44" ht="15.75" customHeight="1" x14ac:dyDescent="0.25">
      <c r="A108" s="36"/>
      <c r="F108" s="21" t="s">
        <v>141</v>
      </c>
      <c r="G108" s="21"/>
      <c r="H108" s="21"/>
      <c r="I108" s="21" t="s">
        <v>97</v>
      </c>
      <c r="J108" s="22"/>
      <c r="K108" s="22">
        <v>3</v>
      </c>
      <c r="L108" s="49">
        <v>2</v>
      </c>
      <c r="Q108" s="41"/>
      <c r="R108" s="41"/>
      <c r="U108" s="8"/>
      <c r="V108" s="32"/>
      <c r="W108" s="31" t="s">
        <v>20</v>
      </c>
      <c r="X108" s="32"/>
      <c r="Y108" s="32"/>
      <c r="Z108" s="15"/>
      <c r="AA108" s="8"/>
      <c r="AB108" s="8"/>
      <c r="AC108" s="15">
        <f>SUM(AC105:AC107)</f>
        <v>4</v>
      </c>
      <c r="AD108" s="15">
        <f>SUM(AD105:AD107)</f>
        <v>1</v>
      </c>
      <c r="AE108" s="15">
        <f>SUM(AE105:AE107)</f>
        <v>1</v>
      </c>
      <c r="AF108" s="15">
        <f>SUM(AF105:AF107)</f>
        <v>2</v>
      </c>
      <c r="AG108" s="60">
        <f t="shared" si="19"/>
        <v>0.5</v>
      </c>
      <c r="AH108" s="60"/>
      <c r="AI108" s="15">
        <f>SUM(AI105:AI107)</f>
        <v>11</v>
      </c>
      <c r="AJ108" s="15">
        <f>SUM(AJ105:AJ107)</f>
        <v>0</v>
      </c>
      <c r="AK108" s="15">
        <f>SUM(AK105:AK107)</f>
        <v>0</v>
      </c>
      <c r="AL108" s="52">
        <f t="shared" si="20"/>
        <v>2.75</v>
      </c>
      <c r="AM108" s="15">
        <f>SUM(AM105:AM107)</f>
        <v>0</v>
      </c>
      <c r="AN108" s="15">
        <f>SUM(AN105:AN107)</f>
        <v>0</v>
      </c>
      <c r="AO108" s="22"/>
      <c r="AP108" s="22"/>
      <c r="AR108" s="41"/>
    </row>
    <row r="109" spans="1:44" ht="15.75" customHeight="1" x14ac:dyDescent="0.25">
      <c r="A109" s="36"/>
      <c r="F109" s="21" t="s">
        <v>45</v>
      </c>
      <c r="I109" s="21" t="s">
        <v>108</v>
      </c>
      <c r="J109" s="22"/>
      <c r="K109" s="22">
        <v>3</v>
      </c>
      <c r="L109" s="49">
        <v>2</v>
      </c>
      <c r="Q109" s="41"/>
      <c r="R109" s="41"/>
      <c r="AM109" s="22"/>
      <c r="AN109" s="22"/>
      <c r="AR109" s="41"/>
    </row>
    <row r="110" spans="1:44" ht="15.75" customHeight="1" x14ac:dyDescent="0.25">
      <c r="A110" s="36"/>
      <c r="F110" s="21" t="s">
        <v>48</v>
      </c>
      <c r="I110" s="21" t="s">
        <v>97</v>
      </c>
      <c r="J110" s="22"/>
      <c r="K110" s="22">
        <v>3</v>
      </c>
      <c r="L110" s="49">
        <v>2</v>
      </c>
      <c r="Q110" s="41"/>
      <c r="R110" s="41"/>
      <c r="AR110" s="41"/>
    </row>
    <row r="111" spans="1:44" ht="15.75" customHeight="1" x14ac:dyDescent="0.25">
      <c r="A111" s="36"/>
      <c r="F111" s="21" t="s">
        <v>78</v>
      </c>
      <c r="I111" s="21" t="s">
        <v>108</v>
      </c>
      <c r="J111" s="22"/>
      <c r="K111" s="22">
        <v>3</v>
      </c>
      <c r="L111" s="49">
        <v>2</v>
      </c>
      <c r="Q111" s="41"/>
      <c r="R111" s="41"/>
      <c r="AR111" s="41"/>
    </row>
    <row r="112" spans="1:44" ht="15.75" customHeight="1" x14ac:dyDescent="0.25">
      <c r="A112" s="36"/>
      <c r="F112" s="21" t="s">
        <v>187</v>
      </c>
      <c r="G112" s="21"/>
      <c r="H112" s="21"/>
      <c r="I112" s="16" t="s">
        <v>98</v>
      </c>
      <c r="J112" s="22"/>
      <c r="K112" s="22">
        <v>3</v>
      </c>
      <c r="L112" s="49">
        <v>2</v>
      </c>
      <c r="Q112" s="41"/>
      <c r="R112" s="41"/>
      <c r="AR112" s="41"/>
    </row>
    <row r="113" spans="1:44" ht="15.75" customHeight="1" x14ac:dyDescent="0.25">
      <c r="A113" s="36"/>
      <c r="F113" s="21" t="s">
        <v>193</v>
      </c>
      <c r="G113" s="21"/>
      <c r="H113" s="21"/>
      <c r="I113" s="21" t="s">
        <v>97</v>
      </c>
      <c r="J113" s="22"/>
      <c r="K113" s="22">
        <v>3</v>
      </c>
      <c r="L113" s="49">
        <v>2</v>
      </c>
      <c r="Q113" s="41"/>
      <c r="R113" s="41"/>
      <c r="AR113" s="41"/>
    </row>
    <row r="114" spans="1:44" ht="15.75" customHeight="1" x14ac:dyDescent="0.25">
      <c r="A114" s="36"/>
      <c r="Q114" s="41"/>
      <c r="R114" s="41"/>
      <c r="AR114" s="41"/>
    </row>
    <row r="115" spans="1:44" ht="15.75" customHeight="1" x14ac:dyDescent="0.25">
      <c r="A115" s="36"/>
      <c r="Q115" s="41"/>
      <c r="R115" s="41"/>
      <c r="AR115" s="41"/>
    </row>
    <row r="116" spans="1:44" ht="15.75" customHeight="1" x14ac:dyDescent="0.25">
      <c r="A116" s="36"/>
      <c r="Q116" s="41"/>
      <c r="R116" s="41"/>
      <c r="AR116" s="41"/>
    </row>
    <row r="117" spans="1:44" ht="15.75" customHeight="1" x14ac:dyDescent="0.25">
      <c r="A117" s="36"/>
      <c r="Q117" s="41"/>
      <c r="R117" s="41"/>
      <c r="AR117" s="41"/>
    </row>
    <row r="118" spans="1:44" ht="15.75" customHeight="1" x14ac:dyDescent="0.25">
      <c r="A118" s="36"/>
      <c r="Q118" s="41"/>
      <c r="R118" s="41"/>
      <c r="AR118" s="41"/>
    </row>
    <row r="119" spans="1:44" ht="15.75" customHeight="1" x14ac:dyDescent="0.25">
      <c r="A119" s="36"/>
      <c r="Q119" s="41"/>
      <c r="R119" s="41"/>
      <c r="AR119" s="41"/>
    </row>
    <row r="120" spans="1:44" ht="15.75" customHeight="1" x14ac:dyDescent="0.25">
      <c r="A120" s="36"/>
      <c r="Q120" s="41"/>
      <c r="R120" s="41"/>
      <c r="AR120" s="41"/>
    </row>
    <row r="121" spans="1:44" ht="15.75" customHeight="1" x14ac:dyDescent="0.25">
      <c r="A121" s="36"/>
      <c r="Q121" s="41"/>
      <c r="R121" s="41"/>
      <c r="AR121" s="41"/>
    </row>
    <row r="122" spans="1:44" ht="15.75" customHeight="1" x14ac:dyDescent="0.25">
      <c r="A122" s="36"/>
      <c r="Q122" s="41"/>
      <c r="R122" s="41"/>
      <c r="AR122" s="41"/>
    </row>
    <row r="123" spans="1:44" ht="15.75" customHeight="1" x14ac:dyDescent="0.25">
      <c r="A123" s="36"/>
      <c r="Q123" s="41"/>
      <c r="R123" s="41"/>
      <c r="AR123" s="41"/>
    </row>
    <row r="124" spans="1:44" ht="15.75" customHeight="1" x14ac:dyDescent="0.25">
      <c r="A124" s="36"/>
      <c r="D124" s="21"/>
      <c r="E124" s="21"/>
      <c r="F124" s="21"/>
      <c r="G124" s="16"/>
      <c r="H124" s="22"/>
      <c r="I124" s="22"/>
      <c r="J124" s="22"/>
      <c r="K124" s="22"/>
      <c r="L124" s="22"/>
      <c r="Q124" s="41"/>
      <c r="R124" s="41"/>
      <c r="AR124" s="41"/>
    </row>
    <row r="125" spans="1:44" ht="15.75" customHeight="1" x14ac:dyDescent="0.25">
      <c r="A125" s="36"/>
      <c r="D125" s="21"/>
      <c r="E125" s="21"/>
      <c r="F125" s="21"/>
      <c r="G125" s="16"/>
      <c r="H125" s="22"/>
      <c r="I125" s="22"/>
      <c r="J125" s="22"/>
      <c r="K125" s="22"/>
      <c r="L125" s="22"/>
      <c r="Q125" s="41"/>
      <c r="R125" s="41"/>
      <c r="AR125" s="41"/>
    </row>
    <row r="126" spans="1:44" ht="15.75" customHeight="1" x14ac:dyDescent="0.25">
      <c r="A126" s="36"/>
      <c r="Q126" s="41"/>
      <c r="R126" s="41"/>
      <c r="AR126" s="41"/>
    </row>
    <row r="127" spans="1:44" ht="15.75" customHeight="1" x14ac:dyDescent="0.25">
      <c r="A127" s="36"/>
      <c r="Q127" s="41"/>
      <c r="R127" s="41"/>
      <c r="AR127" s="41"/>
    </row>
    <row r="128" spans="1:44" ht="15.75" customHeight="1" x14ac:dyDescent="0.25">
      <c r="A128" s="36"/>
      <c r="Q128" s="41"/>
      <c r="R128" s="41"/>
      <c r="AR128" s="41"/>
    </row>
    <row r="129" spans="1:44" ht="15.75" customHeight="1" x14ac:dyDescent="0.25">
      <c r="A129" s="36"/>
      <c r="Q129" s="41"/>
      <c r="R129" s="41"/>
      <c r="AR129" s="41"/>
    </row>
    <row r="130" spans="1:44" ht="15.75" customHeight="1" x14ac:dyDescent="0.25">
      <c r="A130" s="36"/>
      <c r="Q130" s="41"/>
      <c r="R130" s="41"/>
      <c r="AR130" s="41"/>
    </row>
    <row r="131" spans="1:44" ht="15.75" customHeight="1" x14ac:dyDescent="0.25">
      <c r="A131" s="36"/>
      <c r="Q131" s="41"/>
      <c r="R131" s="41"/>
      <c r="AR131" s="41"/>
    </row>
    <row r="132" spans="1:44" ht="15.75" customHeight="1" x14ac:dyDescent="0.25">
      <c r="A132" s="36"/>
      <c r="Q132" s="41"/>
      <c r="R132" s="41"/>
      <c r="AR132" s="41"/>
    </row>
    <row r="133" spans="1:44" ht="15.75" customHeight="1" x14ac:dyDescent="0.25">
      <c r="A133" s="36"/>
      <c r="Q133" s="41"/>
      <c r="R133" s="41"/>
      <c r="AR133" s="41"/>
    </row>
    <row r="134" spans="1:44" ht="15.75" customHeight="1" x14ac:dyDescent="0.25">
      <c r="A134" s="36"/>
      <c r="Q134" s="41"/>
      <c r="R134" s="41"/>
      <c r="U134" s="27"/>
      <c r="V134" s="21"/>
      <c r="W134" s="21"/>
      <c r="X134" s="21"/>
      <c r="Y134" s="21"/>
      <c r="Z134" s="22"/>
      <c r="AC134" s="22"/>
      <c r="AD134" s="22"/>
      <c r="AE134" s="22"/>
      <c r="AF134" s="22"/>
      <c r="AG134" s="59"/>
      <c r="AH134" s="59"/>
      <c r="AI134" s="22"/>
      <c r="AJ134" s="22"/>
      <c r="AK134" s="22"/>
      <c r="AL134" s="24"/>
      <c r="AM134" s="22"/>
      <c r="AN134" s="22"/>
      <c r="AR134" s="41"/>
    </row>
    <row r="135" spans="1:44" ht="15.75" customHeight="1" x14ac:dyDescent="0.25">
      <c r="A135" s="36"/>
      <c r="Q135" s="41"/>
      <c r="R135" s="41"/>
      <c r="U135" s="27"/>
      <c r="V135" s="21"/>
      <c r="W135" s="21"/>
      <c r="X135" s="21"/>
      <c r="Y135" s="21"/>
      <c r="Z135" s="22"/>
      <c r="AC135" s="22"/>
      <c r="AD135" s="22"/>
      <c r="AE135" s="22"/>
      <c r="AF135" s="22"/>
      <c r="AG135" s="59"/>
      <c r="AH135" s="59"/>
      <c r="AI135" s="22"/>
      <c r="AJ135" s="22"/>
      <c r="AK135" s="22"/>
      <c r="AL135" s="24"/>
      <c r="AM135" s="22"/>
      <c r="AN135" s="22"/>
      <c r="AR135" s="41"/>
    </row>
    <row r="136" spans="1:44" ht="15.75" customHeight="1" x14ac:dyDescent="0.25">
      <c r="A136" s="36"/>
      <c r="Q136" s="36"/>
      <c r="R136" s="36"/>
      <c r="U136" s="27"/>
      <c r="V136" s="21"/>
      <c r="W136" s="21"/>
      <c r="X136" s="21"/>
      <c r="Y136" s="21"/>
      <c r="Z136" s="22"/>
      <c r="AC136" s="22"/>
      <c r="AD136" s="22"/>
      <c r="AE136" s="22"/>
      <c r="AF136" s="22"/>
      <c r="AG136" s="59"/>
      <c r="AH136" s="59"/>
      <c r="AI136" s="22"/>
      <c r="AJ136" s="22"/>
      <c r="AK136" s="22"/>
      <c r="AL136" s="24"/>
      <c r="AM136" s="22"/>
      <c r="AN136" s="22"/>
      <c r="AR136" s="36"/>
    </row>
    <row r="137" spans="1:44" ht="15.75" customHeight="1" x14ac:dyDescent="0.25">
      <c r="A137" s="36"/>
      <c r="Q137" s="36"/>
      <c r="R137" s="36"/>
      <c r="U137" s="27"/>
      <c r="V137" s="21"/>
      <c r="W137" s="21"/>
      <c r="X137" s="21"/>
      <c r="Y137" s="21"/>
      <c r="Z137" s="22"/>
      <c r="AC137" s="22"/>
      <c r="AD137" s="22"/>
      <c r="AE137" s="22"/>
      <c r="AF137" s="22"/>
      <c r="AG137" s="59"/>
      <c r="AH137" s="59"/>
      <c r="AI137" s="22"/>
      <c r="AJ137" s="22"/>
      <c r="AK137" s="22"/>
      <c r="AL137" s="24"/>
      <c r="AM137" s="22"/>
      <c r="AN137" s="22"/>
      <c r="AR137" s="36"/>
    </row>
    <row r="138" spans="1:44" ht="15.75" customHeight="1" x14ac:dyDescent="0.25">
      <c r="A138" s="36"/>
      <c r="Q138" s="36"/>
      <c r="R138" s="36"/>
      <c r="AR138" s="36"/>
    </row>
    <row r="139" spans="1:44" ht="15.75" customHeight="1" x14ac:dyDescent="0.25">
      <c r="A139" s="36"/>
      <c r="Q139" s="36"/>
      <c r="R139" s="36"/>
      <c r="S139" s="27"/>
      <c r="T139" s="21"/>
      <c r="AR139" s="36"/>
    </row>
    <row r="140" spans="1:44" ht="15.75" customHeight="1" x14ac:dyDescent="0.25">
      <c r="A140" s="36"/>
      <c r="Q140" s="36"/>
      <c r="R140" s="36"/>
      <c r="S140" s="27"/>
      <c r="T140" s="21"/>
      <c r="AR140" s="36"/>
    </row>
    <row r="141" spans="1:44" ht="15.75" customHeight="1" x14ac:dyDescent="0.25">
      <c r="A141" s="36"/>
      <c r="Q141" s="36"/>
      <c r="R141" s="36"/>
      <c r="S141" s="27"/>
      <c r="T141" s="21"/>
      <c r="AR141" s="36"/>
    </row>
    <row r="142" spans="1:44" ht="15.75" customHeight="1" x14ac:dyDescent="0.25">
      <c r="A142" s="36"/>
      <c r="Q142" s="39"/>
      <c r="R142" s="39"/>
      <c r="AR142" s="39"/>
    </row>
    <row r="143" spans="1:44" ht="15.75" customHeight="1" x14ac:dyDescent="0.25">
      <c r="A143" s="36"/>
      <c r="Q143" s="39"/>
      <c r="R143" s="39"/>
      <c r="AR143" s="39"/>
    </row>
    <row r="144" spans="1:44" ht="15.75" customHeight="1" x14ac:dyDescent="0.25">
      <c r="A144" s="36"/>
      <c r="Q144" s="39"/>
      <c r="R144" s="39"/>
      <c r="AR144" s="39"/>
    </row>
    <row r="145" spans="1:44" ht="15.75" customHeight="1" x14ac:dyDescent="0.25">
      <c r="A145" s="36"/>
      <c r="D145" s="21"/>
      <c r="E145" s="21"/>
      <c r="F145" s="21"/>
      <c r="G145" s="21"/>
      <c r="I145" s="22"/>
      <c r="J145" s="22"/>
      <c r="K145" s="22"/>
      <c r="L145" s="22"/>
      <c r="M145" s="22"/>
      <c r="Q145" s="39"/>
      <c r="R145" s="39"/>
      <c r="AR145" s="39"/>
    </row>
    <row r="146" spans="1:44" ht="15.75" x14ac:dyDescent="0.25">
      <c r="A146" s="36"/>
      <c r="Q146" s="39"/>
      <c r="R146" s="39"/>
      <c r="AR146" s="39"/>
    </row>
    <row r="147" spans="1:44" ht="15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43"/>
    </row>
  </sheetData>
  <mergeCells count="26"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  <mergeCell ref="AG11:AH11"/>
    <mergeCell ref="E14:F14"/>
    <mergeCell ref="B74:P74"/>
    <mergeCell ref="S74:AQ74"/>
    <mergeCell ref="G75:M75"/>
    <mergeCell ref="S75:AQ75"/>
    <mergeCell ref="AG137:AH137"/>
    <mergeCell ref="AG106:AH106"/>
    <mergeCell ref="AG105:AH105"/>
    <mergeCell ref="AG107:AH107"/>
    <mergeCell ref="AG108:AH108"/>
    <mergeCell ref="AG134:AH134"/>
    <mergeCell ref="AG135:AH135"/>
    <mergeCell ref="AG136:AH136"/>
  </mergeCells>
  <conditionalFormatting sqref="Z99">
    <cfRule type="cellIs" dxfId="14" priority="5" operator="notEqual">
      <formula>$Z$98</formula>
    </cfRule>
  </conditionalFormatting>
  <conditionalFormatting sqref="AA99">
    <cfRule type="cellIs" dxfId="13" priority="4" operator="notEqual">
      <formula>$AA$98</formula>
    </cfRule>
  </conditionalFormatting>
  <conditionalFormatting sqref="AB99">
    <cfRule type="cellIs" dxfId="12" priority="3" operator="notEqual">
      <formula>$AB$98</formula>
    </cfRule>
  </conditionalFormatting>
  <conditionalFormatting sqref="AC99">
    <cfRule type="cellIs" dxfId="11" priority="2" operator="notEqual">
      <formula>$AC$98</formula>
    </cfRule>
  </conditionalFormatting>
  <conditionalFormatting sqref="AD99">
    <cfRule type="cellIs" dxfId="10" priority="1" operator="notEqual">
      <formula>$AD$98</formula>
    </cfRule>
  </conditionalFormatting>
  <pageMargins left="0.25" right="0.25" top="0.25" bottom="0.25" header="0.5" footer="0.5"/>
  <pageSetup scale="6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9543-4C5B-479A-897F-0AAE261146F7}">
  <dimension ref="A1:AR147"/>
  <sheetViews>
    <sheetView topLeftCell="A46" zoomScale="70" zoomScaleNormal="70" zoomScaleSheetLayoutView="78" workbookViewId="0">
      <selection activeCell="Z63" sqref="Z63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  <col min="44" max="44" width="2.7109375" customWidth="1"/>
  </cols>
  <sheetData>
    <row r="1" spans="1:44" ht="24" customHeight="1" x14ac:dyDescent="0.3">
      <c r="A1" s="39"/>
      <c r="B1" s="63" t="s">
        <v>127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39"/>
      <c r="R1" s="39"/>
      <c r="S1" s="63" t="s">
        <v>127</v>
      </c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39"/>
    </row>
    <row r="2" spans="1:44" ht="18.600000000000001" customHeight="1" thickBot="1" x14ac:dyDescent="0.35">
      <c r="A2" s="36"/>
      <c r="B2" s="26" t="s">
        <v>76</v>
      </c>
      <c r="C2" s="26">
        <v>2</v>
      </c>
      <c r="D2" s="25"/>
      <c r="E2" s="25"/>
      <c r="F2" s="25"/>
      <c r="G2" s="64" t="s">
        <v>170</v>
      </c>
      <c r="H2" s="64"/>
      <c r="I2" s="64"/>
      <c r="J2" s="64"/>
      <c r="K2" s="64"/>
      <c r="L2" s="64"/>
      <c r="M2" s="64"/>
      <c r="N2" s="25"/>
      <c r="O2" s="25"/>
      <c r="P2" s="25"/>
      <c r="Q2" s="36"/>
      <c r="R2" s="36"/>
      <c r="U2" s="37" t="s">
        <v>109</v>
      </c>
      <c r="V2" s="10" t="s">
        <v>0</v>
      </c>
      <c r="W2" s="10"/>
      <c r="X2" s="10"/>
      <c r="Y2" s="10"/>
      <c r="Z2" s="10" t="s">
        <v>1</v>
      </c>
      <c r="AA2" s="10"/>
      <c r="AB2" s="10"/>
      <c r="AC2" s="37" t="s">
        <v>3</v>
      </c>
      <c r="AD2" s="37" t="s">
        <v>7</v>
      </c>
      <c r="AE2" s="37" t="s">
        <v>8</v>
      </c>
      <c r="AF2" s="37" t="s">
        <v>9</v>
      </c>
      <c r="AG2" s="65" t="s">
        <v>71</v>
      </c>
      <c r="AH2" s="65"/>
      <c r="AI2" s="37" t="s">
        <v>4</v>
      </c>
      <c r="AJ2" s="37" t="s">
        <v>6</v>
      </c>
      <c r="AK2" s="37" t="s">
        <v>5</v>
      </c>
      <c r="AL2" s="37" t="s">
        <v>72</v>
      </c>
      <c r="AM2" s="21"/>
      <c r="AN2" s="11"/>
      <c r="AO2" s="11"/>
      <c r="AP2" s="22"/>
      <c r="AQ2" s="22"/>
      <c r="AR2" s="39"/>
    </row>
    <row r="3" spans="1:44" ht="18.75" thickBot="1" x14ac:dyDescent="0.3">
      <c r="A3" s="36"/>
      <c r="B3" s="4" t="s">
        <v>110</v>
      </c>
      <c r="C3" s="2" t="s">
        <v>80</v>
      </c>
      <c r="D3" s="2"/>
      <c r="E3" s="3"/>
      <c r="F3" s="2"/>
      <c r="G3" s="4" t="s">
        <v>7</v>
      </c>
      <c r="H3" s="4" t="s">
        <v>8</v>
      </c>
      <c r="I3" s="4" t="s">
        <v>9</v>
      </c>
      <c r="J3" s="4" t="s">
        <v>11</v>
      </c>
      <c r="K3" s="4" t="s">
        <v>12</v>
      </c>
      <c r="L3" s="4" t="s">
        <v>10</v>
      </c>
      <c r="M3" s="4" t="s">
        <v>4</v>
      </c>
      <c r="N3" s="4" t="s">
        <v>13</v>
      </c>
      <c r="O3" s="4" t="s">
        <v>2</v>
      </c>
      <c r="P3" s="4" t="s">
        <v>252</v>
      </c>
      <c r="Q3" s="36"/>
      <c r="R3" s="36"/>
      <c r="U3" s="27">
        <v>7.5</v>
      </c>
      <c r="V3" s="21" t="s">
        <v>168</v>
      </c>
      <c r="Z3" s="21" t="s">
        <v>136</v>
      </c>
      <c r="AB3" s="22"/>
      <c r="AC3" s="15">
        <f t="shared" ref="AC3:AC10" si="0">+AD3+AE3+AF3</f>
        <v>1</v>
      </c>
      <c r="AD3" s="15">
        <v>1</v>
      </c>
      <c r="AE3" s="15">
        <v>0</v>
      </c>
      <c r="AF3" s="15">
        <v>0</v>
      </c>
      <c r="AG3" s="60">
        <f t="shared" ref="AG3:AG9" si="1">+(AD3*2+AF3)/(2*AC3)</f>
        <v>1</v>
      </c>
      <c r="AH3" s="60"/>
      <c r="AI3" s="15">
        <v>0</v>
      </c>
      <c r="AJ3" s="15">
        <v>0</v>
      </c>
      <c r="AK3" s="15">
        <v>1</v>
      </c>
      <c r="AL3" s="52">
        <f t="shared" ref="AL3:AL9" si="2">+AI3/AC3</f>
        <v>0</v>
      </c>
      <c r="AN3" s="22"/>
      <c r="AQ3" s="22"/>
      <c r="AR3" s="39"/>
    </row>
    <row r="4" spans="1:44" ht="18" x14ac:dyDescent="0.25">
      <c r="A4" s="36"/>
      <c r="B4" s="5">
        <v>1</v>
      </c>
      <c r="C4" s="6" t="s">
        <v>130</v>
      </c>
      <c r="D4" s="11"/>
      <c r="E4" s="6"/>
      <c r="F4" s="11"/>
      <c r="G4" s="5">
        <v>2</v>
      </c>
      <c r="H4" s="5">
        <v>0</v>
      </c>
      <c r="I4" s="5">
        <v>0</v>
      </c>
      <c r="J4" s="5">
        <f t="shared" ref="J4:J11" si="3">2*G4+I4</f>
        <v>4</v>
      </c>
      <c r="K4" s="35">
        <f t="shared" ref="K4:K11" si="4">+J4/((G4+H4+I4)*2)</f>
        <v>1</v>
      </c>
      <c r="L4" s="5">
        <f>+$AA$27</f>
        <v>12</v>
      </c>
      <c r="M4" s="5">
        <v>1</v>
      </c>
      <c r="N4" s="5">
        <f>$AB$27</f>
        <v>16</v>
      </c>
      <c r="O4" s="5">
        <f>$AD$27</f>
        <v>4</v>
      </c>
      <c r="P4" s="5">
        <v>1</v>
      </c>
      <c r="Q4" s="40"/>
      <c r="R4" s="36"/>
      <c r="U4" s="27">
        <v>8</v>
      </c>
      <c r="V4" s="21" t="s">
        <v>15</v>
      </c>
      <c r="X4" s="21"/>
      <c r="Y4" s="21"/>
      <c r="Z4" s="21" t="s">
        <v>184</v>
      </c>
      <c r="AB4" s="22"/>
      <c r="AC4" s="22">
        <f t="shared" si="0"/>
        <v>2</v>
      </c>
      <c r="AD4" s="22">
        <v>2</v>
      </c>
      <c r="AE4" s="22">
        <v>0</v>
      </c>
      <c r="AF4" s="22">
        <v>0</v>
      </c>
      <c r="AG4" s="59">
        <f t="shared" si="1"/>
        <v>1</v>
      </c>
      <c r="AH4" s="59"/>
      <c r="AI4" s="22">
        <v>2</v>
      </c>
      <c r="AJ4" s="22">
        <v>0</v>
      </c>
      <c r="AK4" s="22">
        <v>1</v>
      </c>
      <c r="AL4" s="24">
        <f t="shared" si="2"/>
        <v>1</v>
      </c>
      <c r="AN4" s="22"/>
      <c r="AO4" s="5"/>
      <c r="AQ4" s="22"/>
      <c r="AR4" s="39"/>
    </row>
    <row r="5" spans="1:44" ht="18" x14ac:dyDescent="0.25">
      <c r="A5" s="36"/>
      <c r="B5" s="5">
        <v>5</v>
      </c>
      <c r="C5" s="6" t="s">
        <v>171</v>
      </c>
      <c r="D5" s="11"/>
      <c r="E5" s="11"/>
      <c r="F5" s="11"/>
      <c r="G5" s="5">
        <v>2</v>
      </c>
      <c r="H5" s="5">
        <v>0</v>
      </c>
      <c r="I5" s="5">
        <v>0</v>
      </c>
      <c r="J5" s="5">
        <f t="shared" si="3"/>
        <v>4</v>
      </c>
      <c r="K5" s="35">
        <f t="shared" si="4"/>
        <v>1</v>
      </c>
      <c r="L5" s="5">
        <f>+$AN$27</f>
        <v>10</v>
      </c>
      <c r="M5" s="5">
        <v>2</v>
      </c>
      <c r="N5" s="5">
        <f>$AO$27</f>
        <v>17</v>
      </c>
      <c r="O5" s="5">
        <f>$AQ$27</f>
        <v>2</v>
      </c>
      <c r="P5" s="5">
        <v>1</v>
      </c>
      <c r="Q5" s="40"/>
      <c r="R5" s="36"/>
      <c r="U5" s="27">
        <v>7.5</v>
      </c>
      <c r="V5" s="21" t="s">
        <v>69</v>
      </c>
      <c r="X5" s="21"/>
      <c r="Z5" s="21" t="s">
        <v>16</v>
      </c>
      <c r="AB5" s="22"/>
      <c r="AC5" s="22">
        <f t="shared" si="0"/>
        <v>2</v>
      </c>
      <c r="AD5" s="22">
        <v>1</v>
      </c>
      <c r="AE5" s="22">
        <v>0</v>
      </c>
      <c r="AF5" s="22">
        <v>1</v>
      </c>
      <c r="AG5" s="59">
        <f t="shared" si="1"/>
        <v>0.75</v>
      </c>
      <c r="AH5" s="59"/>
      <c r="AI5" s="22">
        <v>5</v>
      </c>
      <c r="AJ5" s="22">
        <v>0</v>
      </c>
      <c r="AK5" s="22">
        <v>0</v>
      </c>
      <c r="AL5" s="24">
        <f t="shared" si="2"/>
        <v>2.5</v>
      </c>
      <c r="AN5" s="22"/>
      <c r="AO5" s="5"/>
      <c r="AQ5" s="22"/>
      <c r="AR5" s="39"/>
    </row>
    <row r="6" spans="1:44" ht="18" x14ac:dyDescent="0.25">
      <c r="A6" s="36"/>
      <c r="B6" s="5">
        <v>4</v>
      </c>
      <c r="C6" s="6" t="s">
        <v>115</v>
      </c>
      <c r="D6" s="11"/>
      <c r="E6" s="11"/>
      <c r="F6" s="11"/>
      <c r="G6" s="5">
        <v>1</v>
      </c>
      <c r="H6" s="5">
        <v>0</v>
      </c>
      <c r="I6" s="5">
        <v>1</v>
      </c>
      <c r="J6" s="5">
        <f t="shared" si="3"/>
        <v>3</v>
      </c>
      <c r="K6" s="35">
        <f t="shared" si="4"/>
        <v>0.75</v>
      </c>
      <c r="L6" s="5">
        <f>+$AA$66</f>
        <v>8</v>
      </c>
      <c r="M6" s="5">
        <v>5</v>
      </c>
      <c r="N6" s="5">
        <f>+$AB$66</f>
        <v>12</v>
      </c>
      <c r="O6" s="5">
        <f>+$AD$66</f>
        <v>0</v>
      </c>
      <c r="P6" s="5">
        <v>4</v>
      </c>
      <c r="Q6" s="40"/>
      <c r="R6" s="36"/>
      <c r="U6" s="27">
        <v>7</v>
      </c>
      <c r="V6" s="21" t="s">
        <v>183</v>
      </c>
      <c r="X6" s="21"/>
      <c r="Z6" s="21" t="s">
        <v>97</v>
      </c>
      <c r="AB6" s="22"/>
      <c r="AC6" s="22">
        <f t="shared" si="0"/>
        <v>2</v>
      </c>
      <c r="AD6" s="22">
        <v>1</v>
      </c>
      <c r="AE6" s="22">
        <v>1</v>
      </c>
      <c r="AF6" s="22">
        <v>0</v>
      </c>
      <c r="AG6" s="59">
        <f t="shared" si="1"/>
        <v>0.5</v>
      </c>
      <c r="AH6" s="59"/>
      <c r="AI6" s="22">
        <v>8</v>
      </c>
      <c r="AJ6" s="22">
        <v>0</v>
      </c>
      <c r="AK6" s="22">
        <v>0</v>
      </c>
      <c r="AL6" s="24">
        <f t="shared" si="2"/>
        <v>4</v>
      </c>
      <c r="AN6" s="22"/>
      <c r="AO6" s="5"/>
      <c r="AQ6" s="22"/>
      <c r="AR6" s="39"/>
    </row>
    <row r="7" spans="1:44" ht="18" x14ac:dyDescent="0.25">
      <c r="A7" s="36"/>
      <c r="B7" s="5">
        <v>7</v>
      </c>
      <c r="C7" s="6" t="s">
        <v>92</v>
      </c>
      <c r="D7" s="11"/>
      <c r="E7" s="6"/>
      <c r="F7" s="11"/>
      <c r="G7" s="5">
        <v>1</v>
      </c>
      <c r="H7" s="5">
        <v>1</v>
      </c>
      <c r="I7" s="5">
        <v>0</v>
      </c>
      <c r="J7" s="5">
        <f t="shared" si="3"/>
        <v>2</v>
      </c>
      <c r="K7" s="35">
        <f t="shared" si="4"/>
        <v>0.5</v>
      </c>
      <c r="L7" s="5">
        <f>+$AN$53</f>
        <v>10</v>
      </c>
      <c r="M7" s="5">
        <v>8</v>
      </c>
      <c r="N7" s="5">
        <f>+$AO$53</f>
        <v>16</v>
      </c>
      <c r="O7" s="5">
        <f>+$AQ$53</f>
        <v>4</v>
      </c>
      <c r="P7" s="5">
        <v>1</v>
      </c>
      <c r="Q7" s="40"/>
      <c r="R7" s="36"/>
      <c r="U7" s="27">
        <v>7</v>
      </c>
      <c r="V7" s="21" t="s">
        <v>162</v>
      </c>
      <c r="X7" s="21"/>
      <c r="Z7" s="21" t="s">
        <v>17</v>
      </c>
      <c r="AB7" s="22"/>
      <c r="AC7" s="22">
        <f t="shared" si="0"/>
        <v>2</v>
      </c>
      <c r="AD7" s="22">
        <v>1</v>
      </c>
      <c r="AE7" s="22">
        <v>1</v>
      </c>
      <c r="AF7" s="22">
        <v>0</v>
      </c>
      <c r="AG7" s="59">
        <f t="shared" si="1"/>
        <v>0.5</v>
      </c>
      <c r="AH7" s="59"/>
      <c r="AI7" s="22">
        <v>8</v>
      </c>
      <c r="AJ7" s="22">
        <v>0</v>
      </c>
      <c r="AK7" s="22">
        <v>0</v>
      </c>
      <c r="AL7" s="24">
        <f t="shared" si="2"/>
        <v>4</v>
      </c>
      <c r="AN7" s="22"/>
      <c r="AO7" s="5"/>
      <c r="AQ7" s="22"/>
      <c r="AR7" s="39"/>
    </row>
    <row r="8" spans="1:44" ht="18" x14ac:dyDescent="0.25">
      <c r="A8" s="36"/>
      <c r="B8" s="5">
        <v>6</v>
      </c>
      <c r="C8" s="6" t="s">
        <v>17</v>
      </c>
      <c r="D8" s="11"/>
      <c r="E8" s="6"/>
      <c r="F8" s="11"/>
      <c r="G8" s="5">
        <v>1</v>
      </c>
      <c r="H8" s="5">
        <v>1</v>
      </c>
      <c r="I8" s="5">
        <v>0</v>
      </c>
      <c r="J8" s="5">
        <f t="shared" si="3"/>
        <v>2</v>
      </c>
      <c r="K8" s="35">
        <f t="shared" si="4"/>
        <v>0.5</v>
      </c>
      <c r="L8" s="5">
        <f>+$AN$40</f>
        <v>7</v>
      </c>
      <c r="M8" s="5">
        <v>8</v>
      </c>
      <c r="N8" s="5">
        <f>+$AO$40</f>
        <v>12</v>
      </c>
      <c r="O8" s="5">
        <f>+$AQ$40</f>
        <v>0</v>
      </c>
      <c r="P8" s="5">
        <v>5</v>
      </c>
      <c r="Q8" s="40"/>
      <c r="R8" s="36"/>
      <c r="U8" s="27">
        <v>7.5</v>
      </c>
      <c r="V8" s="21" t="s">
        <v>78</v>
      </c>
      <c r="X8" s="21"/>
      <c r="Z8" s="21" t="s">
        <v>18</v>
      </c>
      <c r="AB8" s="22"/>
      <c r="AC8" s="22">
        <f t="shared" si="0"/>
        <v>2</v>
      </c>
      <c r="AD8" s="22">
        <v>0</v>
      </c>
      <c r="AE8" s="22">
        <v>2</v>
      </c>
      <c r="AF8" s="22">
        <v>0</v>
      </c>
      <c r="AG8" s="59">
        <f t="shared" si="1"/>
        <v>0</v>
      </c>
      <c r="AH8" s="59"/>
      <c r="AI8" s="22">
        <v>12</v>
      </c>
      <c r="AJ8" s="22">
        <v>0</v>
      </c>
      <c r="AK8" s="22">
        <v>0</v>
      </c>
      <c r="AL8" s="24">
        <f t="shared" si="2"/>
        <v>6</v>
      </c>
      <c r="AN8" s="22"/>
      <c r="AO8" s="5"/>
      <c r="AQ8" s="22"/>
      <c r="AR8" s="39"/>
    </row>
    <row r="9" spans="1:44" ht="18" x14ac:dyDescent="0.25">
      <c r="A9" s="36"/>
      <c r="B9" s="5">
        <v>3</v>
      </c>
      <c r="C9" s="6" t="s">
        <v>93</v>
      </c>
      <c r="D9" s="11"/>
      <c r="E9" s="11"/>
      <c r="F9" s="11"/>
      <c r="G9" s="5">
        <v>0</v>
      </c>
      <c r="H9" s="5">
        <v>1</v>
      </c>
      <c r="I9" s="5">
        <v>1</v>
      </c>
      <c r="J9" s="5">
        <f t="shared" si="3"/>
        <v>1</v>
      </c>
      <c r="K9" s="35">
        <f t="shared" si="4"/>
        <v>0.25</v>
      </c>
      <c r="L9" s="5">
        <f>+$AA$53</f>
        <v>3</v>
      </c>
      <c r="M9" s="5">
        <v>8</v>
      </c>
      <c r="N9" s="5">
        <f>+$AB$53</f>
        <v>2</v>
      </c>
      <c r="O9" s="5">
        <f>+$AD$53</f>
        <v>2</v>
      </c>
      <c r="P9" s="5">
        <v>4</v>
      </c>
      <c r="Q9" s="40"/>
      <c r="R9" s="36"/>
      <c r="U9" s="27">
        <v>8</v>
      </c>
      <c r="V9" s="21" t="s">
        <v>142</v>
      </c>
      <c r="X9" s="21"/>
      <c r="Z9" s="21" t="s">
        <v>14</v>
      </c>
      <c r="AB9" s="22"/>
      <c r="AC9" s="22">
        <f t="shared" si="0"/>
        <v>2</v>
      </c>
      <c r="AD9" s="22">
        <v>0</v>
      </c>
      <c r="AE9" s="22">
        <v>2</v>
      </c>
      <c r="AF9" s="22">
        <v>0</v>
      </c>
      <c r="AG9" s="59">
        <f t="shared" si="1"/>
        <v>0</v>
      </c>
      <c r="AH9" s="59"/>
      <c r="AI9" s="22">
        <v>12</v>
      </c>
      <c r="AJ9" s="22">
        <v>0</v>
      </c>
      <c r="AK9" s="22">
        <v>0</v>
      </c>
      <c r="AL9" s="24">
        <f t="shared" si="2"/>
        <v>6</v>
      </c>
      <c r="AN9" s="22"/>
      <c r="AO9" s="5"/>
      <c r="AQ9" s="22"/>
      <c r="AR9" s="39"/>
    </row>
    <row r="10" spans="1:44" ht="18" x14ac:dyDescent="0.25">
      <c r="A10" s="40"/>
      <c r="B10" s="5">
        <v>2</v>
      </c>
      <c r="C10" s="6" t="s">
        <v>18</v>
      </c>
      <c r="D10" s="11"/>
      <c r="E10" s="6"/>
      <c r="F10" s="11"/>
      <c r="G10" s="5">
        <v>0</v>
      </c>
      <c r="H10" s="5">
        <v>2</v>
      </c>
      <c r="I10" s="5">
        <v>0</v>
      </c>
      <c r="J10" s="5">
        <f t="shared" si="3"/>
        <v>0</v>
      </c>
      <c r="K10" s="35">
        <f t="shared" si="4"/>
        <v>0</v>
      </c>
      <c r="L10" s="5">
        <f>+$AA$40</f>
        <v>3</v>
      </c>
      <c r="M10" s="5">
        <v>12</v>
      </c>
      <c r="N10" s="5">
        <f>$AB$40</f>
        <v>5</v>
      </c>
      <c r="O10" s="5">
        <f>$AD$40</f>
        <v>0</v>
      </c>
      <c r="P10" s="5">
        <v>5</v>
      </c>
      <c r="Q10" s="40"/>
      <c r="R10" s="40"/>
      <c r="U10" s="27">
        <v>7</v>
      </c>
      <c r="V10" s="21" t="s">
        <v>145</v>
      </c>
      <c r="X10" s="21"/>
      <c r="Z10" s="21" t="s">
        <v>93</v>
      </c>
      <c r="AB10" s="22"/>
      <c r="AC10" s="22">
        <f t="shared" si="0"/>
        <v>0</v>
      </c>
      <c r="AD10" s="22">
        <v>0</v>
      </c>
      <c r="AE10" s="22">
        <v>0</v>
      </c>
      <c r="AF10" s="22">
        <v>0</v>
      </c>
      <c r="AG10" s="59"/>
      <c r="AH10" s="59"/>
      <c r="AI10" s="22">
        <v>0</v>
      </c>
      <c r="AJ10" s="22">
        <v>0</v>
      </c>
      <c r="AK10" s="22">
        <v>0</v>
      </c>
      <c r="AL10" s="24"/>
      <c r="AN10" s="22"/>
      <c r="AO10" s="5"/>
      <c r="AQ10" s="22"/>
      <c r="AR10" s="39"/>
    </row>
    <row r="11" spans="1:44" ht="18.75" thickBot="1" x14ac:dyDescent="0.3">
      <c r="A11" s="40"/>
      <c r="B11" s="5">
        <v>8</v>
      </c>
      <c r="C11" s="6" t="s">
        <v>14</v>
      </c>
      <c r="D11" s="11"/>
      <c r="E11" s="6"/>
      <c r="F11" s="11"/>
      <c r="G11" s="5">
        <v>0</v>
      </c>
      <c r="H11" s="5">
        <v>2</v>
      </c>
      <c r="I11" s="5">
        <v>0</v>
      </c>
      <c r="J11" s="5">
        <f t="shared" si="3"/>
        <v>0</v>
      </c>
      <c r="K11" s="35">
        <f t="shared" si="4"/>
        <v>0</v>
      </c>
      <c r="L11" s="5">
        <f>+$AN$66</f>
        <v>3</v>
      </c>
      <c r="M11" s="5">
        <v>12</v>
      </c>
      <c r="N11" s="5">
        <f>$AO$66</f>
        <v>5</v>
      </c>
      <c r="O11" s="5">
        <f>$AQ$66</f>
        <v>4</v>
      </c>
      <c r="P11" s="5">
        <v>5</v>
      </c>
      <c r="Q11" s="40"/>
      <c r="R11" s="40"/>
      <c r="V11" s="21" t="s">
        <v>19</v>
      </c>
      <c r="X11" s="21"/>
      <c r="Y11" s="21"/>
      <c r="Z11" s="11"/>
      <c r="AA11" s="21"/>
      <c r="AB11" s="22"/>
      <c r="AC11" s="22">
        <f>+AC99</f>
        <v>3</v>
      </c>
      <c r="AD11" s="22">
        <f>+AD99</f>
        <v>1</v>
      </c>
      <c r="AE11" s="22">
        <f>+AE99</f>
        <v>1</v>
      </c>
      <c r="AF11" s="22">
        <f>+AF99</f>
        <v>1</v>
      </c>
      <c r="AG11" s="59"/>
      <c r="AH11" s="59"/>
      <c r="AI11" s="22">
        <f>+AI99</f>
        <v>9</v>
      </c>
      <c r="AJ11" s="22">
        <f>+AJ99</f>
        <v>0</v>
      </c>
      <c r="AK11" s="22">
        <f>+AK99</f>
        <v>0</v>
      </c>
      <c r="AL11" s="24"/>
      <c r="AM11" s="21"/>
      <c r="AN11" s="11"/>
      <c r="AO11" s="5"/>
      <c r="AQ11" s="11"/>
      <c r="AR11" s="39"/>
    </row>
    <row r="12" spans="1:44" ht="18" x14ac:dyDescent="0.25">
      <c r="A12" s="40"/>
      <c r="B12" s="7"/>
      <c r="C12" s="7"/>
      <c r="D12" s="7"/>
      <c r="E12" s="8"/>
      <c r="F12" s="7"/>
      <c r="G12" s="9">
        <f>SUM(G4:G11)</f>
        <v>7</v>
      </c>
      <c r="H12" s="9">
        <f>SUM(H4:H11)</f>
        <v>7</v>
      </c>
      <c r="I12" s="9">
        <f>SUM(I4:I11)</f>
        <v>2</v>
      </c>
      <c r="J12" s="9"/>
      <c r="K12" s="9"/>
      <c r="L12" s="9">
        <f>SUM(L4:L11)</f>
        <v>56</v>
      </c>
      <c r="M12" s="9">
        <f>SUM(M4:M11)</f>
        <v>56</v>
      </c>
      <c r="N12" s="9">
        <f>SUM(N4:N11)</f>
        <v>85</v>
      </c>
      <c r="O12" s="9">
        <f>SUM(O4:O11)</f>
        <v>16</v>
      </c>
      <c r="P12" s="9"/>
      <c r="Q12" s="40"/>
      <c r="R12" s="40"/>
      <c r="U12" s="32"/>
      <c r="V12" s="32"/>
      <c r="W12" s="31" t="s">
        <v>20</v>
      </c>
      <c r="X12" s="32"/>
      <c r="Y12" s="32"/>
      <c r="Z12" s="32"/>
      <c r="AA12" s="31"/>
      <c r="AB12" s="15"/>
      <c r="AC12" s="15">
        <f>SUM(AC3:AC11)</f>
        <v>16</v>
      </c>
      <c r="AD12" s="15">
        <f>SUM(AD3:AD11)</f>
        <v>7</v>
      </c>
      <c r="AE12" s="15">
        <f>SUM(AE3:AE11)</f>
        <v>7</v>
      </c>
      <c r="AF12" s="15">
        <f>SUM(AF3:AF11)</f>
        <v>2</v>
      </c>
      <c r="AG12" s="15"/>
      <c r="AH12" s="15"/>
      <c r="AI12" s="15">
        <f>SUM(AI3:AI11)</f>
        <v>56</v>
      </c>
      <c r="AJ12" s="15">
        <f>SUM(AJ3:AJ11)</f>
        <v>0</v>
      </c>
      <c r="AK12" s="15">
        <f>SUM(AK3:AK11)</f>
        <v>2</v>
      </c>
      <c r="AL12" s="33">
        <f>+AI12/AC12</f>
        <v>3.5</v>
      </c>
      <c r="AR12" s="39"/>
    </row>
    <row r="13" spans="1:44" ht="15.75" x14ac:dyDescent="0.25">
      <c r="A13" s="41"/>
      <c r="B13" s="1"/>
      <c r="C13" s="1"/>
      <c r="D13" s="1"/>
      <c r="P13" s="1"/>
      <c r="Q13" s="41"/>
      <c r="R13" s="41"/>
      <c r="AR13" s="39"/>
    </row>
    <row r="14" spans="1:44" ht="15.95" customHeight="1" thickBot="1" x14ac:dyDescent="0.3">
      <c r="A14" s="41"/>
      <c r="B14" s="47" t="str">
        <f>"Week "&amp;TEXT(C2,"##")&amp;" Summary:"</f>
        <v>Week 2 Summary:</v>
      </c>
      <c r="C14" s="48"/>
      <c r="D14" s="48"/>
      <c r="E14" s="62">
        <v>45550</v>
      </c>
      <c r="F14" s="62"/>
      <c r="G14" s="36" t="s">
        <v>70</v>
      </c>
      <c r="H14" s="36" t="s">
        <v>25</v>
      </c>
      <c r="I14" s="36" t="s">
        <v>90</v>
      </c>
      <c r="J14" s="39"/>
      <c r="K14" s="39"/>
      <c r="L14" s="36" t="s">
        <v>89</v>
      </c>
      <c r="M14" s="39"/>
      <c r="N14" s="39"/>
      <c r="O14" s="39"/>
      <c r="P14" s="39"/>
      <c r="Q14" s="41"/>
      <c r="R14" s="41"/>
      <c r="S14" s="23" t="s">
        <v>109</v>
      </c>
      <c r="T14" s="51" t="s">
        <v>80</v>
      </c>
      <c r="U14" s="51"/>
      <c r="V14" s="51"/>
      <c r="W14" s="51"/>
      <c r="X14" s="51" t="s">
        <v>110</v>
      </c>
      <c r="Y14" s="17" t="s">
        <v>21</v>
      </c>
      <c r="Z14" s="23" t="s">
        <v>3</v>
      </c>
      <c r="AA14" s="23" t="s">
        <v>22</v>
      </c>
      <c r="AB14" s="23" t="s">
        <v>23</v>
      </c>
      <c r="AC14" s="23" t="s">
        <v>24</v>
      </c>
      <c r="AD14" s="23" t="s">
        <v>2</v>
      </c>
      <c r="AE14" s="45"/>
      <c r="AF14" s="23" t="s">
        <v>109</v>
      </c>
      <c r="AG14" s="51" t="s">
        <v>80</v>
      </c>
      <c r="AH14" s="51"/>
      <c r="AI14" s="51"/>
      <c r="AJ14" s="51"/>
      <c r="AK14" s="51" t="s">
        <v>110</v>
      </c>
      <c r="AL14" s="17" t="s">
        <v>21</v>
      </c>
      <c r="AM14" s="23" t="s">
        <v>3</v>
      </c>
      <c r="AN14" s="23" t="s">
        <v>22</v>
      </c>
      <c r="AO14" s="23" t="s">
        <v>23</v>
      </c>
      <c r="AP14" s="23" t="s">
        <v>24</v>
      </c>
      <c r="AQ14" s="23" t="s">
        <v>2</v>
      </c>
      <c r="AR14" s="39"/>
    </row>
    <row r="15" spans="1:44" ht="15.95" customHeight="1" x14ac:dyDescent="0.25">
      <c r="A15" s="41"/>
      <c r="B15" s="42" t="s">
        <v>146</v>
      </c>
      <c r="C15" s="6" t="s">
        <v>181</v>
      </c>
      <c r="E15" s="21"/>
      <c r="F15" s="21"/>
      <c r="G15" s="5">
        <v>2</v>
      </c>
      <c r="H15" s="22">
        <v>1</v>
      </c>
      <c r="I15" s="21" t="s">
        <v>150</v>
      </c>
      <c r="J15" s="21"/>
      <c r="K15" s="21"/>
      <c r="L15" s="21" t="s">
        <v>231</v>
      </c>
      <c r="M15" s="21"/>
      <c r="N15" s="21"/>
      <c r="O15" s="21"/>
      <c r="P15" s="21"/>
      <c r="Q15" s="41"/>
      <c r="R15" s="41"/>
      <c r="S15" s="18" t="s">
        <v>130</v>
      </c>
      <c r="T15" s="18"/>
      <c r="U15" s="18"/>
      <c r="V15" s="18"/>
      <c r="W15" s="18"/>
      <c r="X15" s="16" t="s">
        <v>135</v>
      </c>
      <c r="Z15" s="22">
        <v>3</v>
      </c>
      <c r="AA15" s="22">
        <v>1</v>
      </c>
      <c r="AB15" s="22">
        <v>2</v>
      </c>
      <c r="AC15" s="22">
        <f t="shared" ref="AC15:AC26" si="5">+AA15+AB15</f>
        <v>3</v>
      </c>
      <c r="AD15" s="22">
        <v>0</v>
      </c>
      <c r="AE15" s="45"/>
      <c r="AF15" s="18" t="s">
        <v>171</v>
      </c>
      <c r="AG15" s="18"/>
      <c r="AH15" s="18"/>
      <c r="AI15" s="18"/>
      <c r="AJ15" s="18"/>
      <c r="AK15" s="16" t="s">
        <v>174</v>
      </c>
      <c r="AM15" s="22">
        <v>2</v>
      </c>
      <c r="AN15" s="22">
        <v>3</v>
      </c>
      <c r="AO15" s="22">
        <v>1</v>
      </c>
      <c r="AP15" s="22">
        <f t="shared" ref="AP15:AP26" si="6">+AN15+AO15</f>
        <v>4</v>
      </c>
      <c r="AQ15" s="22">
        <v>0</v>
      </c>
      <c r="AR15" s="39"/>
    </row>
    <row r="16" spans="1:44" ht="15.95" customHeight="1" x14ac:dyDescent="0.25">
      <c r="A16" s="41"/>
      <c r="B16" s="22" t="s">
        <v>27</v>
      </c>
      <c r="C16" s="16"/>
      <c r="D16" s="16" t="s">
        <v>100</v>
      </c>
      <c r="E16" s="16"/>
      <c r="F16" s="21"/>
      <c r="G16" s="5"/>
      <c r="H16" s="22">
        <v>1</v>
      </c>
      <c r="I16" s="21" t="s">
        <v>131</v>
      </c>
      <c r="J16" s="21"/>
      <c r="K16" s="21"/>
      <c r="L16" s="21"/>
      <c r="M16" s="21" t="s">
        <v>122</v>
      </c>
      <c r="N16" s="21"/>
      <c r="O16" s="21"/>
      <c r="P16" s="21"/>
      <c r="Q16" s="41"/>
      <c r="R16" s="41"/>
      <c r="S16" s="27">
        <v>7.5</v>
      </c>
      <c r="T16" s="21" t="s">
        <v>168</v>
      </c>
      <c r="U16" s="21"/>
      <c r="V16" s="21"/>
      <c r="W16" s="21"/>
      <c r="X16" s="22">
        <v>30</v>
      </c>
      <c r="Y16" s="21" t="s">
        <v>134</v>
      </c>
      <c r="Z16" s="22">
        <v>1</v>
      </c>
      <c r="AA16" s="22">
        <v>0</v>
      </c>
      <c r="AB16" s="22">
        <v>0</v>
      </c>
      <c r="AC16" s="22">
        <f t="shared" si="5"/>
        <v>0</v>
      </c>
      <c r="AD16" s="22">
        <v>0</v>
      </c>
      <c r="AE16" s="45"/>
      <c r="AF16" s="27">
        <v>8</v>
      </c>
      <c r="AG16" s="21" t="s">
        <v>15</v>
      </c>
      <c r="AK16" s="22"/>
      <c r="AL16" s="21" t="s">
        <v>173</v>
      </c>
      <c r="AM16" s="22">
        <v>2</v>
      </c>
      <c r="AN16" s="22">
        <v>0</v>
      </c>
      <c r="AO16" s="22">
        <v>0</v>
      </c>
      <c r="AP16" s="22">
        <f t="shared" si="6"/>
        <v>0</v>
      </c>
      <c r="AQ16" s="22">
        <v>0</v>
      </c>
      <c r="AR16" s="39"/>
    </row>
    <row r="17" spans="1:44" ht="15.95" customHeight="1" x14ac:dyDescent="0.25">
      <c r="A17" s="41"/>
      <c r="B17" s="22"/>
      <c r="D17" s="16"/>
      <c r="E17" s="16"/>
      <c r="F17" s="21"/>
      <c r="H17" s="22"/>
      <c r="I17" s="21"/>
      <c r="J17" s="21"/>
      <c r="K17" s="21"/>
      <c r="L17" s="21"/>
      <c r="M17" s="21"/>
      <c r="N17" s="21"/>
      <c r="O17" s="21"/>
      <c r="P17" s="21"/>
      <c r="Q17" s="41"/>
      <c r="R17" s="41"/>
      <c r="S17" s="27">
        <v>9.5</v>
      </c>
      <c r="T17" s="21" t="s">
        <v>185</v>
      </c>
      <c r="U17" s="21"/>
      <c r="V17" s="21"/>
      <c r="W17" s="21"/>
      <c r="X17" s="22">
        <v>7</v>
      </c>
      <c r="Y17" s="21" t="s">
        <v>134</v>
      </c>
      <c r="Z17" s="22">
        <v>2</v>
      </c>
      <c r="AA17" s="22">
        <v>4</v>
      </c>
      <c r="AB17" s="22">
        <v>1</v>
      </c>
      <c r="AC17" s="22">
        <f t="shared" si="5"/>
        <v>5</v>
      </c>
      <c r="AD17" s="22">
        <v>0</v>
      </c>
      <c r="AE17" s="45"/>
      <c r="AF17" s="27">
        <v>9.5</v>
      </c>
      <c r="AG17" s="21" t="s">
        <v>192</v>
      </c>
      <c r="AH17" s="21"/>
      <c r="AI17" s="21"/>
      <c r="AJ17" s="21"/>
      <c r="AK17" s="22">
        <v>19</v>
      </c>
      <c r="AL17" s="21" t="s">
        <v>173</v>
      </c>
      <c r="AM17" s="22">
        <v>2</v>
      </c>
      <c r="AN17" s="22">
        <v>2</v>
      </c>
      <c r="AO17" s="22">
        <v>2</v>
      </c>
      <c r="AP17" s="22">
        <f t="shared" si="6"/>
        <v>4</v>
      </c>
      <c r="AQ17" s="22">
        <v>2</v>
      </c>
      <c r="AR17" s="39"/>
    </row>
    <row r="18" spans="1:44" ht="15.95" customHeight="1" x14ac:dyDescent="0.25">
      <c r="A18" s="41"/>
      <c r="B18" s="22" t="s">
        <v>38</v>
      </c>
      <c r="C18" s="6" t="s">
        <v>179</v>
      </c>
      <c r="D18" s="11"/>
      <c r="E18" s="21"/>
      <c r="F18" s="21"/>
      <c r="G18" s="5">
        <v>5</v>
      </c>
      <c r="H18" s="22">
        <v>1</v>
      </c>
      <c r="I18" s="21" t="s">
        <v>129</v>
      </c>
      <c r="J18" s="21"/>
      <c r="K18" s="21"/>
      <c r="L18" s="21" t="s">
        <v>232</v>
      </c>
      <c r="M18" s="21"/>
      <c r="N18" s="21"/>
      <c r="O18" s="21"/>
      <c r="P18" s="21"/>
      <c r="Q18" s="41"/>
      <c r="R18" s="41"/>
      <c r="S18" s="27">
        <v>8.5</v>
      </c>
      <c r="T18" s="21" t="s">
        <v>28</v>
      </c>
      <c r="W18" s="21"/>
      <c r="X18" s="22">
        <v>44</v>
      </c>
      <c r="Y18" s="21" t="s">
        <v>134</v>
      </c>
      <c r="Z18" s="22">
        <v>2</v>
      </c>
      <c r="AA18" s="22">
        <v>0</v>
      </c>
      <c r="AB18" s="22">
        <v>0</v>
      </c>
      <c r="AC18" s="22">
        <f t="shared" si="5"/>
        <v>0</v>
      </c>
      <c r="AD18" s="22">
        <v>0</v>
      </c>
      <c r="AE18" s="45"/>
      <c r="AF18" s="27">
        <v>9</v>
      </c>
      <c r="AG18" s="21" t="s">
        <v>79</v>
      </c>
      <c r="AH18" s="21"/>
      <c r="AI18" s="21"/>
      <c r="AJ18" s="21"/>
      <c r="AK18" s="22">
        <v>22</v>
      </c>
      <c r="AL18" s="21" t="s">
        <v>173</v>
      </c>
      <c r="AM18" s="22">
        <v>2</v>
      </c>
      <c r="AN18" s="22">
        <v>2</v>
      </c>
      <c r="AO18" s="22">
        <v>3</v>
      </c>
      <c r="AP18" s="22">
        <f t="shared" si="6"/>
        <v>5</v>
      </c>
      <c r="AQ18" s="22">
        <v>0</v>
      </c>
      <c r="AR18" s="39"/>
    </row>
    <row r="19" spans="1:44" ht="15.95" customHeight="1" x14ac:dyDescent="0.25">
      <c r="A19" s="41"/>
      <c r="B19" s="22" t="s">
        <v>27</v>
      </c>
      <c r="C19" s="21"/>
      <c r="D19" s="16" t="s">
        <v>100</v>
      </c>
      <c r="E19" s="21"/>
      <c r="F19" s="21"/>
      <c r="G19" s="5"/>
      <c r="H19" s="22">
        <v>1</v>
      </c>
      <c r="I19" s="21" t="s">
        <v>129</v>
      </c>
      <c r="J19" s="21"/>
      <c r="K19" s="21"/>
      <c r="L19" s="21" t="s">
        <v>248</v>
      </c>
      <c r="M19" s="21"/>
      <c r="N19" s="21"/>
      <c r="O19" s="21"/>
      <c r="P19" s="21"/>
      <c r="Q19" s="41"/>
      <c r="R19" s="41"/>
      <c r="S19" s="27">
        <v>8</v>
      </c>
      <c r="T19" s="21" t="s">
        <v>155</v>
      </c>
      <c r="X19" s="22">
        <v>77</v>
      </c>
      <c r="Y19" s="21" t="s">
        <v>134</v>
      </c>
      <c r="Z19" s="22">
        <v>2</v>
      </c>
      <c r="AA19" s="22">
        <v>2</v>
      </c>
      <c r="AB19" s="22">
        <v>3</v>
      </c>
      <c r="AC19" s="22">
        <f t="shared" si="5"/>
        <v>5</v>
      </c>
      <c r="AD19" s="22">
        <v>2</v>
      </c>
      <c r="AE19" s="45"/>
      <c r="AF19" s="27">
        <v>8.5</v>
      </c>
      <c r="AG19" s="21" t="s">
        <v>138</v>
      </c>
      <c r="AH19" s="21"/>
      <c r="AI19" s="21"/>
      <c r="AJ19" s="21"/>
      <c r="AK19" s="22">
        <v>77</v>
      </c>
      <c r="AL19" s="21" t="s">
        <v>173</v>
      </c>
      <c r="AM19" s="22">
        <v>2</v>
      </c>
      <c r="AN19" s="22">
        <v>0</v>
      </c>
      <c r="AO19" s="22">
        <v>2</v>
      </c>
      <c r="AP19" s="22">
        <f t="shared" si="6"/>
        <v>2</v>
      </c>
      <c r="AQ19" s="22">
        <v>0</v>
      </c>
      <c r="AR19" s="39"/>
    </row>
    <row r="20" spans="1:44" ht="15.95" customHeight="1" x14ac:dyDescent="0.25">
      <c r="A20" s="41"/>
      <c r="H20" s="22">
        <v>1</v>
      </c>
      <c r="I20" s="21" t="s">
        <v>103</v>
      </c>
      <c r="L20" s="21" t="s">
        <v>233</v>
      </c>
      <c r="M20" s="21"/>
      <c r="Q20" s="41"/>
      <c r="R20" s="41"/>
      <c r="S20" s="27">
        <v>8</v>
      </c>
      <c r="T20" s="21" t="s">
        <v>37</v>
      </c>
      <c r="W20" s="21"/>
      <c r="X20" s="22">
        <v>12</v>
      </c>
      <c r="Y20" s="21" t="s">
        <v>134</v>
      </c>
      <c r="Z20" s="22">
        <v>2</v>
      </c>
      <c r="AA20" s="22">
        <v>0</v>
      </c>
      <c r="AB20" s="22">
        <v>3</v>
      </c>
      <c r="AC20" s="22">
        <f t="shared" si="5"/>
        <v>3</v>
      </c>
      <c r="AD20" s="22">
        <v>0</v>
      </c>
      <c r="AE20" s="45"/>
      <c r="AF20" s="27">
        <v>8</v>
      </c>
      <c r="AG20" s="21" t="s">
        <v>153</v>
      </c>
      <c r="AH20" s="21"/>
      <c r="AI20" s="21"/>
      <c r="AJ20" s="21"/>
      <c r="AK20" s="22"/>
      <c r="AL20" s="21" t="s">
        <v>173</v>
      </c>
      <c r="AM20" s="22">
        <v>0</v>
      </c>
      <c r="AN20" s="22">
        <v>0</v>
      </c>
      <c r="AO20" s="22">
        <v>0</v>
      </c>
      <c r="AP20" s="22">
        <f t="shared" si="6"/>
        <v>0</v>
      </c>
      <c r="AQ20" s="22">
        <v>0</v>
      </c>
      <c r="AR20" s="39"/>
    </row>
    <row r="21" spans="1:44" ht="15.95" customHeight="1" x14ac:dyDescent="0.25">
      <c r="A21" s="41"/>
      <c r="H21" s="22">
        <v>1</v>
      </c>
      <c r="I21" s="21" t="s">
        <v>161</v>
      </c>
      <c r="L21" s="21" t="s">
        <v>129</v>
      </c>
      <c r="Q21" s="41"/>
      <c r="R21" s="41"/>
      <c r="S21" s="27">
        <v>7.5</v>
      </c>
      <c r="T21" s="21" t="s">
        <v>44</v>
      </c>
      <c r="U21" s="21"/>
      <c r="V21" s="21"/>
      <c r="W21" s="21"/>
      <c r="X21" s="22">
        <v>2</v>
      </c>
      <c r="Y21" s="21" t="s">
        <v>134</v>
      </c>
      <c r="Z21" s="22">
        <v>2</v>
      </c>
      <c r="AA21" s="22">
        <v>0</v>
      </c>
      <c r="AB21" s="22">
        <v>1</v>
      </c>
      <c r="AC21" s="22">
        <f t="shared" si="5"/>
        <v>1</v>
      </c>
      <c r="AD21" s="22">
        <v>0</v>
      </c>
      <c r="AE21" s="45"/>
      <c r="AF21" s="27">
        <v>7.5</v>
      </c>
      <c r="AG21" s="21" t="s">
        <v>125</v>
      </c>
      <c r="AH21" s="21"/>
      <c r="AI21" s="21"/>
      <c r="AJ21" s="21"/>
      <c r="AK21" s="22">
        <v>44</v>
      </c>
      <c r="AL21" s="21" t="s">
        <v>173</v>
      </c>
      <c r="AM21" s="22">
        <v>2</v>
      </c>
      <c r="AN21" s="22">
        <v>1</v>
      </c>
      <c r="AO21" s="22">
        <v>0</v>
      </c>
      <c r="AP21" s="22">
        <f t="shared" si="6"/>
        <v>1</v>
      </c>
      <c r="AQ21" s="22">
        <v>0</v>
      </c>
      <c r="AR21" s="39"/>
    </row>
    <row r="22" spans="1:44" ht="15.95" customHeight="1" x14ac:dyDescent="0.25">
      <c r="A22" s="41"/>
      <c r="H22" s="22">
        <v>2</v>
      </c>
      <c r="I22" s="21" t="s">
        <v>129</v>
      </c>
      <c r="L22" s="21" t="s">
        <v>249</v>
      </c>
      <c r="Q22" s="41"/>
      <c r="R22" s="41"/>
      <c r="S22" s="27">
        <v>7.5</v>
      </c>
      <c r="T22" s="21" t="s">
        <v>164</v>
      </c>
      <c r="U22" s="21"/>
      <c r="V22" s="21"/>
      <c r="X22" s="22">
        <v>17</v>
      </c>
      <c r="Y22" s="21" t="s">
        <v>134</v>
      </c>
      <c r="Z22" s="22">
        <v>2</v>
      </c>
      <c r="AA22" s="22">
        <v>1</v>
      </c>
      <c r="AB22" s="22">
        <v>3</v>
      </c>
      <c r="AC22" s="22">
        <f t="shared" si="5"/>
        <v>4</v>
      </c>
      <c r="AD22" s="22">
        <v>0</v>
      </c>
      <c r="AE22" s="45"/>
      <c r="AF22" s="27">
        <v>7</v>
      </c>
      <c r="AG22" s="21" t="s">
        <v>119</v>
      </c>
      <c r="AH22" s="21"/>
      <c r="AI22" s="21"/>
      <c r="AJ22" s="21"/>
      <c r="AK22" s="22">
        <v>24</v>
      </c>
      <c r="AL22" s="21" t="s">
        <v>173</v>
      </c>
      <c r="AM22" s="22">
        <v>2</v>
      </c>
      <c r="AN22" s="22">
        <v>0</v>
      </c>
      <c r="AO22" s="22">
        <v>3</v>
      </c>
      <c r="AP22" s="22">
        <f t="shared" si="6"/>
        <v>3</v>
      </c>
      <c r="AQ22" s="22">
        <v>0</v>
      </c>
      <c r="AR22" s="39"/>
    </row>
    <row r="23" spans="1:44" ht="15.95" customHeight="1" x14ac:dyDescent="0.25">
      <c r="A23" s="41"/>
      <c r="B23" s="36"/>
      <c r="C23" s="46"/>
      <c r="D23" s="46"/>
      <c r="E23" s="46"/>
      <c r="F23" s="46"/>
      <c r="G23" s="42"/>
      <c r="H23" s="45"/>
      <c r="I23" s="46"/>
      <c r="J23" s="46"/>
      <c r="K23" s="45"/>
      <c r="L23" s="45"/>
      <c r="M23" s="45"/>
      <c r="N23" s="45"/>
      <c r="O23" s="45"/>
      <c r="P23" s="45"/>
      <c r="Q23" s="41"/>
      <c r="R23" s="41"/>
      <c r="S23" s="27">
        <v>7</v>
      </c>
      <c r="T23" s="21" t="s">
        <v>81</v>
      </c>
      <c r="U23" s="21"/>
      <c r="V23" s="21"/>
      <c r="W23" s="21"/>
      <c r="X23" s="22">
        <v>4</v>
      </c>
      <c r="Y23" s="21" t="s">
        <v>134</v>
      </c>
      <c r="Z23" s="22">
        <v>2</v>
      </c>
      <c r="AA23" s="22">
        <v>1</v>
      </c>
      <c r="AB23" s="22">
        <v>2</v>
      </c>
      <c r="AC23" s="22">
        <f t="shared" si="5"/>
        <v>3</v>
      </c>
      <c r="AD23" s="22">
        <v>0</v>
      </c>
      <c r="AE23" s="45"/>
      <c r="AF23" s="27">
        <v>6.5</v>
      </c>
      <c r="AG23" s="21" t="s">
        <v>99</v>
      </c>
      <c r="AH23" s="21"/>
      <c r="AI23" s="21"/>
      <c r="AJ23" s="21"/>
      <c r="AK23" s="22">
        <v>12</v>
      </c>
      <c r="AL23" s="21" t="s">
        <v>173</v>
      </c>
      <c r="AM23" s="22">
        <v>2</v>
      </c>
      <c r="AN23" s="22">
        <v>2</v>
      </c>
      <c r="AO23" s="22">
        <v>1</v>
      </c>
      <c r="AP23" s="22">
        <f t="shared" si="6"/>
        <v>3</v>
      </c>
      <c r="AQ23" s="22">
        <v>0</v>
      </c>
      <c r="AR23" s="44"/>
    </row>
    <row r="24" spans="1:44" ht="15.95" customHeight="1" x14ac:dyDescent="0.25">
      <c r="A24" s="41"/>
      <c r="B24" s="42" t="s">
        <v>147</v>
      </c>
      <c r="C24" s="6" t="s">
        <v>182</v>
      </c>
      <c r="F24" s="21"/>
      <c r="G24" s="5">
        <v>0</v>
      </c>
      <c r="H24" s="22"/>
      <c r="I24" s="21"/>
      <c r="J24" s="21"/>
      <c r="K24" s="21"/>
      <c r="L24" s="21"/>
      <c r="M24" s="21"/>
      <c r="N24" s="21"/>
      <c r="O24" s="21"/>
      <c r="P24" s="21"/>
      <c r="Q24" s="41"/>
      <c r="R24" s="41"/>
      <c r="S24" s="27">
        <v>6.5</v>
      </c>
      <c r="T24" s="21" t="s">
        <v>169</v>
      </c>
      <c r="U24" s="21"/>
      <c r="V24" s="21"/>
      <c r="W24" s="21"/>
      <c r="X24" s="22">
        <v>19</v>
      </c>
      <c r="Y24" s="21" t="s">
        <v>134</v>
      </c>
      <c r="Z24" s="22">
        <v>2</v>
      </c>
      <c r="AA24" s="22">
        <v>2</v>
      </c>
      <c r="AB24" s="22">
        <v>1</v>
      </c>
      <c r="AC24" s="22">
        <f t="shared" si="5"/>
        <v>3</v>
      </c>
      <c r="AD24" s="22">
        <v>2</v>
      </c>
      <c r="AE24" s="45"/>
      <c r="AF24" s="27">
        <v>6.5</v>
      </c>
      <c r="AG24" s="21" t="s">
        <v>123</v>
      </c>
      <c r="AH24" s="21"/>
      <c r="AI24" s="21"/>
      <c r="AJ24" s="21"/>
      <c r="AK24" s="22">
        <v>8</v>
      </c>
      <c r="AL24" s="21" t="s">
        <v>173</v>
      </c>
      <c r="AM24" s="22">
        <v>2</v>
      </c>
      <c r="AN24" s="22">
        <v>0</v>
      </c>
      <c r="AO24" s="22">
        <v>2</v>
      </c>
      <c r="AP24" s="22">
        <f t="shared" si="6"/>
        <v>2</v>
      </c>
      <c r="AQ24" s="22">
        <v>0</v>
      </c>
      <c r="AR24" s="36"/>
    </row>
    <row r="25" spans="1:44" ht="15.95" customHeight="1" x14ac:dyDescent="0.25">
      <c r="A25" s="41"/>
      <c r="B25" s="22" t="s">
        <v>27</v>
      </c>
      <c r="C25" s="16" t="s">
        <v>244</v>
      </c>
      <c r="D25" s="21"/>
      <c r="E25" s="21"/>
      <c r="F25" s="21"/>
      <c r="G25" s="5"/>
      <c r="H25" s="22"/>
      <c r="I25" s="21"/>
      <c r="J25" s="21"/>
      <c r="K25" s="21"/>
      <c r="L25" s="21"/>
      <c r="M25" s="21"/>
      <c r="N25" s="21"/>
      <c r="O25" s="21"/>
      <c r="P25" s="21"/>
      <c r="Q25" s="41"/>
      <c r="R25" s="41"/>
      <c r="S25" s="27">
        <v>6.5</v>
      </c>
      <c r="T25" s="21" t="s">
        <v>29</v>
      </c>
      <c r="U25" s="21"/>
      <c r="V25" s="21"/>
      <c r="W25" s="21"/>
      <c r="X25" s="22">
        <v>22</v>
      </c>
      <c r="Y25" s="21" t="s">
        <v>134</v>
      </c>
      <c r="Z25" s="22">
        <v>2</v>
      </c>
      <c r="AA25" s="22">
        <v>1</v>
      </c>
      <c r="AB25" s="22">
        <v>0</v>
      </c>
      <c r="AC25" s="22">
        <f t="shared" si="5"/>
        <v>1</v>
      </c>
      <c r="AD25" s="22">
        <v>0</v>
      </c>
      <c r="AE25" s="45"/>
      <c r="AF25" s="27">
        <v>6</v>
      </c>
      <c r="AG25" s="21" t="s">
        <v>91</v>
      </c>
      <c r="AH25" s="21"/>
      <c r="AI25" s="21"/>
      <c r="AJ25" s="21"/>
      <c r="AK25" s="22">
        <v>23</v>
      </c>
      <c r="AL25" s="21" t="s">
        <v>173</v>
      </c>
      <c r="AM25" s="22">
        <v>2</v>
      </c>
      <c r="AN25" s="22">
        <v>0</v>
      </c>
      <c r="AO25" s="22">
        <v>1</v>
      </c>
      <c r="AP25" s="22">
        <f t="shared" si="6"/>
        <v>1</v>
      </c>
      <c r="AQ25" s="22">
        <v>0</v>
      </c>
      <c r="AR25" s="36"/>
    </row>
    <row r="26" spans="1:44" ht="15.95" customHeight="1" x14ac:dyDescent="0.25">
      <c r="A26" s="41"/>
      <c r="D26" s="21"/>
      <c r="E26" s="21"/>
      <c r="F26" s="21"/>
      <c r="H26" s="22"/>
      <c r="I26" s="21"/>
      <c r="J26" s="21"/>
      <c r="K26" s="21"/>
      <c r="L26" s="21"/>
      <c r="M26" s="21"/>
      <c r="N26" s="21"/>
      <c r="O26" s="21"/>
      <c r="P26" s="21"/>
      <c r="Q26" s="41"/>
      <c r="R26" s="41"/>
      <c r="S26" s="27">
        <v>6</v>
      </c>
      <c r="T26" s="21" t="s">
        <v>159</v>
      </c>
      <c r="U26" s="21"/>
      <c r="V26" s="21"/>
      <c r="W26" s="21"/>
      <c r="X26" s="22"/>
      <c r="Y26" s="21" t="s">
        <v>134</v>
      </c>
      <c r="Z26" s="22">
        <v>0</v>
      </c>
      <c r="AA26" s="22">
        <v>0</v>
      </c>
      <c r="AB26" s="22">
        <v>0</v>
      </c>
      <c r="AC26" s="22">
        <f t="shared" si="5"/>
        <v>0</v>
      </c>
      <c r="AD26" s="22">
        <v>0</v>
      </c>
      <c r="AE26" s="45"/>
      <c r="AF26" s="27">
        <v>6</v>
      </c>
      <c r="AG26" s="21" t="s">
        <v>68</v>
      </c>
      <c r="AH26" s="21"/>
      <c r="AI26" s="21"/>
      <c r="AJ26" s="21"/>
      <c r="AK26" s="22">
        <v>9</v>
      </c>
      <c r="AL26" s="21" t="s">
        <v>173</v>
      </c>
      <c r="AM26" s="22">
        <v>2</v>
      </c>
      <c r="AN26" s="22">
        <v>0</v>
      </c>
      <c r="AO26" s="22">
        <v>2</v>
      </c>
      <c r="AP26" s="22">
        <f t="shared" si="6"/>
        <v>2</v>
      </c>
      <c r="AQ26" s="22">
        <v>0</v>
      </c>
      <c r="AR26" s="36"/>
    </row>
    <row r="27" spans="1:44" ht="15.95" customHeight="1" thickBot="1" x14ac:dyDescent="0.3">
      <c r="A27" s="41"/>
      <c r="C27" s="6" t="s">
        <v>180</v>
      </c>
      <c r="E27" s="21"/>
      <c r="F27" s="21"/>
      <c r="G27" s="5">
        <v>4</v>
      </c>
      <c r="H27" s="22">
        <v>1</v>
      </c>
      <c r="I27" s="21" t="s">
        <v>79</v>
      </c>
      <c r="J27" s="21"/>
      <c r="K27" s="21"/>
      <c r="L27" s="21" t="s">
        <v>246</v>
      </c>
      <c r="M27" s="21"/>
      <c r="N27" s="21"/>
      <c r="O27" s="21"/>
      <c r="P27" s="21"/>
      <c r="Q27" s="41"/>
      <c r="R27" s="41"/>
      <c r="S27" s="17" t="s">
        <v>132</v>
      </c>
      <c r="T27" s="17"/>
      <c r="U27" s="17"/>
      <c r="V27" s="17"/>
      <c r="W27" s="17"/>
      <c r="X27" s="17"/>
      <c r="Y27" s="17"/>
      <c r="Z27" s="23">
        <f>SUM(Z15:Z26)</f>
        <v>22</v>
      </c>
      <c r="AA27" s="23">
        <f>SUM(AA15:AA26)</f>
        <v>12</v>
      </c>
      <c r="AB27" s="23">
        <f>SUM(AB15:AB26)</f>
        <v>16</v>
      </c>
      <c r="AC27" s="23">
        <f>+AB27+AA27</f>
        <v>28</v>
      </c>
      <c r="AD27" s="23">
        <f>SUM(AD15:AD26)</f>
        <v>4</v>
      </c>
      <c r="AE27" s="45"/>
      <c r="AF27" s="17" t="s">
        <v>172</v>
      </c>
      <c r="AG27" s="17"/>
      <c r="AH27" s="17"/>
      <c r="AI27" s="17"/>
      <c r="AJ27" s="17"/>
      <c r="AK27" s="17"/>
      <c r="AL27" s="17"/>
      <c r="AM27" s="23">
        <f>SUM(AM15:AM26)</f>
        <v>22</v>
      </c>
      <c r="AN27" s="23">
        <f>SUM(AN15:AN26)</f>
        <v>10</v>
      </c>
      <c r="AO27" s="23">
        <f>SUM(AO15:AO26)</f>
        <v>17</v>
      </c>
      <c r="AP27" s="23">
        <f>+AO27+AN27</f>
        <v>27</v>
      </c>
      <c r="AQ27" s="23">
        <f>SUM(AQ15:AQ26)</f>
        <v>2</v>
      </c>
      <c r="AR27" s="36"/>
    </row>
    <row r="28" spans="1:44" ht="15.95" customHeight="1" x14ac:dyDescent="0.25">
      <c r="A28" s="41"/>
      <c r="B28" s="22" t="s">
        <v>27</v>
      </c>
      <c r="C28" s="16" t="s">
        <v>245</v>
      </c>
      <c r="D28" s="16"/>
      <c r="E28" s="21"/>
      <c r="G28" s="5"/>
      <c r="H28" s="22">
        <v>1</v>
      </c>
      <c r="I28" s="21" t="s">
        <v>125</v>
      </c>
      <c r="J28" s="21"/>
      <c r="K28" s="21"/>
      <c r="L28" s="21" t="s">
        <v>208</v>
      </c>
      <c r="M28" s="21"/>
      <c r="N28" s="21"/>
      <c r="O28" s="21"/>
      <c r="P28" s="21"/>
      <c r="Q28" s="41"/>
      <c r="R28" s="41"/>
      <c r="S28" s="19" t="s">
        <v>18</v>
      </c>
      <c r="T28" s="19"/>
      <c r="U28" s="19"/>
      <c r="V28" s="19"/>
      <c r="W28" s="19"/>
      <c r="X28" s="16" t="s">
        <v>41</v>
      </c>
      <c r="Z28" s="22">
        <v>1</v>
      </c>
      <c r="AA28" s="22">
        <v>0</v>
      </c>
      <c r="AB28" s="22">
        <v>0</v>
      </c>
      <c r="AC28" s="22">
        <f t="shared" ref="AC28:AC39" si="7">+AA28+AB28</f>
        <v>0</v>
      </c>
      <c r="AD28" s="22">
        <v>0</v>
      </c>
      <c r="AE28" s="45"/>
      <c r="AF28" s="19" t="s">
        <v>17</v>
      </c>
      <c r="AG28" s="19"/>
      <c r="AH28" s="19"/>
      <c r="AI28" s="19"/>
      <c r="AJ28" s="19"/>
      <c r="AK28" s="16" t="s">
        <v>51</v>
      </c>
      <c r="AM28" s="22">
        <v>0</v>
      </c>
      <c r="AN28" s="22">
        <v>0</v>
      </c>
      <c r="AO28" s="22">
        <v>0</v>
      </c>
      <c r="AP28" s="22">
        <f t="shared" ref="AP28:AP39" si="8">+AN28+AO28</f>
        <v>0</v>
      </c>
      <c r="AQ28" s="22">
        <v>0</v>
      </c>
      <c r="AR28" s="36"/>
    </row>
    <row r="29" spans="1:44" ht="15.95" customHeight="1" x14ac:dyDescent="0.25">
      <c r="A29" s="41"/>
      <c r="H29" s="22">
        <v>2</v>
      </c>
      <c r="I29" s="21" t="s">
        <v>192</v>
      </c>
      <c r="J29" s="21"/>
      <c r="K29" s="21"/>
      <c r="L29" s="21" t="s">
        <v>123</v>
      </c>
      <c r="M29" s="21"/>
      <c r="N29" s="21"/>
      <c r="O29" s="21"/>
      <c r="P29" s="21"/>
      <c r="Q29" s="41"/>
      <c r="R29" s="41"/>
      <c r="S29" s="27">
        <v>7.5</v>
      </c>
      <c r="T29" s="21" t="s">
        <v>78</v>
      </c>
      <c r="X29" s="22">
        <v>35</v>
      </c>
      <c r="Y29" s="21" t="s">
        <v>108</v>
      </c>
      <c r="Z29" s="22">
        <v>2</v>
      </c>
      <c r="AA29" s="22">
        <v>0</v>
      </c>
      <c r="AB29" s="22">
        <v>0</v>
      </c>
      <c r="AC29" s="22">
        <f t="shared" si="7"/>
        <v>0</v>
      </c>
      <c r="AD29" s="22">
        <v>0</v>
      </c>
      <c r="AE29" s="45"/>
      <c r="AF29" s="27">
        <v>7</v>
      </c>
      <c r="AG29" s="21" t="s">
        <v>162</v>
      </c>
      <c r="AH29" s="21"/>
      <c r="AI29" s="21"/>
      <c r="AJ29" s="21"/>
      <c r="AK29" s="22">
        <v>30</v>
      </c>
      <c r="AL29" s="21" t="s">
        <v>17</v>
      </c>
      <c r="AM29" s="22">
        <v>2</v>
      </c>
      <c r="AN29" s="22">
        <v>0</v>
      </c>
      <c r="AO29" s="22">
        <v>0</v>
      </c>
      <c r="AP29" s="22">
        <f t="shared" si="8"/>
        <v>0</v>
      </c>
      <c r="AQ29" s="22">
        <v>0</v>
      </c>
      <c r="AR29" s="36"/>
    </row>
    <row r="30" spans="1:44" ht="15.95" customHeight="1" x14ac:dyDescent="0.25">
      <c r="A30" s="41"/>
      <c r="H30" s="22">
        <v>2</v>
      </c>
      <c r="I30" s="21" t="s">
        <v>151</v>
      </c>
      <c r="J30" s="21"/>
      <c r="K30" s="21"/>
      <c r="L30" s="21" t="s">
        <v>192</v>
      </c>
      <c r="M30" s="21"/>
      <c r="N30" s="21"/>
      <c r="O30" s="21"/>
      <c r="P30" s="21"/>
      <c r="Q30" s="41"/>
      <c r="R30" s="41"/>
      <c r="S30" s="27">
        <v>9.5</v>
      </c>
      <c r="T30" s="21" t="s">
        <v>53</v>
      </c>
      <c r="U30" s="21"/>
      <c r="V30" s="21"/>
      <c r="W30" s="27"/>
      <c r="X30" s="22">
        <v>14</v>
      </c>
      <c r="Y30" s="21" t="s">
        <v>108</v>
      </c>
      <c r="Z30" s="22">
        <v>2</v>
      </c>
      <c r="AA30" s="22">
        <v>0</v>
      </c>
      <c r="AB30" s="22">
        <v>1</v>
      </c>
      <c r="AC30" s="22">
        <f t="shared" si="7"/>
        <v>1</v>
      </c>
      <c r="AD30" s="22">
        <v>0</v>
      </c>
      <c r="AE30" s="45"/>
      <c r="AF30" s="27">
        <v>9.5</v>
      </c>
      <c r="AG30" s="21" t="s">
        <v>129</v>
      </c>
      <c r="AH30" s="21"/>
      <c r="AI30" s="21"/>
      <c r="AJ30" s="21"/>
      <c r="AK30" s="22">
        <v>24</v>
      </c>
      <c r="AL30" s="21" t="s">
        <v>17</v>
      </c>
      <c r="AM30" s="22">
        <v>2</v>
      </c>
      <c r="AN30" s="22">
        <v>5</v>
      </c>
      <c r="AO30" s="22">
        <v>2</v>
      </c>
      <c r="AP30" s="22">
        <f t="shared" si="8"/>
        <v>7</v>
      </c>
      <c r="AQ30" s="22">
        <v>0</v>
      </c>
      <c r="AR30" s="36"/>
    </row>
    <row r="31" spans="1:44" ht="15.95" customHeight="1" x14ac:dyDescent="0.25">
      <c r="A31" s="41"/>
      <c r="B31" s="36"/>
      <c r="C31" s="46"/>
      <c r="D31" s="46"/>
      <c r="E31" s="46"/>
      <c r="F31" s="46"/>
      <c r="G31" s="42"/>
      <c r="H31" s="45"/>
      <c r="I31" s="46"/>
      <c r="J31" s="46"/>
      <c r="K31" s="45"/>
      <c r="L31" s="45"/>
      <c r="M31" s="45"/>
      <c r="N31" s="45"/>
      <c r="O31" s="45"/>
      <c r="P31" s="45"/>
      <c r="Q31" s="41"/>
      <c r="R31" s="41"/>
      <c r="S31" s="27">
        <v>8.5</v>
      </c>
      <c r="T31" s="21" t="s">
        <v>87</v>
      </c>
      <c r="U31" s="21"/>
      <c r="V31" s="21"/>
      <c r="W31" s="27"/>
      <c r="X31" s="22">
        <v>16</v>
      </c>
      <c r="Y31" s="21" t="s">
        <v>108</v>
      </c>
      <c r="Z31" s="22">
        <v>2</v>
      </c>
      <c r="AA31" s="22">
        <v>1</v>
      </c>
      <c r="AB31" s="22">
        <v>0</v>
      </c>
      <c r="AC31" s="22">
        <f t="shared" si="7"/>
        <v>1</v>
      </c>
      <c r="AD31" s="22">
        <v>0</v>
      </c>
      <c r="AE31" s="45"/>
      <c r="AF31" s="27">
        <v>8.5</v>
      </c>
      <c r="AG31" s="21" t="s">
        <v>161</v>
      </c>
      <c r="AH31" s="21"/>
      <c r="AI31" s="21"/>
      <c r="AJ31" s="21"/>
      <c r="AK31" s="22">
        <v>7</v>
      </c>
      <c r="AL31" s="21" t="s">
        <v>17</v>
      </c>
      <c r="AM31" s="22">
        <v>2</v>
      </c>
      <c r="AN31" s="22">
        <v>1</v>
      </c>
      <c r="AO31" s="22">
        <v>4</v>
      </c>
      <c r="AP31" s="22">
        <f t="shared" si="8"/>
        <v>5</v>
      </c>
      <c r="AQ31" s="22">
        <v>0</v>
      </c>
      <c r="AR31" s="36"/>
    </row>
    <row r="32" spans="1:44" ht="15.95" customHeight="1" x14ac:dyDescent="0.25">
      <c r="A32" s="41"/>
      <c r="B32" s="42" t="s">
        <v>148</v>
      </c>
      <c r="C32" s="6" t="s">
        <v>178</v>
      </c>
      <c r="F32" s="20"/>
      <c r="G32" s="5">
        <v>6</v>
      </c>
      <c r="H32" s="22">
        <v>1</v>
      </c>
      <c r="I32" s="21" t="s">
        <v>128</v>
      </c>
      <c r="J32" s="21"/>
      <c r="K32" s="21"/>
      <c r="L32" s="21" t="s">
        <v>234</v>
      </c>
      <c r="M32" s="21"/>
      <c r="N32" s="21"/>
      <c r="O32" s="21"/>
      <c r="P32" s="21"/>
      <c r="Q32" s="41"/>
      <c r="R32" s="41"/>
      <c r="S32" s="27">
        <v>8.5</v>
      </c>
      <c r="T32" s="21" t="s">
        <v>140</v>
      </c>
      <c r="U32" s="21"/>
      <c r="V32" s="21"/>
      <c r="W32" s="27"/>
      <c r="X32" s="22">
        <v>19</v>
      </c>
      <c r="Y32" s="21" t="s">
        <v>108</v>
      </c>
      <c r="Z32" s="22">
        <v>2</v>
      </c>
      <c r="AA32" s="22">
        <v>1</v>
      </c>
      <c r="AB32" s="22">
        <v>1</v>
      </c>
      <c r="AC32" s="22">
        <f t="shared" si="7"/>
        <v>2</v>
      </c>
      <c r="AD32" s="22">
        <v>0</v>
      </c>
      <c r="AE32" s="45"/>
      <c r="AF32" s="27">
        <v>8.5</v>
      </c>
      <c r="AG32" s="21" t="s">
        <v>120</v>
      </c>
      <c r="AH32" s="21"/>
      <c r="AI32" s="21"/>
      <c r="AJ32" s="21"/>
      <c r="AK32" s="22">
        <v>22</v>
      </c>
      <c r="AL32" s="16" t="s">
        <v>17</v>
      </c>
      <c r="AM32" s="22">
        <v>2</v>
      </c>
      <c r="AN32" s="22">
        <v>0</v>
      </c>
      <c r="AO32" s="22">
        <v>1</v>
      </c>
      <c r="AP32" s="22">
        <f t="shared" si="8"/>
        <v>1</v>
      </c>
      <c r="AQ32" s="22">
        <v>0</v>
      </c>
      <c r="AR32" s="36"/>
    </row>
    <row r="33" spans="1:44" ht="15.95" customHeight="1" x14ac:dyDescent="0.25">
      <c r="A33" s="41"/>
      <c r="B33" s="22" t="s">
        <v>27</v>
      </c>
      <c r="C33" s="16"/>
      <c r="D33" s="21" t="s">
        <v>100</v>
      </c>
      <c r="E33" s="21"/>
      <c r="H33" s="22">
        <v>1</v>
      </c>
      <c r="I33" s="21" t="s">
        <v>85</v>
      </c>
      <c r="J33" s="21"/>
      <c r="K33" s="21"/>
      <c r="L33" s="21"/>
      <c r="M33" s="21" t="s">
        <v>122</v>
      </c>
      <c r="N33" s="21"/>
      <c r="O33" s="21"/>
      <c r="P33" s="21"/>
      <c r="Q33" s="41"/>
      <c r="R33" s="41"/>
      <c r="S33" s="27">
        <v>7.5</v>
      </c>
      <c r="T33" s="21" t="s">
        <v>45</v>
      </c>
      <c r="X33" s="22">
        <v>72</v>
      </c>
      <c r="Y33" s="21" t="s">
        <v>108</v>
      </c>
      <c r="Z33" s="22">
        <v>2</v>
      </c>
      <c r="AA33" s="22">
        <v>0</v>
      </c>
      <c r="AB33" s="22">
        <v>1</v>
      </c>
      <c r="AC33" s="22">
        <f t="shared" si="7"/>
        <v>1</v>
      </c>
      <c r="AD33" s="22">
        <v>0</v>
      </c>
      <c r="AE33" s="45"/>
      <c r="AF33" s="27">
        <v>7.5</v>
      </c>
      <c r="AG33" s="21" t="s">
        <v>31</v>
      </c>
      <c r="AK33" s="22">
        <v>2</v>
      </c>
      <c r="AL33" s="21" t="s">
        <v>17</v>
      </c>
      <c r="AM33" s="22">
        <v>2</v>
      </c>
      <c r="AN33" s="22">
        <v>0</v>
      </c>
      <c r="AO33" s="22">
        <v>0</v>
      </c>
      <c r="AP33" s="22">
        <f t="shared" si="8"/>
        <v>0</v>
      </c>
      <c r="AQ33" s="22">
        <v>0</v>
      </c>
      <c r="AR33" s="36"/>
    </row>
    <row r="34" spans="1:44" ht="15.95" customHeight="1" x14ac:dyDescent="0.25">
      <c r="A34" s="41"/>
      <c r="H34" s="22">
        <v>2</v>
      </c>
      <c r="I34" s="21" t="s">
        <v>220</v>
      </c>
      <c r="J34" s="21"/>
      <c r="K34" s="21"/>
      <c r="L34" s="21" t="s">
        <v>85</v>
      </c>
      <c r="M34" s="21"/>
      <c r="N34" s="21"/>
      <c r="O34" s="21"/>
      <c r="P34" s="21"/>
      <c r="Q34" s="41"/>
      <c r="R34" s="41"/>
      <c r="S34" s="27">
        <v>7.5</v>
      </c>
      <c r="T34" s="21" t="s">
        <v>104</v>
      </c>
      <c r="U34" s="21"/>
      <c r="V34" s="21"/>
      <c r="W34" s="27"/>
      <c r="X34" s="22">
        <v>4</v>
      </c>
      <c r="Y34" s="21" t="s">
        <v>108</v>
      </c>
      <c r="Z34" s="22">
        <v>1</v>
      </c>
      <c r="AA34" s="22">
        <v>1</v>
      </c>
      <c r="AB34" s="22">
        <v>0</v>
      </c>
      <c r="AC34" s="22">
        <f t="shared" si="7"/>
        <v>1</v>
      </c>
      <c r="AD34" s="22">
        <v>0</v>
      </c>
      <c r="AE34" s="45"/>
      <c r="AF34" s="27">
        <v>7.5</v>
      </c>
      <c r="AG34" s="21" t="s">
        <v>54</v>
      </c>
      <c r="AJ34" s="21"/>
      <c r="AK34" s="22">
        <v>19</v>
      </c>
      <c r="AL34" s="21" t="s">
        <v>17</v>
      </c>
      <c r="AM34" s="22">
        <v>2</v>
      </c>
      <c r="AN34" s="22">
        <v>0</v>
      </c>
      <c r="AO34" s="22">
        <v>0</v>
      </c>
      <c r="AP34" s="22">
        <f t="shared" si="8"/>
        <v>0</v>
      </c>
      <c r="AQ34" s="22">
        <v>0</v>
      </c>
      <c r="AR34" s="36"/>
    </row>
    <row r="35" spans="1:44" ht="15.95" customHeight="1" x14ac:dyDescent="0.25">
      <c r="A35" s="41" t="s">
        <v>43</v>
      </c>
      <c r="H35" s="22">
        <v>2</v>
      </c>
      <c r="I35" s="21" t="s">
        <v>85</v>
      </c>
      <c r="J35" s="21"/>
      <c r="K35" s="21"/>
      <c r="L35" s="21" t="s">
        <v>189</v>
      </c>
      <c r="M35" s="21"/>
      <c r="N35" s="21"/>
      <c r="O35" s="21"/>
      <c r="P35" s="21"/>
      <c r="Q35" s="41"/>
      <c r="R35" s="41"/>
      <c r="S35" s="27">
        <v>6.5</v>
      </c>
      <c r="T35" s="21" t="s">
        <v>46</v>
      </c>
      <c r="U35" s="21"/>
      <c r="V35" s="21"/>
      <c r="W35" s="27"/>
      <c r="X35" s="22">
        <v>24</v>
      </c>
      <c r="Y35" s="21" t="s">
        <v>108</v>
      </c>
      <c r="Z35" s="22">
        <v>2</v>
      </c>
      <c r="AA35" s="22">
        <v>0</v>
      </c>
      <c r="AB35" s="22">
        <v>1</v>
      </c>
      <c r="AC35" s="22">
        <f t="shared" si="7"/>
        <v>1</v>
      </c>
      <c r="AD35" s="22">
        <v>0</v>
      </c>
      <c r="AE35" s="45"/>
      <c r="AF35" s="27">
        <v>7.5</v>
      </c>
      <c r="AG35" s="21" t="s">
        <v>84</v>
      </c>
      <c r="AK35" s="22">
        <v>33</v>
      </c>
      <c r="AL35" s="21" t="s">
        <v>17</v>
      </c>
      <c r="AM35" s="22">
        <v>2</v>
      </c>
      <c r="AN35" s="22">
        <v>0</v>
      </c>
      <c r="AO35" s="22">
        <v>0</v>
      </c>
      <c r="AP35" s="22">
        <f t="shared" si="8"/>
        <v>0</v>
      </c>
      <c r="AQ35" s="22">
        <v>0</v>
      </c>
      <c r="AR35" s="36"/>
    </row>
    <row r="36" spans="1:44" ht="15.95" customHeight="1" x14ac:dyDescent="0.25">
      <c r="A36" s="41"/>
      <c r="H36" s="22">
        <v>2</v>
      </c>
      <c r="I36" s="21" t="s">
        <v>85</v>
      </c>
      <c r="J36" s="21"/>
      <c r="K36" s="21"/>
      <c r="L36" s="21" t="s">
        <v>235</v>
      </c>
      <c r="M36" s="21"/>
      <c r="N36" s="21"/>
      <c r="O36" s="21"/>
      <c r="P36" s="21"/>
      <c r="Q36" s="41"/>
      <c r="R36" s="41"/>
      <c r="S36" s="27">
        <v>7</v>
      </c>
      <c r="T36" s="21" t="s">
        <v>34</v>
      </c>
      <c r="U36" s="21"/>
      <c r="V36" s="21"/>
      <c r="W36" s="27"/>
      <c r="X36" s="22">
        <v>44</v>
      </c>
      <c r="Y36" s="21" t="s">
        <v>108</v>
      </c>
      <c r="Z36" s="22">
        <v>2</v>
      </c>
      <c r="AA36" s="22">
        <v>0</v>
      </c>
      <c r="AB36" s="22">
        <v>0</v>
      </c>
      <c r="AC36" s="22">
        <f t="shared" si="7"/>
        <v>0</v>
      </c>
      <c r="AD36" s="22">
        <v>0</v>
      </c>
      <c r="AE36" s="45"/>
      <c r="AF36" s="27">
        <v>7</v>
      </c>
      <c r="AG36" s="21" t="s">
        <v>64</v>
      </c>
      <c r="AH36" s="21"/>
      <c r="AI36" s="21"/>
      <c r="AJ36" s="21"/>
      <c r="AK36" s="22">
        <v>11</v>
      </c>
      <c r="AL36" s="21" t="s">
        <v>17</v>
      </c>
      <c r="AM36" s="22">
        <v>2</v>
      </c>
      <c r="AN36" s="22">
        <v>0</v>
      </c>
      <c r="AO36" s="22">
        <v>0</v>
      </c>
      <c r="AP36" s="22">
        <f t="shared" si="8"/>
        <v>0</v>
      </c>
      <c r="AQ36" s="22">
        <v>0</v>
      </c>
      <c r="AR36" s="36"/>
    </row>
    <row r="37" spans="1:44" ht="15.95" customHeight="1" x14ac:dyDescent="0.25">
      <c r="A37" s="41"/>
      <c r="H37" s="22">
        <v>2</v>
      </c>
      <c r="I37" s="21" t="s">
        <v>118</v>
      </c>
      <c r="J37" s="21"/>
      <c r="K37" s="21"/>
      <c r="L37" s="21" t="s">
        <v>247</v>
      </c>
      <c r="M37" s="21"/>
      <c r="N37" s="21"/>
      <c r="O37" s="21"/>
      <c r="P37" s="21"/>
      <c r="Q37" s="41"/>
      <c r="R37" s="41"/>
      <c r="S37" s="27">
        <v>6.5</v>
      </c>
      <c r="T37" s="21" t="s">
        <v>186</v>
      </c>
      <c r="X37" s="22">
        <v>23</v>
      </c>
      <c r="Y37" s="21" t="s">
        <v>108</v>
      </c>
      <c r="Z37" s="22">
        <v>2</v>
      </c>
      <c r="AA37" s="22">
        <v>0</v>
      </c>
      <c r="AB37" s="22">
        <v>1</v>
      </c>
      <c r="AC37" s="22">
        <f t="shared" si="7"/>
        <v>1</v>
      </c>
      <c r="AD37" s="22">
        <v>0</v>
      </c>
      <c r="AE37" s="45"/>
      <c r="AF37" s="27">
        <v>7</v>
      </c>
      <c r="AG37" s="21" t="s">
        <v>55</v>
      </c>
      <c r="AH37" s="21"/>
      <c r="AI37" s="21"/>
      <c r="AJ37" s="21"/>
      <c r="AK37" s="22">
        <v>3</v>
      </c>
      <c r="AL37" s="21" t="s">
        <v>17</v>
      </c>
      <c r="AM37" s="22">
        <v>2</v>
      </c>
      <c r="AN37" s="22">
        <v>0</v>
      </c>
      <c r="AO37" s="22">
        <v>2</v>
      </c>
      <c r="AP37" s="22">
        <f t="shared" si="8"/>
        <v>2</v>
      </c>
      <c r="AQ37" s="22">
        <v>0</v>
      </c>
      <c r="AR37" s="36"/>
    </row>
    <row r="38" spans="1:44" ht="15.95" customHeight="1" x14ac:dyDescent="0.25">
      <c r="A38" s="41"/>
      <c r="J38" s="21"/>
      <c r="K38" s="21"/>
      <c r="L38" s="21"/>
      <c r="M38" s="21"/>
      <c r="N38" s="21"/>
      <c r="O38" s="21"/>
      <c r="P38" s="21"/>
      <c r="Q38" s="41"/>
      <c r="R38" s="41"/>
      <c r="S38" s="27">
        <v>6.5</v>
      </c>
      <c r="T38" s="21" t="s">
        <v>121</v>
      </c>
      <c r="X38" s="22">
        <v>30</v>
      </c>
      <c r="Y38" s="21" t="s">
        <v>108</v>
      </c>
      <c r="Z38" s="22">
        <v>2</v>
      </c>
      <c r="AA38" s="22">
        <v>0</v>
      </c>
      <c r="AB38" s="22">
        <v>0</v>
      </c>
      <c r="AC38" s="22">
        <f t="shared" si="7"/>
        <v>0</v>
      </c>
      <c r="AD38" s="22">
        <v>0</v>
      </c>
      <c r="AE38" s="45"/>
      <c r="AF38" s="27">
        <v>6.5</v>
      </c>
      <c r="AG38" s="21" t="s">
        <v>40</v>
      </c>
      <c r="AH38" s="21"/>
      <c r="AI38" s="21"/>
      <c r="AJ38" s="21"/>
      <c r="AK38" s="22">
        <v>4</v>
      </c>
      <c r="AL38" s="21" t="s">
        <v>17</v>
      </c>
      <c r="AM38" s="22">
        <v>2</v>
      </c>
      <c r="AN38" s="22">
        <v>0</v>
      </c>
      <c r="AO38" s="22">
        <v>1</v>
      </c>
      <c r="AP38" s="22">
        <f t="shared" si="8"/>
        <v>1</v>
      </c>
      <c r="AQ38" s="22">
        <v>0</v>
      </c>
      <c r="AR38" s="36"/>
    </row>
    <row r="39" spans="1:44" ht="15.95" customHeight="1" x14ac:dyDescent="0.25">
      <c r="A39" s="41"/>
      <c r="C39" s="6" t="s">
        <v>176</v>
      </c>
      <c r="D39" s="1"/>
      <c r="E39" s="21"/>
      <c r="F39" s="21"/>
      <c r="G39" s="5">
        <v>3</v>
      </c>
      <c r="H39" s="22">
        <v>1</v>
      </c>
      <c r="I39" s="21" t="s">
        <v>87</v>
      </c>
      <c r="J39" s="21"/>
      <c r="K39" s="21"/>
      <c r="L39" s="21" t="s">
        <v>236</v>
      </c>
      <c r="M39" s="21"/>
      <c r="N39" s="21"/>
      <c r="O39" s="21"/>
      <c r="P39" s="21"/>
      <c r="Q39" s="41"/>
      <c r="R39" s="41"/>
      <c r="S39" s="27">
        <v>6.5</v>
      </c>
      <c r="T39" s="21" t="s">
        <v>165</v>
      </c>
      <c r="U39" s="21"/>
      <c r="V39" s="21"/>
      <c r="W39" s="27"/>
      <c r="X39" s="22">
        <v>10</v>
      </c>
      <c r="Y39" s="21" t="s">
        <v>108</v>
      </c>
      <c r="Z39" s="22">
        <v>2</v>
      </c>
      <c r="AA39" s="22">
        <v>0</v>
      </c>
      <c r="AB39" s="22">
        <v>0</v>
      </c>
      <c r="AC39" s="22">
        <f t="shared" si="7"/>
        <v>0</v>
      </c>
      <c r="AD39" s="22">
        <v>0</v>
      </c>
      <c r="AE39" s="45"/>
      <c r="AF39" s="27">
        <v>6</v>
      </c>
      <c r="AG39" s="21" t="s">
        <v>103</v>
      </c>
      <c r="AK39" s="22">
        <v>44</v>
      </c>
      <c r="AL39" s="21" t="s">
        <v>17</v>
      </c>
      <c r="AM39" s="22">
        <v>2</v>
      </c>
      <c r="AN39" s="22">
        <v>1</v>
      </c>
      <c r="AO39" s="22">
        <v>2</v>
      </c>
      <c r="AP39" s="22">
        <f t="shared" si="8"/>
        <v>3</v>
      </c>
      <c r="AQ39" s="22">
        <v>0</v>
      </c>
      <c r="AR39" s="36"/>
    </row>
    <row r="40" spans="1:44" ht="15.95" customHeight="1" thickBot="1" x14ac:dyDescent="0.3">
      <c r="A40" s="41"/>
      <c r="B40" s="22" t="s">
        <v>27</v>
      </c>
      <c r="C40" s="21"/>
      <c r="D40" s="16" t="s">
        <v>100</v>
      </c>
      <c r="H40" s="22">
        <v>2</v>
      </c>
      <c r="I40" s="21" t="s">
        <v>104</v>
      </c>
      <c r="J40" s="21"/>
      <c r="K40" s="21"/>
      <c r="L40" s="21" t="s">
        <v>251</v>
      </c>
      <c r="M40" s="21"/>
      <c r="N40" s="21"/>
      <c r="O40" s="21"/>
      <c r="P40" s="21"/>
      <c r="Q40" s="41"/>
      <c r="R40" s="41"/>
      <c r="S40" s="17" t="s">
        <v>50</v>
      </c>
      <c r="T40" s="17"/>
      <c r="U40" s="17"/>
      <c r="V40" s="17"/>
      <c r="W40" s="17"/>
      <c r="X40" s="17"/>
      <c r="Y40" s="17"/>
      <c r="Z40" s="23">
        <f>SUM(Z28:Z39)</f>
        <v>22</v>
      </c>
      <c r="AA40" s="23">
        <f>SUM(AA28:AA39)</f>
        <v>3</v>
      </c>
      <c r="AB40" s="23">
        <f>SUM(AB28:AB39)</f>
        <v>5</v>
      </c>
      <c r="AC40" s="23">
        <f>+AB40+AA40</f>
        <v>8</v>
      </c>
      <c r="AD40" s="23">
        <f>SUM(AD28:AD39)</f>
        <v>0</v>
      </c>
      <c r="AE40" s="45"/>
      <c r="AF40" s="17" t="s">
        <v>57</v>
      </c>
      <c r="AG40" s="17"/>
      <c r="AH40" s="17"/>
      <c r="AI40" s="17"/>
      <c r="AJ40" s="17"/>
      <c r="AK40" s="17"/>
      <c r="AL40" s="17"/>
      <c r="AM40" s="23">
        <f>SUM(AM28:AM39)</f>
        <v>22</v>
      </c>
      <c r="AN40" s="23">
        <f>SUM(AN28:AN39)</f>
        <v>7</v>
      </c>
      <c r="AO40" s="23">
        <f>SUM(AO28:AO39)</f>
        <v>12</v>
      </c>
      <c r="AP40" s="23">
        <f>+AO40+AN40</f>
        <v>19</v>
      </c>
      <c r="AQ40" s="23">
        <f>SUM(AQ28:AQ39)</f>
        <v>0</v>
      </c>
      <c r="AR40" s="36"/>
    </row>
    <row r="41" spans="1:44" ht="15.95" customHeight="1" x14ac:dyDescent="0.25">
      <c r="A41" s="41"/>
      <c r="H41" s="22">
        <v>2</v>
      </c>
      <c r="I41" s="21" t="s">
        <v>140</v>
      </c>
      <c r="J41" s="21"/>
      <c r="K41" s="21"/>
      <c r="L41" s="21" t="s">
        <v>237</v>
      </c>
      <c r="M41" s="21"/>
      <c r="N41" s="21"/>
      <c r="O41" s="21"/>
      <c r="P41" s="21"/>
      <c r="Q41" s="41"/>
      <c r="R41" s="41"/>
      <c r="S41" s="12" t="s">
        <v>93</v>
      </c>
      <c r="T41" s="12"/>
      <c r="U41" s="12"/>
      <c r="V41" s="12"/>
      <c r="W41" s="13"/>
      <c r="X41" s="14" t="s">
        <v>152</v>
      </c>
      <c r="Z41" s="22">
        <v>4</v>
      </c>
      <c r="AA41" s="22">
        <v>1</v>
      </c>
      <c r="AB41" s="22">
        <v>1</v>
      </c>
      <c r="AC41" s="22">
        <f t="shared" ref="AC41:AC52" si="9">+AA41+AB41</f>
        <v>2</v>
      </c>
      <c r="AD41" s="22">
        <v>0</v>
      </c>
      <c r="AE41" s="45"/>
      <c r="AF41" s="12" t="s">
        <v>92</v>
      </c>
      <c r="AG41" s="12"/>
      <c r="AH41" s="12"/>
      <c r="AI41" s="12"/>
      <c r="AJ41" s="13"/>
      <c r="AK41" s="14" t="s">
        <v>96</v>
      </c>
      <c r="AM41" s="22">
        <v>0</v>
      </c>
      <c r="AN41" s="22">
        <v>0</v>
      </c>
      <c r="AO41" s="22">
        <v>0</v>
      </c>
      <c r="AP41" s="22">
        <f t="shared" ref="AP41:AP52" si="10">+AN41+AO41</f>
        <v>0</v>
      </c>
      <c r="AQ41" s="22">
        <v>0</v>
      </c>
      <c r="AR41" s="36"/>
    </row>
    <row r="42" spans="1:44" ht="15.95" customHeight="1" x14ac:dyDescent="0.25">
      <c r="A42" s="41"/>
      <c r="B42" s="36"/>
      <c r="C42" s="46"/>
      <c r="D42" s="46"/>
      <c r="E42" s="46"/>
      <c r="F42" s="46"/>
      <c r="G42" s="42"/>
      <c r="H42" s="45"/>
      <c r="I42" s="46"/>
      <c r="J42" s="46"/>
      <c r="K42" s="45"/>
      <c r="L42" s="45"/>
      <c r="M42" s="45"/>
      <c r="N42" s="45"/>
      <c r="O42" s="45"/>
      <c r="P42" s="45"/>
      <c r="Q42" s="41"/>
      <c r="R42" s="41"/>
      <c r="S42" s="27">
        <v>7</v>
      </c>
      <c r="T42" s="21" t="s">
        <v>145</v>
      </c>
      <c r="U42" s="21"/>
      <c r="V42" s="21"/>
      <c r="W42" s="27"/>
      <c r="X42" s="22">
        <v>1</v>
      </c>
      <c r="Y42" s="16" t="s">
        <v>98</v>
      </c>
      <c r="Z42" s="22">
        <v>0</v>
      </c>
      <c r="AA42" s="22">
        <v>0</v>
      </c>
      <c r="AB42" s="22">
        <v>0</v>
      </c>
      <c r="AC42" s="22">
        <f t="shared" si="9"/>
        <v>0</v>
      </c>
      <c r="AD42" s="22">
        <v>0</v>
      </c>
      <c r="AE42" s="45"/>
      <c r="AF42" s="27">
        <v>7</v>
      </c>
      <c r="AG42" s="21" t="s">
        <v>183</v>
      </c>
      <c r="AH42" s="21"/>
      <c r="AI42" s="21"/>
      <c r="AJ42" s="27"/>
      <c r="AK42" s="22">
        <v>1</v>
      </c>
      <c r="AL42" s="21" t="s">
        <v>97</v>
      </c>
      <c r="AM42" s="22">
        <v>2</v>
      </c>
      <c r="AN42" s="22">
        <v>0</v>
      </c>
      <c r="AO42" s="22">
        <v>0</v>
      </c>
      <c r="AP42" s="22">
        <f t="shared" si="10"/>
        <v>0</v>
      </c>
      <c r="AQ42" s="22">
        <v>0</v>
      </c>
      <c r="AR42" s="36"/>
    </row>
    <row r="43" spans="1:44" ht="15.95" customHeight="1" x14ac:dyDescent="0.25">
      <c r="A43" s="41"/>
      <c r="B43" s="42" t="s">
        <v>149</v>
      </c>
      <c r="C43" s="6" t="s">
        <v>177</v>
      </c>
      <c r="E43" s="11"/>
      <c r="F43" s="11"/>
      <c r="G43" s="5">
        <v>1</v>
      </c>
      <c r="H43" s="22">
        <v>2</v>
      </c>
      <c r="I43" s="21" t="s">
        <v>239</v>
      </c>
      <c r="J43" s="21"/>
      <c r="K43" s="21"/>
      <c r="L43" s="21" t="s">
        <v>250</v>
      </c>
      <c r="M43" s="21"/>
      <c r="N43" s="21"/>
      <c r="O43" s="21"/>
      <c r="P43" s="21"/>
      <c r="Q43" s="41"/>
      <c r="R43" s="41"/>
      <c r="S43" s="27">
        <v>9.5</v>
      </c>
      <c r="T43" s="21" t="s">
        <v>126</v>
      </c>
      <c r="U43" s="21"/>
      <c r="V43" s="21"/>
      <c r="W43" s="27"/>
      <c r="X43" s="22">
        <v>6</v>
      </c>
      <c r="Y43" s="16" t="s">
        <v>98</v>
      </c>
      <c r="Z43" s="22">
        <v>2</v>
      </c>
      <c r="AA43" s="22">
        <v>0</v>
      </c>
      <c r="AB43" s="22">
        <v>1</v>
      </c>
      <c r="AC43" s="22">
        <f t="shared" si="9"/>
        <v>1</v>
      </c>
      <c r="AD43" s="22">
        <v>0</v>
      </c>
      <c r="AE43" s="45"/>
      <c r="AF43" s="27">
        <v>9.5</v>
      </c>
      <c r="AG43" s="21" t="s">
        <v>150</v>
      </c>
      <c r="AH43" s="21"/>
      <c r="AI43" s="21"/>
      <c r="AJ43" s="27"/>
      <c r="AK43" s="22">
        <v>5</v>
      </c>
      <c r="AL43" s="21" t="s">
        <v>97</v>
      </c>
      <c r="AM43" s="22">
        <v>2</v>
      </c>
      <c r="AN43" s="22">
        <v>6</v>
      </c>
      <c r="AO43" s="22">
        <v>2</v>
      </c>
      <c r="AP43" s="22">
        <f t="shared" si="10"/>
        <v>8</v>
      </c>
      <c r="AQ43" s="22">
        <v>0</v>
      </c>
      <c r="AR43" s="36"/>
    </row>
    <row r="44" spans="1:44" ht="15.95" customHeight="1" x14ac:dyDescent="0.25">
      <c r="A44" s="41"/>
      <c r="B44" s="22" t="s">
        <v>27</v>
      </c>
      <c r="C44" s="16"/>
      <c r="D44" s="16" t="s">
        <v>100</v>
      </c>
      <c r="E44" s="16"/>
      <c r="H44" s="22"/>
      <c r="I44" s="21"/>
      <c r="J44" s="21"/>
      <c r="K44" s="21"/>
      <c r="L44" s="21"/>
      <c r="M44" s="21"/>
      <c r="N44" s="21"/>
      <c r="O44" s="21"/>
      <c r="P44" s="21"/>
      <c r="Q44" s="41"/>
      <c r="R44" s="41"/>
      <c r="S44" s="27">
        <v>8.5</v>
      </c>
      <c r="T44" s="21" t="s">
        <v>82</v>
      </c>
      <c r="U44" s="21"/>
      <c r="V44" s="21"/>
      <c r="W44" s="27"/>
      <c r="X44" s="22">
        <v>9</v>
      </c>
      <c r="Y44" s="16" t="s">
        <v>98</v>
      </c>
      <c r="Z44" s="22">
        <v>2</v>
      </c>
      <c r="AA44" s="22">
        <v>0</v>
      </c>
      <c r="AB44" s="22">
        <v>0</v>
      </c>
      <c r="AC44" s="22">
        <f t="shared" si="9"/>
        <v>0</v>
      </c>
      <c r="AD44" s="22">
        <v>0</v>
      </c>
      <c r="AE44" s="45"/>
      <c r="AF44" s="27">
        <v>8.5</v>
      </c>
      <c r="AG44" s="21" t="s">
        <v>154</v>
      </c>
      <c r="AH44" s="21"/>
      <c r="AI44" s="21"/>
      <c r="AJ44" s="27"/>
      <c r="AK44" s="22">
        <v>19</v>
      </c>
      <c r="AL44" s="21" t="s">
        <v>97</v>
      </c>
      <c r="AM44" s="22">
        <v>2</v>
      </c>
      <c r="AN44" s="22">
        <v>0</v>
      </c>
      <c r="AO44" s="22">
        <v>2</v>
      </c>
      <c r="AP44" s="22">
        <f t="shared" si="10"/>
        <v>2</v>
      </c>
      <c r="AQ44" s="22">
        <v>0</v>
      </c>
      <c r="AR44" s="36"/>
    </row>
    <row r="45" spans="1:44" ht="15.95" customHeight="1" x14ac:dyDescent="0.25">
      <c r="A45" s="41"/>
      <c r="H45" s="22"/>
      <c r="I45" s="21"/>
      <c r="L45" s="21"/>
      <c r="Q45" s="41"/>
      <c r="R45" s="41"/>
      <c r="S45" s="27">
        <v>8</v>
      </c>
      <c r="T45" s="21" t="s">
        <v>187</v>
      </c>
      <c r="U45" s="21"/>
      <c r="V45" s="21"/>
      <c r="W45" s="27"/>
      <c r="X45" s="22">
        <v>8</v>
      </c>
      <c r="Y45" s="16" t="s">
        <v>98</v>
      </c>
      <c r="Z45" s="22">
        <v>2</v>
      </c>
      <c r="AA45" s="22">
        <v>0</v>
      </c>
      <c r="AB45" s="22">
        <v>0</v>
      </c>
      <c r="AC45" s="22">
        <f t="shared" si="9"/>
        <v>0</v>
      </c>
      <c r="AD45" s="22">
        <v>2</v>
      </c>
      <c r="AE45" s="45"/>
      <c r="AF45" s="27">
        <v>8</v>
      </c>
      <c r="AG45" s="21" t="s">
        <v>131</v>
      </c>
      <c r="AH45" s="21"/>
      <c r="AI45" s="21"/>
      <c r="AJ45" s="27"/>
      <c r="AK45" s="22">
        <v>7</v>
      </c>
      <c r="AL45" s="21" t="s">
        <v>97</v>
      </c>
      <c r="AM45" s="22">
        <v>2</v>
      </c>
      <c r="AN45" s="22">
        <v>1</v>
      </c>
      <c r="AO45" s="22">
        <v>1</v>
      </c>
      <c r="AP45" s="22">
        <f t="shared" si="10"/>
        <v>2</v>
      </c>
      <c r="AQ45" s="22">
        <v>0</v>
      </c>
      <c r="AR45" s="36"/>
    </row>
    <row r="46" spans="1:44" ht="15.95" customHeight="1" x14ac:dyDescent="0.25">
      <c r="A46" s="41"/>
      <c r="C46" s="6" t="s">
        <v>175</v>
      </c>
      <c r="G46" s="5">
        <v>6</v>
      </c>
      <c r="H46" s="22">
        <v>1</v>
      </c>
      <c r="I46" s="21" t="s">
        <v>114</v>
      </c>
      <c r="J46" s="21"/>
      <c r="K46" s="21"/>
      <c r="L46" s="21"/>
      <c r="M46" s="21" t="s">
        <v>122</v>
      </c>
      <c r="N46" s="21"/>
      <c r="O46" s="21"/>
      <c r="P46" s="21"/>
      <c r="Q46" s="41"/>
      <c r="R46" s="41"/>
      <c r="S46" s="27">
        <v>7.5</v>
      </c>
      <c r="T46" s="21" t="s">
        <v>62</v>
      </c>
      <c r="U46" s="21"/>
      <c r="V46" s="21"/>
      <c r="W46" s="27"/>
      <c r="X46" s="22">
        <v>4</v>
      </c>
      <c r="Y46" s="16" t="s">
        <v>98</v>
      </c>
      <c r="Z46" s="22">
        <v>2</v>
      </c>
      <c r="AA46" s="22">
        <v>0</v>
      </c>
      <c r="AB46" s="22">
        <v>0</v>
      </c>
      <c r="AC46" s="22">
        <f t="shared" si="9"/>
        <v>0</v>
      </c>
      <c r="AD46" s="22">
        <v>0</v>
      </c>
      <c r="AE46" s="45"/>
      <c r="AF46" s="27">
        <v>8</v>
      </c>
      <c r="AG46" s="21" t="s">
        <v>193</v>
      </c>
      <c r="AH46" s="21"/>
      <c r="AI46" s="21"/>
      <c r="AJ46" s="27"/>
      <c r="AK46" s="22">
        <v>9</v>
      </c>
      <c r="AL46" s="21" t="s">
        <v>97</v>
      </c>
      <c r="AM46" s="22">
        <v>2</v>
      </c>
      <c r="AN46" s="22">
        <v>0</v>
      </c>
      <c r="AO46" s="22">
        <v>0</v>
      </c>
      <c r="AP46" s="22">
        <f t="shared" si="10"/>
        <v>0</v>
      </c>
      <c r="AQ46" s="22">
        <v>0</v>
      </c>
      <c r="AR46" s="36"/>
    </row>
    <row r="47" spans="1:44" ht="15.95" customHeight="1" x14ac:dyDescent="0.25">
      <c r="A47" s="41"/>
      <c r="B47" s="22" t="s">
        <v>27</v>
      </c>
      <c r="C47" s="21" t="s">
        <v>238</v>
      </c>
      <c r="D47" s="21"/>
      <c r="E47" s="21"/>
      <c r="F47" s="21"/>
      <c r="G47" s="21"/>
      <c r="H47" s="22">
        <v>1</v>
      </c>
      <c r="I47" s="21" t="s">
        <v>81</v>
      </c>
      <c r="J47" s="21"/>
      <c r="K47" s="21"/>
      <c r="L47" s="21" t="s">
        <v>37</v>
      </c>
      <c r="M47" s="21"/>
      <c r="N47" s="21"/>
      <c r="O47" s="21"/>
      <c r="P47" s="21"/>
      <c r="Q47" s="41"/>
      <c r="R47" s="41"/>
      <c r="S47" s="27">
        <v>7.5</v>
      </c>
      <c r="T47" s="21" t="s">
        <v>158</v>
      </c>
      <c r="U47" s="21"/>
      <c r="V47" s="21"/>
      <c r="W47" s="27"/>
      <c r="X47" s="22">
        <v>11</v>
      </c>
      <c r="Y47" s="16" t="s">
        <v>98</v>
      </c>
      <c r="Z47" s="22">
        <v>2</v>
      </c>
      <c r="AA47" s="22">
        <v>1</v>
      </c>
      <c r="AB47" s="22">
        <v>0</v>
      </c>
      <c r="AC47" s="22">
        <f t="shared" si="9"/>
        <v>1</v>
      </c>
      <c r="AD47" s="22">
        <v>0</v>
      </c>
      <c r="AE47" s="45"/>
      <c r="AF47" s="27">
        <v>7.5</v>
      </c>
      <c r="AG47" s="21" t="s">
        <v>194</v>
      </c>
      <c r="AH47" s="21"/>
      <c r="AI47" s="21"/>
      <c r="AJ47" s="27"/>
      <c r="AK47" s="22">
        <v>10</v>
      </c>
      <c r="AL47" s="21" t="s">
        <v>97</v>
      </c>
      <c r="AM47" s="22">
        <v>2</v>
      </c>
      <c r="AN47" s="22">
        <v>2</v>
      </c>
      <c r="AO47" s="22">
        <v>4</v>
      </c>
      <c r="AP47" s="22">
        <f t="shared" si="10"/>
        <v>6</v>
      </c>
      <c r="AQ47" s="22">
        <v>0</v>
      </c>
      <c r="AR47" s="36"/>
    </row>
    <row r="48" spans="1:44" ht="15.95" customHeight="1" x14ac:dyDescent="0.25">
      <c r="A48" s="41"/>
      <c r="H48" s="22">
        <v>1</v>
      </c>
      <c r="I48" s="21" t="s">
        <v>155</v>
      </c>
      <c r="J48" s="21"/>
      <c r="K48" s="21"/>
      <c r="L48" s="21" t="s">
        <v>241</v>
      </c>
      <c r="M48" s="21"/>
      <c r="N48" s="21"/>
      <c r="O48" s="21"/>
      <c r="P48" s="21"/>
      <c r="Q48" s="41"/>
      <c r="R48" s="41"/>
      <c r="S48" s="27">
        <v>7.5</v>
      </c>
      <c r="T48" s="21" t="s">
        <v>188</v>
      </c>
      <c r="U48" s="21"/>
      <c r="V48" s="21"/>
      <c r="W48" s="27"/>
      <c r="X48" s="22">
        <v>12</v>
      </c>
      <c r="Y48" s="16" t="s">
        <v>98</v>
      </c>
      <c r="Z48" s="22">
        <v>2</v>
      </c>
      <c r="AA48" s="22">
        <v>1</v>
      </c>
      <c r="AB48" s="22">
        <v>0</v>
      </c>
      <c r="AC48" s="22">
        <f t="shared" si="9"/>
        <v>1</v>
      </c>
      <c r="AD48" s="22">
        <v>0</v>
      </c>
      <c r="AE48" s="45"/>
      <c r="AF48" s="27">
        <v>7.5</v>
      </c>
      <c r="AG48" s="21" t="s">
        <v>143</v>
      </c>
      <c r="AH48" s="21"/>
      <c r="AI48" s="21"/>
      <c r="AJ48" s="27"/>
      <c r="AK48" s="22">
        <v>2</v>
      </c>
      <c r="AL48" s="21" t="s">
        <v>97</v>
      </c>
      <c r="AM48" s="22">
        <v>2</v>
      </c>
      <c r="AN48" s="22">
        <v>0</v>
      </c>
      <c r="AO48" s="22">
        <v>1</v>
      </c>
      <c r="AP48" s="22">
        <f t="shared" si="10"/>
        <v>1</v>
      </c>
      <c r="AQ48" s="22">
        <v>0</v>
      </c>
      <c r="AR48" s="36"/>
    </row>
    <row r="49" spans="1:44" ht="15.95" customHeight="1" x14ac:dyDescent="0.25">
      <c r="A49" s="41"/>
      <c r="H49" s="22">
        <v>2</v>
      </c>
      <c r="I49" s="21" t="s">
        <v>164</v>
      </c>
      <c r="L49" s="21" t="s">
        <v>240</v>
      </c>
      <c r="Q49" s="41"/>
      <c r="R49" s="41"/>
      <c r="S49" s="27">
        <v>7</v>
      </c>
      <c r="T49" s="21" t="s">
        <v>52</v>
      </c>
      <c r="U49" s="21"/>
      <c r="V49" s="21"/>
      <c r="W49" s="27"/>
      <c r="X49" s="22">
        <v>15</v>
      </c>
      <c r="Y49" s="16" t="s">
        <v>98</v>
      </c>
      <c r="Z49" s="22">
        <v>2</v>
      </c>
      <c r="AA49" s="22">
        <v>0</v>
      </c>
      <c r="AB49" s="22">
        <v>0</v>
      </c>
      <c r="AC49" s="22">
        <f t="shared" si="9"/>
        <v>0</v>
      </c>
      <c r="AD49" s="22">
        <v>0</v>
      </c>
      <c r="AE49" s="45"/>
      <c r="AF49" s="27">
        <v>7</v>
      </c>
      <c r="AG49" s="21" t="s">
        <v>141</v>
      </c>
      <c r="AH49" s="21"/>
      <c r="AI49" s="21"/>
      <c r="AJ49" s="27"/>
      <c r="AK49" s="22">
        <v>13</v>
      </c>
      <c r="AL49" s="21" t="s">
        <v>97</v>
      </c>
      <c r="AM49" s="22">
        <v>2</v>
      </c>
      <c r="AN49" s="22">
        <v>0</v>
      </c>
      <c r="AO49" s="22">
        <v>3</v>
      </c>
      <c r="AP49" s="22">
        <f t="shared" si="10"/>
        <v>3</v>
      </c>
      <c r="AQ49" s="22">
        <v>2</v>
      </c>
      <c r="AR49" s="36"/>
    </row>
    <row r="50" spans="1:44" ht="15.95" customHeight="1" x14ac:dyDescent="0.25">
      <c r="A50" s="41"/>
      <c r="H50" s="22">
        <v>2</v>
      </c>
      <c r="I50" s="21" t="s">
        <v>240</v>
      </c>
      <c r="L50" s="21" t="s">
        <v>242</v>
      </c>
      <c r="Q50" s="41"/>
      <c r="R50" s="41"/>
      <c r="S50" s="27">
        <v>6.5</v>
      </c>
      <c r="T50" s="21" t="s">
        <v>63</v>
      </c>
      <c r="U50" s="21"/>
      <c r="V50" s="21"/>
      <c r="W50" s="27"/>
      <c r="X50" s="22">
        <v>2</v>
      </c>
      <c r="Y50" s="16" t="s">
        <v>98</v>
      </c>
      <c r="Z50" s="22">
        <v>2</v>
      </c>
      <c r="AA50" s="22">
        <v>0</v>
      </c>
      <c r="AB50" s="22">
        <v>0</v>
      </c>
      <c r="AC50" s="22">
        <f t="shared" si="9"/>
        <v>0</v>
      </c>
      <c r="AD50" s="22">
        <v>0</v>
      </c>
      <c r="AE50" s="45"/>
      <c r="AF50" s="27">
        <v>7</v>
      </c>
      <c r="AG50" s="21" t="s">
        <v>39</v>
      </c>
      <c r="AH50" s="21"/>
      <c r="AI50" s="21"/>
      <c r="AJ50" s="27"/>
      <c r="AK50" s="22">
        <v>27</v>
      </c>
      <c r="AL50" s="21" t="s">
        <v>97</v>
      </c>
      <c r="AM50" s="22">
        <v>2</v>
      </c>
      <c r="AN50" s="22">
        <v>0</v>
      </c>
      <c r="AO50" s="22">
        <v>2</v>
      </c>
      <c r="AP50" s="22">
        <f t="shared" si="10"/>
        <v>2</v>
      </c>
      <c r="AQ50" s="22">
        <v>0</v>
      </c>
      <c r="AR50" s="36"/>
    </row>
    <row r="51" spans="1:44" ht="15.95" customHeight="1" x14ac:dyDescent="0.25">
      <c r="A51" s="41"/>
      <c r="H51" s="22">
        <v>2</v>
      </c>
      <c r="I51" s="21" t="s">
        <v>29</v>
      </c>
      <c r="L51" s="21" t="s">
        <v>243</v>
      </c>
      <c r="Q51" s="41"/>
      <c r="R51" s="41"/>
      <c r="S51" s="27">
        <v>6</v>
      </c>
      <c r="T51" s="21" t="s">
        <v>47</v>
      </c>
      <c r="X51" s="22">
        <v>14</v>
      </c>
      <c r="Y51" s="16" t="s">
        <v>98</v>
      </c>
      <c r="Z51" s="22">
        <v>2</v>
      </c>
      <c r="AA51" s="22">
        <v>0</v>
      </c>
      <c r="AB51" s="22">
        <v>0</v>
      </c>
      <c r="AC51" s="22">
        <f t="shared" si="9"/>
        <v>0</v>
      </c>
      <c r="AD51" s="22">
        <v>0</v>
      </c>
      <c r="AE51" s="45"/>
      <c r="AF51" s="27">
        <v>6.5</v>
      </c>
      <c r="AG51" s="21" t="s">
        <v>48</v>
      </c>
      <c r="AK51" s="22">
        <v>3</v>
      </c>
      <c r="AL51" s="21" t="s">
        <v>97</v>
      </c>
      <c r="AM51" s="22">
        <v>2</v>
      </c>
      <c r="AN51" s="22">
        <v>0</v>
      </c>
      <c r="AO51" s="22">
        <v>1</v>
      </c>
      <c r="AP51" s="22">
        <f t="shared" si="10"/>
        <v>1</v>
      </c>
      <c r="AQ51" s="22">
        <v>0</v>
      </c>
      <c r="AR51" s="36"/>
    </row>
    <row r="52" spans="1:44" ht="15.95" customHeight="1" x14ac:dyDescent="0.25">
      <c r="A52" s="41"/>
      <c r="B52" s="36"/>
      <c r="C52" s="46"/>
      <c r="D52" s="46"/>
      <c r="E52" s="46"/>
      <c r="F52" s="46"/>
      <c r="G52" s="42"/>
      <c r="H52" s="45"/>
      <c r="I52" s="46"/>
      <c r="J52" s="46"/>
      <c r="K52" s="45"/>
      <c r="L52" s="45"/>
      <c r="M52" s="45"/>
      <c r="N52" s="45"/>
      <c r="O52" s="45"/>
      <c r="P52" s="45"/>
      <c r="Q52" s="41"/>
      <c r="R52" s="41"/>
      <c r="S52" s="27">
        <v>6</v>
      </c>
      <c r="T52" s="21" t="s">
        <v>49</v>
      </c>
      <c r="U52" s="21"/>
      <c r="V52" s="21"/>
      <c r="W52" s="27"/>
      <c r="X52" s="22">
        <v>3</v>
      </c>
      <c r="Y52" s="16" t="s">
        <v>98</v>
      </c>
      <c r="Z52" s="22">
        <v>0</v>
      </c>
      <c r="AA52" s="22">
        <v>0</v>
      </c>
      <c r="AB52" s="22">
        <v>0</v>
      </c>
      <c r="AC52" s="22">
        <f t="shared" si="9"/>
        <v>0</v>
      </c>
      <c r="AD52" s="22">
        <v>0</v>
      </c>
      <c r="AE52" s="45"/>
      <c r="AF52" s="27">
        <v>6</v>
      </c>
      <c r="AG52" s="21" t="s">
        <v>113</v>
      </c>
      <c r="AH52" s="21"/>
      <c r="AI52" s="21"/>
      <c r="AJ52" s="27"/>
      <c r="AK52" s="22">
        <v>6</v>
      </c>
      <c r="AL52" s="21" t="s">
        <v>97</v>
      </c>
      <c r="AM52" s="22">
        <v>2</v>
      </c>
      <c r="AN52" s="22">
        <v>1</v>
      </c>
      <c r="AO52" s="22">
        <v>0</v>
      </c>
      <c r="AP52" s="22">
        <f t="shared" si="10"/>
        <v>1</v>
      </c>
      <c r="AQ52" s="22">
        <v>2</v>
      </c>
      <c r="AR52" s="36"/>
    </row>
    <row r="53" spans="1:44" ht="15.95" customHeight="1" thickBot="1" x14ac:dyDescent="0.3">
      <c r="A53" s="41"/>
      <c r="B53" s="11"/>
      <c r="C53" s="11"/>
      <c r="D53" s="11"/>
      <c r="E53" s="21" t="s">
        <v>102</v>
      </c>
      <c r="F53" s="21"/>
      <c r="G53" s="5">
        <f>SUM(G14:G52)</f>
        <v>27</v>
      </c>
      <c r="H53" s="5"/>
      <c r="I53" s="20"/>
      <c r="J53" s="21" t="s">
        <v>56</v>
      </c>
      <c r="K53" s="20"/>
      <c r="L53" s="5">
        <f>COUNTA(C14:C52)-8</f>
        <v>3</v>
      </c>
      <c r="N53" s="21" t="s">
        <v>73</v>
      </c>
      <c r="O53" s="5">
        <f>+L53*2</f>
        <v>6</v>
      </c>
      <c r="P53" s="11"/>
      <c r="Q53" s="41"/>
      <c r="R53" s="41"/>
      <c r="S53" s="17" t="s">
        <v>95</v>
      </c>
      <c r="T53" s="17"/>
      <c r="U53" s="17"/>
      <c r="V53" s="17"/>
      <c r="W53" s="17"/>
      <c r="X53" s="17"/>
      <c r="Y53" s="17"/>
      <c r="Z53" s="23">
        <f>SUM(Z41:Z52)</f>
        <v>22</v>
      </c>
      <c r="AA53" s="23">
        <f>SUM(AA41:AA52)</f>
        <v>3</v>
      </c>
      <c r="AB53" s="23">
        <f>SUM(AB41:AB52)</f>
        <v>2</v>
      </c>
      <c r="AC53" s="23">
        <f>+AB53+AA53</f>
        <v>5</v>
      </c>
      <c r="AD53" s="23">
        <f>SUM(AD41:AD52)</f>
        <v>2</v>
      </c>
      <c r="AE53" s="45"/>
      <c r="AF53" s="17" t="s">
        <v>94</v>
      </c>
      <c r="AG53" s="17"/>
      <c r="AH53" s="17"/>
      <c r="AI53" s="17"/>
      <c r="AJ53" s="17"/>
      <c r="AK53" s="17"/>
      <c r="AL53" s="17"/>
      <c r="AM53" s="23">
        <f>SUM(AM41:AM52)</f>
        <v>22</v>
      </c>
      <c r="AN53" s="23">
        <f>SUM(AN41:AN52)</f>
        <v>10</v>
      </c>
      <c r="AO53" s="23">
        <f>SUM(AO41:AO52)</f>
        <v>16</v>
      </c>
      <c r="AP53" s="23">
        <f>+AO53+AN53</f>
        <v>26</v>
      </c>
      <c r="AQ53" s="23">
        <f>SUM(AQ41:AQ52)</f>
        <v>4</v>
      </c>
      <c r="AR53" s="36"/>
    </row>
    <row r="54" spans="1:44" ht="15.95" customHeight="1" x14ac:dyDescent="0.25">
      <c r="A54" s="41"/>
      <c r="E54" s="21" t="s">
        <v>101</v>
      </c>
      <c r="F54" s="21"/>
      <c r="G54" s="5">
        <f>COUNTA(L15:L52)+COUNTIF(L15:L52,"*&amp;*")</f>
        <v>40</v>
      </c>
      <c r="O54" t="s">
        <v>144</v>
      </c>
      <c r="Q54" s="41"/>
      <c r="R54" s="41"/>
      <c r="S54" s="12" t="s">
        <v>115</v>
      </c>
      <c r="T54" s="12"/>
      <c r="U54" s="12"/>
      <c r="V54" s="12"/>
      <c r="W54" s="12"/>
      <c r="X54" s="14" t="s">
        <v>36</v>
      </c>
      <c r="Z54" s="22">
        <v>1</v>
      </c>
      <c r="AA54" s="22">
        <v>0</v>
      </c>
      <c r="AB54" s="22">
        <v>0</v>
      </c>
      <c r="AC54" s="22">
        <f t="shared" ref="AC54:AC65" si="11">+AA54+AB54</f>
        <v>0</v>
      </c>
      <c r="AD54" s="22">
        <v>0</v>
      </c>
      <c r="AE54" s="45"/>
      <c r="AF54" s="19" t="s">
        <v>14</v>
      </c>
      <c r="AG54" s="19"/>
      <c r="AH54" s="19"/>
      <c r="AI54" s="19"/>
      <c r="AJ54" s="19"/>
      <c r="AK54" s="16" t="s">
        <v>26</v>
      </c>
      <c r="AM54" s="22">
        <v>3</v>
      </c>
      <c r="AN54" s="22">
        <v>0</v>
      </c>
      <c r="AO54" s="22">
        <v>2</v>
      </c>
      <c r="AP54" s="22">
        <f t="shared" ref="AP54:AP65" si="12">+AN54+AO54</f>
        <v>2</v>
      </c>
      <c r="AQ54" s="22">
        <v>4</v>
      </c>
      <c r="AR54" s="36"/>
    </row>
    <row r="55" spans="1:44" ht="15.95" customHeight="1" x14ac:dyDescent="0.25">
      <c r="A55" s="41"/>
      <c r="Q55" s="41"/>
      <c r="R55" s="41"/>
      <c r="S55" s="27">
        <v>7.5</v>
      </c>
      <c r="T55" s="21" t="s">
        <v>69</v>
      </c>
      <c r="U55" s="21"/>
      <c r="V55" s="21"/>
      <c r="W55" s="21"/>
      <c r="X55" s="22">
        <v>68</v>
      </c>
      <c r="Y55" s="21" t="s">
        <v>106</v>
      </c>
      <c r="Z55" s="22">
        <v>2</v>
      </c>
      <c r="AA55" s="22">
        <v>0</v>
      </c>
      <c r="AB55" s="22">
        <v>0</v>
      </c>
      <c r="AC55" s="22">
        <f t="shared" si="11"/>
        <v>0</v>
      </c>
      <c r="AD55" s="22">
        <v>0</v>
      </c>
      <c r="AE55" s="45"/>
      <c r="AF55" s="27">
        <v>8</v>
      </c>
      <c r="AG55" s="21" t="s">
        <v>142</v>
      </c>
      <c r="AK55" s="22">
        <v>1</v>
      </c>
      <c r="AL55" s="21" t="s">
        <v>107</v>
      </c>
      <c r="AM55" s="22">
        <v>2</v>
      </c>
      <c r="AN55" s="22">
        <v>0</v>
      </c>
      <c r="AO55" s="22">
        <v>0</v>
      </c>
      <c r="AP55" s="22">
        <f t="shared" si="12"/>
        <v>0</v>
      </c>
      <c r="AQ55" s="22">
        <v>0</v>
      </c>
      <c r="AR55" s="36"/>
    </row>
    <row r="56" spans="1:44" ht="15.95" customHeight="1" x14ac:dyDescent="0.25">
      <c r="A56" s="41"/>
      <c r="Q56" s="41"/>
      <c r="R56" s="41"/>
      <c r="S56" s="27">
        <v>9.5</v>
      </c>
      <c r="T56" s="21" t="s">
        <v>85</v>
      </c>
      <c r="U56" s="21"/>
      <c r="V56" s="21"/>
      <c r="W56" s="21"/>
      <c r="X56" s="22">
        <v>9</v>
      </c>
      <c r="Y56" s="21" t="s">
        <v>106</v>
      </c>
      <c r="Z56" s="22">
        <v>2</v>
      </c>
      <c r="AA56" s="22">
        <v>3</v>
      </c>
      <c r="AB56" s="22">
        <v>3</v>
      </c>
      <c r="AC56" s="22">
        <f t="shared" si="11"/>
        <v>6</v>
      </c>
      <c r="AD56" s="22">
        <v>0</v>
      </c>
      <c r="AE56" s="45"/>
      <c r="AF56" s="27">
        <v>9</v>
      </c>
      <c r="AG56" s="21" t="s">
        <v>167</v>
      </c>
      <c r="AH56" s="21"/>
      <c r="AI56" s="21"/>
      <c r="AJ56" s="21"/>
      <c r="AK56" s="22">
        <v>75</v>
      </c>
      <c r="AL56" s="21" t="s">
        <v>107</v>
      </c>
      <c r="AM56" s="22">
        <v>2</v>
      </c>
      <c r="AN56" s="22">
        <v>2</v>
      </c>
      <c r="AO56" s="22">
        <v>0</v>
      </c>
      <c r="AP56" s="22">
        <f t="shared" si="12"/>
        <v>2</v>
      </c>
      <c r="AQ56" s="22">
        <v>0</v>
      </c>
      <c r="AR56" s="36"/>
    </row>
    <row r="57" spans="1:44" ht="15.95" customHeight="1" x14ac:dyDescent="0.25">
      <c r="A57" s="41"/>
      <c r="B57" s="6" t="s">
        <v>83</v>
      </c>
      <c r="C57" s="6"/>
      <c r="N57" s="6"/>
      <c r="O57" s="6"/>
      <c r="Q57" s="41"/>
      <c r="R57" s="41"/>
      <c r="S57" s="27">
        <v>8.5</v>
      </c>
      <c r="T57" s="21" t="s">
        <v>189</v>
      </c>
      <c r="U57" s="21"/>
      <c r="V57" s="21"/>
      <c r="W57" s="21"/>
      <c r="X57" s="22">
        <v>14</v>
      </c>
      <c r="Y57" s="21" t="s">
        <v>106</v>
      </c>
      <c r="Z57" s="22">
        <v>2</v>
      </c>
      <c r="AA57" s="22">
        <v>2</v>
      </c>
      <c r="AB57" s="22">
        <v>2</v>
      </c>
      <c r="AC57" s="22">
        <f t="shared" si="11"/>
        <v>4</v>
      </c>
      <c r="AD57" s="22">
        <v>0</v>
      </c>
      <c r="AE57" s="45"/>
      <c r="AF57" s="27">
        <v>8.5</v>
      </c>
      <c r="AG57" s="21" t="s">
        <v>42</v>
      </c>
      <c r="AH57" s="21"/>
      <c r="AI57" s="21"/>
      <c r="AJ57" s="21"/>
      <c r="AK57" s="22">
        <v>10</v>
      </c>
      <c r="AL57" s="21" t="s">
        <v>107</v>
      </c>
      <c r="AM57" s="22">
        <v>1</v>
      </c>
      <c r="AN57" s="22">
        <v>1</v>
      </c>
      <c r="AO57" s="22">
        <v>1</v>
      </c>
      <c r="AP57" s="22">
        <f t="shared" si="12"/>
        <v>2</v>
      </c>
      <c r="AQ57" s="22">
        <v>0</v>
      </c>
      <c r="AR57" s="36"/>
    </row>
    <row r="58" spans="1:44" ht="15.95" customHeight="1" x14ac:dyDescent="0.25">
      <c r="A58" s="41"/>
      <c r="Q58" s="41"/>
      <c r="R58" s="41"/>
      <c r="S58" s="27">
        <v>8</v>
      </c>
      <c r="T58" s="21" t="s">
        <v>190</v>
      </c>
      <c r="U58" s="21"/>
      <c r="V58" s="21"/>
      <c r="W58" s="21"/>
      <c r="X58" s="22">
        <v>11</v>
      </c>
      <c r="Y58" s="21" t="s">
        <v>106</v>
      </c>
      <c r="Z58" s="22">
        <v>2</v>
      </c>
      <c r="AA58" s="22">
        <v>0</v>
      </c>
      <c r="AB58" s="22">
        <v>0</v>
      </c>
      <c r="AC58" s="22">
        <f t="shared" si="11"/>
        <v>0</v>
      </c>
      <c r="AD58" s="22">
        <v>0</v>
      </c>
      <c r="AE58" s="45"/>
      <c r="AF58" s="27">
        <v>8</v>
      </c>
      <c r="AG58" s="21" t="s">
        <v>74</v>
      </c>
      <c r="AH58" s="21"/>
      <c r="AI58" s="21"/>
      <c r="AJ58" s="21"/>
      <c r="AK58" s="22">
        <v>71</v>
      </c>
      <c r="AL58" s="21" t="s">
        <v>107</v>
      </c>
      <c r="AM58" s="22">
        <v>2</v>
      </c>
      <c r="AN58" s="22">
        <v>0</v>
      </c>
      <c r="AO58" s="22">
        <v>1</v>
      </c>
      <c r="AP58" s="22">
        <f t="shared" si="12"/>
        <v>1</v>
      </c>
      <c r="AQ58" s="22">
        <v>0</v>
      </c>
      <c r="AR58" s="36"/>
    </row>
    <row r="59" spans="1:44" ht="15.95" customHeight="1" x14ac:dyDescent="0.25">
      <c r="A59" s="41"/>
      <c r="C59" s="6" t="s">
        <v>58</v>
      </c>
      <c r="H59" s="6" t="s">
        <v>65</v>
      </c>
      <c r="M59" s="6" t="s">
        <v>66</v>
      </c>
      <c r="Q59" s="41"/>
      <c r="R59" s="41"/>
      <c r="S59" s="27">
        <v>7.5</v>
      </c>
      <c r="T59" s="21" t="s">
        <v>139</v>
      </c>
      <c r="U59" s="21"/>
      <c r="V59" s="21"/>
      <c r="W59" s="21"/>
      <c r="X59" s="22">
        <v>6</v>
      </c>
      <c r="Y59" s="21" t="s">
        <v>106</v>
      </c>
      <c r="Z59" s="22">
        <v>2</v>
      </c>
      <c r="AA59" s="22">
        <v>0</v>
      </c>
      <c r="AB59" s="22">
        <v>2</v>
      </c>
      <c r="AC59" s="22">
        <f t="shared" si="11"/>
        <v>2</v>
      </c>
      <c r="AD59" s="22">
        <v>0</v>
      </c>
      <c r="AE59" s="45"/>
      <c r="AF59" s="27">
        <v>8</v>
      </c>
      <c r="AG59" s="21" t="s">
        <v>195</v>
      </c>
      <c r="AH59" s="21"/>
      <c r="AI59" s="21"/>
      <c r="AJ59" s="21"/>
      <c r="AK59" s="22">
        <v>97</v>
      </c>
      <c r="AL59" s="21" t="s">
        <v>107</v>
      </c>
      <c r="AM59" s="22">
        <v>2</v>
      </c>
      <c r="AN59" s="22">
        <v>0</v>
      </c>
      <c r="AO59" s="22">
        <v>1</v>
      </c>
      <c r="AP59" s="22">
        <f t="shared" si="12"/>
        <v>1</v>
      </c>
      <c r="AQ59" s="22">
        <v>0</v>
      </c>
      <c r="AR59" s="36"/>
    </row>
    <row r="60" spans="1:44" ht="15.95" customHeight="1" x14ac:dyDescent="0.25">
      <c r="A60" s="41"/>
      <c r="C60" s="21" t="s">
        <v>256</v>
      </c>
      <c r="H60" s="21" t="s">
        <v>257</v>
      </c>
      <c r="I60" s="21"/>
      <c r="J60" s="21"/>
      <c r="K60" s="21"/>
      <c r="L60" s="21"/>
      <c r="M60" s="21" t="s">
        <v>100</v>
      </c>
      <c r="N60" s="21"/>
      <c r="O60" s="21"/>
      <c r="P60" s="21"/>
      <c r="Q60" s="41"/>
      <c r="R60" s="41"/>
      <c r="S60" s="27">
        <v>7.5</v>
      </c>
      <c r="T60" s="21" t="s">
        <v>118</v>
      </c>
      <c r="V60" s="21"/>
      <c r="W60" s="21"/>
      <c r="X60" s="22">
        <v>7</v>
      </c>
      <c r="Y60" s="21" t="s">
        <v>106</v>
      </c>
      <c r="Z60" s="22">
        <v>2</v>
      </c>
      <c r="AA60" s="22">
        <v>1</v>
      </c>
      <c r="AB60" s="22">
        <v>1</v>
      </c>
      <c r="AC60" s="22">
        <f t="shared" si="11"/>
        <v>2</v>
      </c>
      <c r="AD60" s="22">
        <v>0</v>
      </c>
      <c r="AE60" s="45"/>
      <c r="AF60" s="27">
        <v>7.5</v>
      </c>
      <c r="AG60" s="21" t="s">
        <v>196</v>
      </c>
      <c r="AH60" s="21"/>
      <c r="AI60" s="21"/>
      <c r="AJ60" s="21"/>
      <c r="AK60" s="22">
        <v>59</v>
      </c>
      <c r="AL60" s="21" t="s">
        <v>107</v>
      </c>
      <c r="AM60" s="22">
        <v>2</v>
      </c>
      <c r="AN60" s="22">
        <v>0</v>
      </c>
      <c r="AO60" s="22">
        <v>0</v>
      </c>
      <c r="AP60" s="22">
        <f t="shared" si="12"/>
        <v>0</v>
      </c>
      <c r="AQ60" s="22">
        <v>0</v>
      </c>
      <c r="AR60" s="36"/>
    </row>
    <row r="61" spans="1:44" ht="15.95" customHeight="1" x14ac:dyDescent="0.25">
      <c r="A61" s="41"/>
      <c r="C61" s="21"/>
      <c r="H61" s="21" t="s">
        <v>258</v>
      </c>
      <c r="I61" s="21"/>
      <c r="J61" s="21"/>
      <c r="K61" s="21"/>
      <c r="L61" s="21"/>
      <c r="M61" s="21"/>
      <c r="N61" s="21"/>
      <c r="Q61" s="36"/>
      <c r="R61" s="41"/>
      <c r="S61" s="27">
        <v>7.5</v>
      </c>
      <c r="T61" s="21" t="s">
        <v>128</v>
      </c>
      <c r="U61" s="21"/>
      <c r="V61" s="21"/>
      <c r="W61" s="21"/>
      <c r="X61" s="22">
        <v>10</v>
      </c>
      <c r="Y61" s="21" t="s">
        <v>106</v>
      </c>
      <c r="Z61" s="22">
        <v>2</v>
      </c>
      <c r="AA61" s="22">
        <v>2</v>
      </c>
      <c r="AB61" s="22">
        <v>1</v>
      </c>
      <c r="AC61" s="22">
        <f t="shared" si="11"/>
        <v>3</v>
      </c>
      <c r="AD61" s="22">
        <v>0</v>
      </c>
      <c r="AE61" s="45"/>
      <c r="AF61" s="27">
        <v>7.5</v>
      </c>
      <c r="AG61" s="21" t="s">
        <v>60</v>
      </c>
      <c r="AH61" s="21"/>
      <c r="AI61" s="21"/>
      <c r="AJ61" s="21"/>
      <c r="AK61" s="22">
        <v>24</v>
      </c>
      <c r="AL61" s="21" t="s">
        <v>107</v>
      </c>
      <c r="AM61" s="22">
        <v>1</v>
      </c>
      <c r="AN61" s="22">
        <v>0</v>
      </c>
      <c r="AO61" s="22">
        <v>0</v>
      </c>
      <c r="AP61" s="22">
        <f t="shared" si="12"/>
        <v>0</v>
      </c>
      <c r="AQ61" s="22">
        <v>0</v>
      </c>
      <c r="AR61" s="36"/>
    </row>
    <row r="62" spans="1:44" ht="15.95" customHeight="1" x14ac:dyDescent="0.25">
      <c r="A62" s="41"/>
      <c r="C62" s="21"/>
      <c r="F62" s="21"/>
      <c r="H62" s="21"/>
      <c r="I62" s="21"/>
      <c r="J62" s="21"/>
      <c r="K62" s="21"/>
      <c r="L62" s="21"/>
      <c r="M62" s="21"/>
      <c r="N62" s="21"/>
      <c r="Q62" s="41"/>
      <c r="R62" s="41"/>
      <c r="S62" s="27">
        <v>7</v>
      </c>
      <c r="T62" s="21" t="s">
        <v>191</v>
      </c>
      <c r="U62" s="21"/>
      <c r="V62" s="21"/>
      <c r="W62" s="21"/>
      <c r="X62" s="22">
        <v>5</v>
      </c>
      <c r="Y62" s="21" t="s">
        <v>106</v>
      </c>
      <c r="Z62" s="22">
        <v>1</v>
      </c>
      <c r="AA62" s="22">
        <v>0</v>
      </c>
      <c r="AB62" s="22">
        <v>0</v>
      </c>
      <c r="AC62" s="22">
        <f t="shared" si="11"/>
        <v>0</v>
      </c>
      <c r="AD62" s="22">
        <v>0</v>
      </c>
      <c r="AE62" s="45"/>
      <c r="AF62" s="27">
        <v>7</v>
      </c>
      <c r="AG62" s="21" t="s">
        <v>61</v>
      </c>
      <c r="AH62" s="21"/>
      <c r="AI62" s="21"/>
      <c r="AJ62" s="21"/>
      <c r="AK62" s="22">
        <v>7</v>
      </c>
      <c r="AL62" s="21" t="s">
        <v>107</v>
      </c>
      <c r="AM62" s="22">
        <v>2</v>
      </c>
      <c r="AN62" s="22">
        <v>0</v>
      </c>
      <c r="AO62" s="22">
        <v>0</v>
      </c>
      <c r="AP62" s="22">
        <f t="shared" si="12"/>
        <v>0</v>
      </c>
      <c r="AQ62" s="22">
        <v>0</v>
      </c>
      <c r="AR62" s="36"/>
    </row>
    <row r="63" spans="1:44" ht="15.95" customHeight="1" x14ac:dyDescent="0.25">
      <c r="A63" s="36"/>
      <c r="Q63" s="36"/>
      <c r="R63" s="41"/>
      <c r="S63" s="27">
        <v>6.5</v>
      </c>
      <c r="T63" s="21" t="s">
        <v>30</v>
      </c>
      <c r="U63" s="21"/>
      <c r="V63" s="21"/>
      <c r="W63" s="21"/>
      <c r="X63" s="22">
        <v>3</v>
      </c>
      <c r="Y63" s="21" t="s">
        <v>106</v>
      </c>
      <c r="Z63" s="22">
        <v>2</v>
      </c>
      <c r="AA63" s="22">
        <v>0</v>
      </c>
      <c r="AB63" s="22">
        <v>1</v>
      </c>
      <c r="AC63" s="22">
        <f t="shared" si="11"/>
        <v>1</v>
      </c>
      <c r="AD63" s="22">
        <v>0</v>
      </c>
      <c r="AE63" s="45"/>
      <c r="AF63" s="27">
        <v>7</v>
      </c>
      <c r="AG63" s="21" t="s">
        <v>197</v>
      </c>
      <c r="AH63" s="21"/>
      <c r="AI63" s="21"/>
      <c r="AJ63" s="21"/>
      <c r="AK63" s="22">
        <v>53</v>
      </c>
      <c r="AL63" s="21" t="s">
        <v>107</v>
      </c>
      <c r="AM63" s="22">
        <v>2</v>
      </c>
      <c r="AN63" s="22">
        <v>0</v>
      </c>
      <c r="AO63" s="22">
        <v>0</v>
      </c>
      <c r="AP63" s="22">
        <f t="shared" si="12"/>
        <v>0</v>
      </c>
      <c r="AQ63" s="22">
        <v>0</v>
      </c>
      <c r="AR63" s="36"/>
    </row>
    <row r="64" spans="1:44" ht="15.95" customHeight="1" x14ac:dyDescent="0.25">
      <c r="A64" s="41"/>
      <c r="Q64" s="41"/>
      <c r="R64" s="41"/>
      <c r="S64" s="27">
        <v>6</v>
      </c>
      <c r="T64" s="21" t="s">
        <v>105</v>
      </c>
      <c r="U64" s="21"/>
      <c r="V64" s="21"/>
      <c r="W64" s="21"/>
      <c r="X64" s="22">
        <v>4</v>
      </c>
      <c r="Y64" s="21" t="s">
        <v>106</v>
      </c>
      <c r="Z64" s="22">
        <v>2</v>
      </c>
      <c r="AA64" s="22">
        <v>0</v>
      </c>
      <c r="AB64" s="22">
        <v>0</v>
      </c>
      <c r="AC64" s="22">
        <f t="shared" si="11"/>
        <v>0</v>
      </c>
      <c r="AD64" s="22">
        <v>0</v>
      </c>
      <c r="AE64" s="45"/>
      <c r="AF64" s="27">
        <v>6.5</v>
      </c>
      <c r="AG64" s="21" t="s">
        <v>33</v>
      </c>
      <c r="AH64" s="21"/>
      <c r="AI64" s="21"/>
      <c r="AJ64" s="21"/>
      <c r="AK64" s="22">
        <v>66</v>
      </c>
      <c r="AL64" s="21" t="s">
        <v>107</v>
      </c>
      <c r="AM64" s="22">
        <v>2</v>
      </c>
      <c r="AN64" s="22">
        <v>0</v>
      </c>
      <c r="AO64" s="22">
        <v>0</v>
      </c>
      <c r="AP64" s="22">
        <f t="shared" si="12"/>
        <v>0</v>
      </c>
      <c r="AQ64" s="22">
        <v>0</v>
      </c>
      <c r="AR64" s="36"/>
    </row>
    <row r="65" spans="1:44" ht="15.95" customHeight="1" x14ac:dyDescent="0.25">
      <c r="A65" s="36"/>
      <c r="Q65" s="36"/>
      <c r="R65" s="41"/>
      <c r="S65" s="27">
        <v>6.5</v>
      </c>
      <c r="T65" s="21" t="s">
        <v>133</v>
      </c>
      <c r="U65" s="21"/>
      <c r="V65" s="21"/>
      <c r="W65" s="21"/>
      <c r="X65" s="22">
        <v>2</v>
      </c>
      <c r="Y65" s="21" t="s">
        <v>106</v>
      </c>
      <c r="Z65" s="22">
        <v>2</v>
      </c>
      <c r="AA65" s="22">
        <v>0</v>
      </c>
      <c r="AB65" s="22">
        <v>2</v>
      </c>
      <c r="AC65" s="22">
        <f t="shared" si="11"/>
        <v>2</v>
      </c>
      <c r="AD65" s="22">
        <v>0</v>
      </c>
      <c r="AE65" s="45"/>
      <c r="AF65" s="27">
        <v>6</v>
      </c>
      <c r="AG65" s="21" t="s">
        <v>59</v>
      </c>
      <c r="AH65" s="21"/>
      <c r="AI65" s="21"/>
      <c r="AJ65" s="21"/>
      <c r="AK65" s="22">
        <v>2</v>
      </c>
      <c r="AL65" s="21" t="s">
        <v>107</v>
      </c>
      <c r="AM65" s="22">
        <v>1</v>
      </c>
      <c r="AN65" s="22">
        <v>0</v>
      </c>
      <c r="AO65" s="22">
        <v>0</v>
      </c>
      <c r="AP65" s="22">
        <f t="shared" si="12"/>
        <v>0</v>
      </c>
      <c r="AQ65" s="22">
        <v>0</v>
      </c>
      <c r="AR65" s="36"/>
    </row>
    <row r="66" spans="1:44" ht="15.95" customHeight="1" thickBot="1" x14ac:dyDescent="0.3">
      <c r="A66" s="41"/>
      <c r="Q66" s="36"/>
      <c r="R66" s="41"/>
      <c r="S66" s="17" t="s">
        <v>116</v>
      </c>
      <c r="T66" s="17"/>
      <c r="U66" s="17"/>
      <c r="V66" s="17"/>
      <c r="W66" s="17"/>
      <c r="X66" s="17"/>
      <c r="Y66" s="17"/>
      <c r="Z66" s="23">
        <f>SUM(Z54:Z65)</f>
        <v>22</v>
      </c>
      <c r="AA66" s="23">
        <f>SUM(AA54:AA65)</f>
        <v>8</v>
      </c>
      <c r="AB66" s="23">
        <f>SUM(AB54:AB65)</f>
        <v>12</v>
      </c>
      <c r="AC66" s="23">
        <f>+AB66+AA66</f>
        <v>20</v>
      </c>
      <c r="AD66" s="23">
        <f>SUM(AD54:AD65)</f>
        <v>0</v>
      </c>
      <c r="AE66" s="45"/>
      <c r="AF66" s="17" t="s">
        <v>35</v>
      </c>
      <c r="AG66" s="17"/>
      <c r="AH66" s="17"/>
      <c r="AI66" s="17"/>
      <c r="AJ66" s="17"/>
      <c r="AK66" s="17"/>
      <c r="AL66" s="17"/>
      <c r="AM66" s="23">
        <f>SUM(AM54:AM65)</f>
        <v>22</v>
      </c>
      <c r="AN66" s="23">
        <f>SUM(AN54:AN65)</f>
        <v>3</v>
      </c>
      <c r="AO66" s="23">
        <f>SUM(AO54:AO65)</f>
        <v>5</v>
      </c>
      <c r="AP66" s="23">
        <f>+AO66+AN66</f>
        <v>8</v>
      </c>
      <c r="AQ66" s="23">
        <f>SUM(AQ54:AQ65)</f>
        <v>4</v>
      </c>
      <c r="AR66" s="36"/>
    </row>
    <row r="67" spans="1:44" ht="15.95" customHeight="1" x14ac:dyDescent="0.25">
      <c r="A67" s="41"/>
      <c r="Q67" s="36"/>
      <c r="R67" s="36"/>
      <c r="AF67" s="21" t="s">
        <v>124</v>
      </c>
      <c r="AG67" s="11"/>
      <c r="AH67" s="11"/>
      <c r="AI67" s="11"/>
      <c r="AJ67" s="21"/>
      <c r="AK67" s="21"/>
      <c r="AL67" s="11"/>
      <c r="AM67" s="15">
        <f>+Z27+Z40+AM27+AM66+AM53+AM40+Z66+Z53</f>
        <v>176</v>
      </c>
      <c r="AN67" s="15">
        <f>+AA27+AA40+AN27+AN66+AN53+AN40+AA66+AA53</f>
        <v>56</v>
      </c>
      <c r="AO67" s="15">
        <f>+AB27+AB40+AO27+AO66+AO53+AO40+AB66+AB53</f>
        <v>85</v>
      </c>
      <c r="AP67" s="15">
        <f>+AC27+AC40+AP27+AP66+AP53+AP40+AC66+AC53</f>
        <v>141</v>
      </c>
      <c r="AQ67" s="15">
        <f>+AD27+AD40+AQ27+AQ66+AQ53+AQ40+AD66+AD53</f>
        <v>16</v>
      </c>
      <c r="AR67" s="36"/>
    </row>
    <row r="68" spans="1:44" ht="15.95" customHeight="1" x14ac:dyDescent="0.25">
      <c r="A68" s="41"/>
      <c r="Q68" s="36"/>
      <c r="R68" s="36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J68" s="21"/>
      <c r="AK68" s="21"/>
      <c r="AL68" s="11"/>
      <c r="AM68" s="22"/>
      <c r="AN68" s="22"/>
      <c r="AO68" s="22"/>
      <c r="AP68" s="22"/>
      <c r="AQ68" s="22"/>
      <c r="AR68" s="36"/>
    </row>
    <row r="69" spans="1:44" ht="15.95" customHeight="1" x14ac:dyDescent="0.25">
      <c r="A69" s="41"/>
      <c r="Q69" s="36"/>
      <c r="R69" s="36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21"/>
      <c r="AG69" s="11"/>
      <c r="AH69" s="11"/>
      <c r="AI69" s="11"/>
      <c r="AJ69" s="21"/>
      <c r="AK69" s="21"/>
      <c r="AL69" s="11"/>
      <c r="AM69" s="22"/>
      <c r="AN69" s="22"/>
      <c r="AO69" s="22"/>
      <c r="AP69" s="22"/>
      <c r="AQ69" s="22"/>
      <c r="AR69" s="36"/>
    </row>
    <row r="70" spans="1:44" ht="15.95" customHeight="1" x14ac:dyDescent="0.25">
      <c r="A70" s="41"/>
      <c r="Q70" s="36"/>
      <c r="R70" s="36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21"/>
      <c r="AG70" s="11"/>
      <c r="AH70" s="11"/>
      <c r="AI70" s="11"/>
      <c r="AJ70" s="21"/>
      <c r="AK70" s="21"/>
      <c r="AL70" s="11"/>
      <c r="AM70" s="22"/>
      <c r="AN70" s="22"/>
      <c r="AO70" s="22"/>
      <c r="AP70" s="34"/>
      <c r="AQ70" s="22"/>
      <c r="AR70" s="36"/>
    </row>
    <row r="71" spans="1:44" ht="15.95" customHeight="1" x14ac:dyDescent="0.25">
      <c r="A71" s="41"/>
      <c r="Q71" s="36"/>
      <c r="R71" s="36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21"/>
      <c r="AG71" s="11"/>
      <c r="AH71" s="11"/>
      <c r="AI71" s="11"/>
      <c r="AJ71" s="21"/>
      <c r="AK71" s="21"/>
      <c r="AL71" s="11"/>
      <c r="AM71" s="22"/>
      <c r="AN71" s="22"/>
      <c r="AO71" s="22"/>
      <c r="AP71" s="34"/>
      <c r="AQ71" s="22"/>
      <c r="AR71" s="36"/>
    </row>
    <row r="72" spans="1:44" ht="15.95" customHeight="1" x14ac:dyDescent="0.25">
      <c r="A72" s="41"/>
      <c r="Q72" s="36"/>
      <c r="R72" s="39"/>
      <c r="AR72" s="43"/>
    </row>
    <row r="73" spans="1:44" ht="15" customHeight="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43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43"/>
    </row>
    <row r="74" spans="1:44" ht="24" customHeight="1" x14ac:dyDescent="0.3">
      <c r="A74" s="39"/>
      <c r="B74" s="63" t="s">
        <v>127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39"/>
      <c r="R74" s="39"/>
      <c r="S74" s="63" t="s">
        <v>127</v>
      </c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43"/>
    </row>
    <row r="75" spans="1:44" ht="20.25" x14ac:dyDescent="0.3">
      <c r="A75" s="39"/>
      <c r="B75" s="26" t="s">
        <v>76</v>
      </c>
      <c r="C75" s="26">
        <f>+C2</f>
        <v>2</v>
      </c>
      <c r="D75" s="25"/>
      <c r="E75" s="25"/>
      <c r="F75" s="25"/>
      <c r="G75" s="64" t="str">
        <f>+G2</f>
        <v>2025/2026 REGULAR SEASON</v>
      </c>
      <c r="H75" s="64"/>
      <c r="I75" s="64"/>
      <c r="J75" s="64"/>
      <c r="K75" s="64"/>
      <c r="L75" s="64"/>
      <c r="M75" s="64"/>
      <c r="N75" s="25"/>
      <c r="O75" s="25"/>
      <c r="P75" s="25"/>
      <c r="Q75" s="39"/>
      <c r="R75" s="39"/>
      <c r="S75" s="64" t="s">
        <v>88</v>
      </c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39"/>
    </row>
    <row r="76" spans="1:44" ht="18.600000000000001" customHeight="1" x14ac:dyDescent="0.3">
      <c r="A76" s="36"/>
      <c r="N76" s="25"/>
      <c r="O76" s="25"/>
      <c r="P76" s="25"/>
      <c r="Q76" s="36"/>
      <c r="R76" s="36"/>
      <c r="T76" s="16"/>
      <c r="U76" s="16"/>
      <c r="V76" s="16"/>
      <c r="W76" s="16"/>
      <c r="X76" s="16"/>
      <c r="Y76" s="16"/>
      <c r="Z76" s="16"/>
      <c r="AA76" s="29"/>
      <c r="AB76" s="29"/>
      <c r="AC76" s="29"/>
      <c r="AD76" s="29"/>
      <c r="AE76" s="30"/>
      <c r="AF76" s="29"/>
      <c r="AG76" s="29"/>
      <c r="AH76" s="29"/>
      <c r="AI76" s="29"/>
      <c r="AJ76" s="29"/>
      <c r="AK76" s="29"/>
      <c r="AL76" s="29"/>
      <c r="AM76" s="21"/>
      <c r="AN76" s="11"/>
      <c r="AO76" s="11"/>
      <c r="AP76" s="22"/>
      <c r="AQ76" s="22"/>
      <c r="AR76" s="36"/>
    </row>
    <row r="77" spans="1:44" ht="16.5" thickBot="1" x14ac:dyDescent="0.3">
      <c r="A77" s="36"/>
      <c r="Q77" s="39"/>
      <c r="R77" s="39"/>
      <c r="S77" s="28" t="s">
        <v>109</v>
      </c>
      <c r="T77" s="28" t="s">
        <v>111</v>
      </c>
      <c r="U77" s="28"/>
      <c r="V77" s="38"/>
      <c r="W77" s="38"/>
      <c r="X77" s="38"/>
      <c r="Y77" s="38"/>
      <c r="Z77" s="38" t="s">
        <v>3</v>
      </c>
      <c r="AA77" s="38" t="s">
        <v>22</v>
      </c>
      <c r="AB77" s="38" t="s">
        <v>23</v>
      </c>
      <c r="AC77" s="38" t="s">
        <v>24</v>
      </c>
      <c r="AD77" s="38" t="s">
        <v>2</v>
      </c>
      <c r="AE77" s="22"/>
      <c r="AM77" s="22"/>
      <c r="AN77" s="22"/>
      <c r="AO77" s="22"/>
      <c r="AP77" s="22"/>
      <c r="AQ77" s="22"/>
      <c r="AR77" s="39"/>
    </row>
    <row r="78" spans="1:44" ht="15.75" customHeight="1" x14ac:dyDescent="0.25">
      <c r="A78" s="36"/>
      <c r="Q78" s="39"/>
      <c r="R78" s="39"/>
      <c r="S78" s="27">
        <v>7</v>
      </c>
      <c r="T78" s="21" t="s">
        <v>219</v>
      </c>
      <c r="Z78" s="22">
        <v>2</v>
      </c>
      <c r="AA78" s="22">
        <v>1</v>
      </c>
      <c r="AB78" s="22">
        <v>1</v>
      </c>
      <c r="AC78" s="22">
        <f t="shared" ref="AC78:AC83" si="13">+AA78+AB78</f>
        <v>2</v>
      </c>
      <c r="AD78" s="22">
        <v>0</v>
      </c>
      <c r="AM78" s="22"/>
      <c r="AN78" s="22"/>
      <c r="AO78" s="22"/>
      <c r="AP78" s="22"/>
      <c r="AQ78" s="22"/>
      <c r="AR78" s="39"/>
    </row>
    <row r="79" spans="1:44" ht="15.75" customHeight="1" thickBot="1" x14ac:dyDescent="0.3">
      <c r="A79" s="36"/>
      <c r="E79" s="2" t="s">
        <v>67</v>
      </c>
      <c r="F79" s="2"/>
      <c r="G79" s="2"/>
      <c r="H79" s="4" t="s">
        <v>1</v>
      </c>
      <c r="I79" s="4"/>
      <c r="J79" s="4" t="s">
        <v>3</v>
      </c>
      <c r="K79" s="4" t="s">
        <v>22</v>
      </c>
      <c r="L79" s="4" t="s">
        <v>23</v>
      </c>
      <c r="M79" s="50" t="s">
        <v>24</v>
      </c>
      <c r="Q79" s="36"/>
      <c r="R79" s="36"/>
      <c r="S79" s="27">
        <v>8</v>
      </c>
      <c r="T79" s="21" t="s">
        <v>137</v>
      </c>
      <c r="Z79" s="22">
        <v>2</v>
      </c>
      <c r="AA79" s="22">
        <v>3</v>
      </c>
      <c r="AB79" s="22">
        <v>1</v>
      </c>
      <c r="AC79" s="22">
        <f t="shared" si="13"/>
        <v>4</v>
      </c>
      <c r="AD79" s="22">
        <v>0</v>
      </c>
      <c r="AM79" s="22"/>
      <c r="AN79" s="22"/>
      <c r="AO79" s="22"/>
      <c r="AP79" s="22"/>
      <c r="AQ79" s="22"/>
      <c r="AR79" s="36"/>
    </row>
    <row r="80" spans="1:44" ht="15.75" customHeight="1" x14ac:dyDescent="0.25">
      <c r="A80" s="36"/>
      <c r="E80" s="21" t="s">
        <v>150</v>
      </c>
      <c r="F80" s="21"/>
      <c r="G80" s="21"/>
      <c r="H80" s="21" t="s">
        <v>97</v>
      </c>
      <c r="I80" s="22"/>
      <c r="J80" s="22">
        <v>2</v>
      </c>
      <c r="K80" s="22">
        <v>6</v>
      </c>
      <c r="L80" s="22">
        <v>2</v>
      </c>
      <c r="M80" s="49">
        <v>8</v>
      </c>
      <c r="Q80" s="36"/>
      <c r="R80" s="36"/>
      <c r="S80" s="27">
        <v>7.5</v>
      </c>
      <c r="T80" s="21" t="s">
        <v>160</v>
      </c>
      <c r="Z80" s="22">
        <v>1</v>
      </c>
      <c r="AA80" s="22">
        <v>0</v>
      </c>
      <c r="AB80" s="22">
        <v>0</v>
      </c>
      <c r="AC80" s="22">
        <f t="shared" si="13"/>
        <v>0</v>
      </c>
      <c r="AD80" s="22">
        <v>0</v>
      </c>
      <c r="AP80" s="22"/>
      <c r="AQ80" s="22"/>
      <c r="AR80" s="36"/>
    </row>
    <row r="81" spans="1:44" ht="15.75" customHeight="1" x14ac:dyDescent="0.25">
      <c r="A81" s="36"/>
      <c r="E81" s="21" t="s">
        <v>129</v>
      </c>
      <c r="F81" s="21"/>
      <c r="G81" s="21"/>
      <c r="H81" s="21" t="s">
        <v>17</v>
      </c>
      <c r="I81" s="22"/>
      <c r="J81" s="22">
        <v>2</v>
      </c>
      <c r="K81" s="22">
        <v>5</v>
      </c>
      <c r="L81" s="22">
        <v>2</v>
      </c>
      <c r="M81" s="49">
        <v>7</v>
      </c>
      <c r="Q81" s="36"/>
      <c r="R81" s="36"/>
      <c r="S81" s="27">
        <v>8.5</v>
      </c>
      <c r="T81" s="21" t="s">
        <v>254</v>
      </c>
      <c r="Z81" s="22">
        <v>1</v>
      </c>
      <c r="AA81" s="22">
        <v>0</v>
      </c>
      <c r="AB81" s="22">
        <v>0</v>
      </c>
      <c r="AC81" s="22">
        <f t="shared" si="13"/>
        <v>0</v>
      </c>
      <c r="AD81" s="22">
        <v>2</v>
      </c>
      <c r="AM81" s="22"/>
      <c r="AN81" s="22"/>
      <c r="AO81" s="22"/>
      <c r="AP81" s="22"/>
      <c r="AQ81" s="22"/>
      <c r="AR81" s="36"/>
    </row>
    <row r="82" spans="1:44" ht="15.75" customHeight="1" x14ac:dyDescent="0.25">
      <c r="A82" s="36"/>
      <c r="E82" s="21" t="s">
        <v>85</v>
      </c>
      <c r="F82" s="21"/>
      <c r="G82" s="21"/>
      <c r="H82" s="21" t="s">
        <v>106</v>
      </c>
      <c r="I82" s="22"/>
      <c r="J82" s="22">
        <v>2</v>
      </c>
      <c r="K82" s="22">
        <v>3</v>
      </c>
      <c r="L82" s="22">
        <v>3</v>
      </c>
      <c r="M82" s="49">
        <v>6</v>
      </c>
      <c r="Q82" s="36"/>
      <c r="R82" s="36"/>
      <c r="S82" s="27">
        <v>6</v>
      </c>
      <c r="T82" s="21" t="s">
        <v>156</v>
      </c>
      <c r="Z82" s="22">
        <v>1</v>
      </c>
      <c r="AA82" s="22">
        <v>0</v>
      </c>
      <c r="AB82" s="22">
        <v>0</v>
      </c>
      <c r="AC82" s="22">
        <f t="shared" si="13"/>
        <v>0</v>
      </c>
      <c r="AD82" s="22">
        <v>2</v>
      </c>
      <c r="AQ82" s="22"/>
      <c r="AR82" s="36"/>
    </row>
    <row r="83" spans="1:44" ht="15.75" customHeight="1" thickBot="1" x14ac:dyDescent="0.3">
      <c r="A83" s="36"/>
      <c r="E83" s="21" t="s">
        <v>194</v>
      </c>
      <c r="H83" s="21" t="s">
        <v>97</v>
      </c>
      <c r="I83" s="22"/>
      <c r="J83" s="22">
        <v>2</v>
      </c>
      <c r="K83" s="22">
        <v>2</v>
      </c>
      <c r="L83" s="22">
        <v>4</v>
      </c>
      <c r="M83" s="49">
        <v>6</v>
      </c>
      <c r="Q83" s="36"/>
      <c r="R83" s="36"/>
      <c r="S83" s="27">
        <v>6</v>
      </c>
      <c r="T83" s="21" t="s">
        <v>223</v>
      </c>
      <c r="Z83" s="22">
        <v>2</v>
      </c>
      <c r="AA83" s="22">
        <v>1</v>
      </c>
      <c r="AB83" s="22">
        <v>2</v>
      </c>
      <c r="AC83" s="22">
        <f t="shared" si="13"/>
        <v>3</v>
      </c>
      <c r="AD83" s="22">
        <v>0</v>
      </c>
      <c r="AQ83" s="22"/>
      <c r="AR83" s="36"/>
    </row>
    <row r="84" spans="1:44" ht="15.75" customHeight="1" x14ac:dyDescent="0.25">
      <c r="A84" s="36"/>
      <c r="E84" s="21" t="s">
        <v>185</v>
      </c>
      <c r="F84" s="21"/>
      <c r="G84" s="21"/>
      <c r="H84" s="21" t="s">
        <v>134</v>
      </c>
      <c r="I84" s="22"/>
      <c r="J84" s="22">
        <v>2</v>
      </c>
      <c r="K84" s="22">
        <v>4</v>
      </c>
      <c r="L84" s="22">
        <v>1</v>
      </c>
      <c r="M84" s="49">
        <v>5</v>
      </c>
      <c r="Q84" s="36"/>
      <c r="R84" s="36"/>
      <c r="S84" s="8"/>
      <c r="T84" s="31" t="s">
        <v>86</v>
      </c>
      <c r="U84" s="8"/>
      <c r="V84" s="8"/>
      <c r="W84" s="8"/>
      <c r="X84" s="8"/>
      <c r="Y84" s="8"/>
      <c r="Z84" s="15">
        <f>SUM(Z78:Z83)</f>
        <v>9</v>
      </c>
      <c r="AA84" s="15">
        <f>SUM(AA78:AA83)</f>
        <v>5</v>
      </c>
      <c r="AB84" s="15">
        <f>SUM(AB78:AB83)</f>
        <v>4</v>
      </c>
      <c r="AC84" s="15">
        <f>SUM(AC78:AC83)</f>
        <v>9</v>
      </c>
      <c r="AD84" s="15">
        <f>SUM(AD78:AD83)</f>
        <v>4</v>
      </c>
      <c r="AM84" s="22"/>
      <c r="AN84" s="22"/>
      <c r="AO84" s="22"/>
      <c r="AP84" s="22"/>
      <c r="AQ84" s="22"/>
      <c r="AR84" s="36"/>
    </row>
    <row r="85" spans="1:44" ht="15.75" customHeight="1" x14ac:dyDescent="0.25">
      <c r="A85" s="36"/>
      <c r="E85" s="21" t="s">
        <v>155</v>
      </c>
      <c r="F85" s="21"/>
      <c r="G85" s="21"/>
      <c r="H85" s="21" t="s">
        <v>134</v>
      </c>
      <c r="I85" s="22"/>
      <c r="J85" s="22">
        <v>2</v>
      </c>
      <c r="K85" s="22">
        <v>2</v>
      </c>
      <c r="L85" s="22">
        <v>3</v>
      </c>
      <c r="M85" s="49">
        <v>5</v>
      </c>
      <c r="Q85" s="36"/>
      <c r="R85" s="36"/>
      <c r="AM85" s="22"/>
      <c r="AN85" s="22"/>
      <c r="AO85" s="22"/>
      <c r="AP85" s="22"/>
      <c r="AQ85" s="22"/>
      <c r="AR85" s="36"/>
    </row>
    <row r="86" spans="1:44" ht="15.75" customHeight="1" thickBot="1" x14ac:dyDescent="0.3">
      <c r="A86" s="36"/>
      <c r="E86" s="21" t="s">
        <v>79</v>
      </c>
      <c r="F86" s="21"/>
      <c r="G86" s="21"/>
      <c r="H86" s="21" t="s">
        <v>173</v>
      </c>
      <c r="I86" s="22"/>
      <c r="J86" s="22">
        <v>2</v>
      </c>
      <c r="K86" s="22">
        <v>2</v>
      </c>
      <c r="L86" s="22">
        <v>3</v>
      </c>
      <c r="M86" s="49">
        <v>5</v>
      </c>
      <c r="Q86" s="36"/>
      <c r="R86" s="36"/>
      <c r="S86" s="28" t="s">
        <v>109</v>
      </c>
      <c r="T86" s="28" t="s">
        <v>112</v>
      </c>
      <c r="U86" s="28"/>
      <c r="V86" s="38"/>
      <c r="W86" s="38"/>
      <c r="X86" s="38"/>
      <c r="Y86" s="38"/>
      <c r="Z86" s="38" t="s">
        <v>3</v>
      </c>
      <c r="AA86" s="38" t="s">
        <v>22</v>
      </c>
      <c r="AB86" s="38" t="s">
        <v>23</v>
      </c>
      <c r="AC86" s="38" t="s">
        <v>24</v>
      </c>
      <c r="AD86" s="38" t="s">
        <v>2</v>
      </c>
      <c r="AM86" s="22"/>
      <c r="AN86" s="22"/>
      <c r="AO86" s="22"/>
      <c r="AP86" s="22"/>
      <c r="AQ86" s="22"/>
      <c r="AR86" s="40"/>
    </row>
    <row r="87" spans="1:44" ht="15.75" customHeight="1" x14ac:dyDescent="0.25">
      <c r="A87" s="36"/>
      <c r="E87" s="21" t="s">
        <v>161</v>
      </c>
      <c r="F87" s="21"/>
      <c r="G87" s="21"/>
      <c r="H87" s="21" t="s">
        <v>17</v>
      </c>
      <c r="I87" s="22"/>
      <c r="J87" s="22">
        <v>2</v>
      </c>
      <c r="K87" s="22">
        <v>1</v>
      </c>
      <c r="L87" s="22">
        <v>4</v>
      </c>
      <c r="M87" s="49">
        <v>5</v>
      </c>
      <c r="Q87" s="40"/>
      <c r="R87" s="40"/>
      <c r="S87" s="27">
        <v>7</v>
      </c>
      <c r="T87" s="21" t="s">
        <v>255</v>
      </c>
      <c r="Z87" s="22">
        <v>1</v>
      </c>
      <c r="AA87" s="22">
        <v>0</v>
      </c>
      <c r="AB87" s="22">
        <v>0</v>
      </c>
      <c r="AC87" s="22">
        <f>+AA87+AB87</f>
        <v>0</v>
      </c>
      <c r="AD87" s="22">
        <v>0</v>
      </c>
      <c r="AM87" s="22"/>
      <c r="AN87" s="22"/>
      <c r="AO87" s="22"/>
      <c r="AP87" s="22"/>
      <c r="AQ87" s="22"/>
      <c r="AR87" s="40"/>
    </row>
    <row r="88" spans="1:44" ht="15.75" customHeight="1" thickBot="1" x14ac:dyDescent="0.3">
      <c r="A88" s="36"/>
      <c r="E88" s="21" t="s">
        <v>189</v>
      </c>
      <c r="F88" s="21"/>
      <c r="G88" s="21"/>
      <c r="H88" s="21" t="s">
        <v>106</v>
      </c>
      <c r="I88" s="22"/>
      <c r="J88" s="22">
        <v>2</v>
      </c>
      <c r="K88" s="22">
        <v>2</v>
      </c>
      <c r="L88" s="22">
        <v>2</v>
      </c>
      <c r="M88" s="49">
        <v>4</v>
      </c>
      <c r="Q88" s="40"/>
      <c r="R88" s="40"/>
      <c r="S88" s="27">
        <v>7.5</v>
      </c>
      <c r="T88" s="21" t="s">
        <v>44</v>
      </c>
      <c r="Z88" s="22">
        <v>1</v>
      </c>
      <c r="AA88" s="22">
        <v>0</v>
      </c>
      <c r="AB88" s="22">
        <v>2</v>
      </c>
      <c r="AC88" s="22">
        <f>+AA88+AB88</f>
        <v>2</v>
      </c>
      <c r="AD88" s="22">
        <v>0</v>
      </c>
      <c r="AM88" s="22"/>
      <c r="AN88" s="22"/>
      <c r="AO88" s="22"/>
      <c r="AP88" s="22"/>
      <c r="AQ88" s="22"/>
      <c r="AR88" s="40"/>
    </row>
    <row r="89" spans="1:44" ht="15.75" customHeight="1" x14ac:dyDescent="0.25">
      <c r="A89" s="36"/>
      <c r="E89" s="21" t="s">
        <v>192</v>
      </c>
      <c r="F89" s="21"/>
      <c r="G89" s="21"/>
      <c r="H89" s="21" t="s">
        <v>173</v>
      </c>
      <c r="I89" s="22"/>
      <c r="J89" s="22">
        <v>2</v>
      </c>
      <c r="K89" s="22">
        <v>2</v>
      </c>
      <c r="L89" s="22">
        <v>2</v>
      </c>
      <c r="M89" s="49">
        <v>4</v>
      </c>
      <c r="Q89" s="40"/>
      <c r="R89" s="40"/>
      <c r="S89" s="8"/>
      <c r="T89" s="31" t="s">
        <v>157</v>
      </c>
      <c r="U89" s="8"/>
      <c r="V89" s="8"/>
      <c r="W89" s="8"/>
      <c r="X89" s="8"/>
      <c r="Y89" s="8"/>
      <c r="Z89" s="53">
        <f>SUM(Z87:Z88)</f>
        <v>2</v>
      </c>
      <c r="AA89" s="53">
        <f t="shared" ref="AA89:AD89" si="14">+AA88</f>
        <v>0</v>
      </c>
      <c r="AB89" s="53">
        <f t="shared" si="14"/>
        <v>2</v>
      </c>
      <c r="AC89" s="53">
        <f t="shared" si="14"/>
        <v>2</v>
      </c>
      <c r="AD89" s="53">
        <f t="shared" si="14"/>
        <v>0</v>
      </c>
      <c r="AM89" s="22"/>
      <c r="AN89" s="22"/>
      <c r="AO89" s="22"/>
      <c r="AP89" s="22"/>
      <c r="AQ89" s="22"/>
      <c r="AR89" s="41"/>
    </row>
    <row r="90" spans="1:44" ht="15.75" customHeight="1" x14ac:dyDescent="0.25">
      <c r="A90" s="36"/>
      <c r="E90" s="21" t="s">
        <v>164</v>
      </c>
      <c r="F90" s="21"/>
      <c r="G90" s="21"/>
      <c r="H90" s="21" t="s">
        <v>134</v>
      </c>
      <c r="I90" s="22"/>
      <c r="J90" s="22">
        <v>2</v>
      </c>
      <c r="K90" s="22">
        <v>1</v>
      </c>
      <c r="L90" s="22">
        <v>3</v>
      </c>
      <c r="M90" s="49">
        <v>4</v>
      </c>
      <c r="Q90" s="41"/>
      <c r="R90" s="41"/>
      <c r="AM90" s="22"/>
      <c r="AN90" s="22"/>
      <c r="AO90" s="22"/>
      <c r="AP90" s="22"/>
      <c r="AQ90" s="22"/>
      <c r="AR90" s="41"/>
    </row>
    <row r="91" spans="1:44" ht="15.75" customHeight="1" x14ac:dyDescent="0.25">
      <c r="A91" s="36"/>
      <c r="E91" s="21" t="s">
        <v>169</v>
      </c>
      <c r="F91" s="21"/>
      <c r="G91" s="21"/>
      <c r="H91" s="21" t="s">
        <v>134</v>
      </c>
      <c r="I91" s="22"/>
      <c r="J91" s="22">
        <v>2</v>
      </c>
      <c r="K91" s="22">
        <v>2</v>
      </c>
      <c r="L91" s="22">
        <v>1</v>
      </c>
      <c r="M91" s="49">
        <v>3</v>
      </c>
      <c r="Q91" s="41"/>
      <c r="R91" s="41"/>
      <c r="S91" s="27"/>
      <c r="T91" s="21" t="s">
        <v>86</v>
      </c>
      <c r="Z91" s="54">
        <f>Z84+AC99+Z89</f>
        <v>14</v>
      </c>
      <c r="AA91" s="54">
        <f>AA89+AA84</f>
        <v>5</v>
      </c>
      <c r="AB91" s="54">
        <f>AB89+AB84</f>
        <v>6</v>
      </c>
      <c r="AC91" s="54">
        <f>AC89+AC84</f>
        <v>11</v>
      </c>
      <c r="AD91" s="54">
        <f>AD89+AD84</f>
        <v>4</v>
      </c>
      <c r="AM91" s="22"/>
      <c r="AN91" s="22"/>
      <c r="AO91" s="22"/>
      <c r="AP91" s="22"/>
      <c r="AQ91" s="22"/>
      <c r="AR91" s="41"/>
    </row>
    <row r="92" spans="1:44" ht="15.75" customHeight="1" x14ac:dyDescent="0.25">
      <c r="A92" s="36"/>
      <c r="E92" s="21" t="s">
        <v>128</v>
      </c>
      <c r="F92" s="21"/>
      <c r="G92" s="21"/>
      <c r="H92" s="21" t="s">
        <v>106</v>
      </c>
      <c r="I92" s="22"/>
      <c r="J92" s="22">
        <v>2</v>
      </c>
      <c r="K92" s="22">
        <v>2</v>
      </c>
      <c r="L92" s="22">
        <v>1</v>
      </c>
      <c r="M92" s="49">
        <v>3</v>
      </c>
      <c r="Q92" s="41"/>
      <c r="R92" s="41"/>
      <c r="S92" s="27"/>
      <c r="T92" s="21" t="s">
        <v>75</v>
      </c>
      <c r="Z92" s="22">
        <f>+AM41+AM28+Z54+Z41+AM54+AM15+Z28+Z15</f>
        <v>14</v>
      </c>
      <c r="AA92" s="22">
        <f>+AN41+AN28+AA54+AA41+AN54+AN15+AA28+AA15</f>
        <v>5</v>
      </c>
      <c r="AB92" s="22">
        <f>+AO41+AO28+AB54+AB41+AO54+AO15+AB28+AB15</f>
        <v>6</v>
      </c>
      <c r="AC92" s="22">
        <f>+AP41+AP28+AC54+AC41+AP54+AP15+AC28+AC15</f>
        <v>11</v>
      </c>
      <c r="AD92" s="22">
        <f>+AQ41+AQ28+AD54+AD41+AQ54+AQ15+AD28+AD15</f>
        <v>4</v>
      </c>
      <c r="AM92" s="22"/>
      <c r="AN92" s="22"/>
      <c r="AO92" s="22"/>
      <c r="AP92" s="22"/>
      <c r="AQ92" s="22"/>
      <c r="AR92" s="41"/>
    </row>
    <row r="93" spans="1:44" ht="15.75" customHeight="1" x14ac:dyDescent="0.25">
      <c r="A93" s="36"/>
      <c r="E93" s="21" t="s">
        <v>99</v>
      </c>
      <c r="F93" s="21"/>
      <c r="G93" s="21"/>
      <c r="H93" s="21" t="s">
        <v>173</v>
      </c>
      <c r="I93" s="22"/>
      <c r="J93" s="22">
        <v>2</v>
      </c>
      <c r="K93" s="22">
        <v>2</v>
      </c>
      <c r="L93" s="22">
        <v>1</v>
      </c>
      <c r="M93" s="49">
        <v>3</v>
      </c>
      <c r="Q93" s="41"/>
      <c r="R93" s="41"/>
      <c r="AO93" s="22"/>
      <c r="AP93" s="22"/>
      <c r="AQ93" s="22"/>
      <c r="AR93" s="41"/>
    </row>
    <row r="94" spans="1:44" ht="15.75" customHeight="1" x14ac:dyDescent="0.25">
      <c r="A94" s="36"/>
      <c r="E94" s="21" t="s">
        <v>81</v>
      </c>
      <c r="F94" s="21"/>
      <c r="G94" s="21"/>
      <c r="H94" s="21" t="s">
        <v>134</v>
      </c>
      <c r="I94" s="22"/>
      <c r="J94" s="22">
        <v>2</v>
      </c>
      <c r="K94" s="22">
        <v>1</v>
      </c>
      <c r="L94" s="22">
        <v>2</v>
      </c>
      <c r="M94" s="49">
        <v>3</v>
      </c>
      <c r="Q94" s="41"/>
      <c r="R94" s="41"/>
      <c r="AO94" s="22"/>
      <c r="AP94" s="22"/>
      <c r="AQ94" s="22"/>
      <c r="AR94" s="41"/>
    </row>
    <row r="95" spans="1:44" ht="15.75" customHeight="1" x14ac:dyDescent="0.25">
      <c r="A95" s="36"/>
      <c r="E95" s="21" t="s">
        <v>103</v>
      </c>
      <c r="F95" s="21"/>
      <c r="G95" s="21"/>
      <c r="H95" s="21" t="s">
        <v>17</v>
      </c>
      <c r="I95" s="22"/>
      <c r="J95" s="22">
        <v>2</v>
      </c>
      <c r="K95" s="22">
        <v>1</v>
      </c>
      <c r="L95" s="22">
        <v>2</v>
      </c>
      <c r="M95" s="49">
        <v>3</v>
      </c>
      <c r="Q95" s="41"/>
      <c r="R95" s="41"/>
      <c r="S95" s="27"/>
      <c r="T95" s="21"/>
      <c r="AO95" s="22"/>
      <c r="AP95" s="22"/>
      <c r="AQ95" s="22"/>
      <c r="AR95" s="41"/>
    </row>
    <row r="96" spans="1:44" ht="15.75" customHeight="1" thickBot="1" x14ac:dyDescent="0.3">
      <c r="A96" s="36"/>
      <c r="E96" s="21" t="s">
        <v>37</v>
      </c>
      <c r="F96" s="21"/>
      <c r="G96" s="21"/>
      <c r="H96" s="21" t="s">
        <v>134</v>
      </c>
      <c r="I96" s="22"/>
      <c r="J96" s="22">
        <v>2</v>
      </c>
      <c r="K96" s="22">
        <v>0</v>
      </c>
      <c r="L96" s="22">
        <v>3</v>
      </c>
      <c r="M96" s="49">
        <v>3</v>
      </c>
      <c r="Q96" s="41"/>
      <c r="R96" s="41"/>
      <c r="S96" s="27"/>
      <c r="T96" s="21"/>
      <c r="U96" s="37" t="s">
        <v>109</v>
      </c>
      <c r="V96" s="10" t="s">
        <v>117</v>
      </c>
      <c r="W96" s="10"/>
      <c r="X96" s="10"/>
      <c r="Y96" s="10"/>
      <c r="Z96" s="10"/>
      <c r="AA96" s="10"/>
      <c r="AB96" s="10"/>
      <c r="AC96" s="37" t="s">
        <v>3</v>
      </c>
      <c r="AD96" s="37" t="s">
        <v>7</v>
      </c>
      <c r="AE96" s="37" t="s">
        <v>8</v>
      </c>
      <c r="AF96" s="37" t="s">
        <v>9</v>
      </c>
      <c r="AG96" s="37" t="s">
        <v>71</v>
      </c>
      <c r="AH96" s="37"/>
      <c r="AI96" s="37" t="s">
        <v>4</v>
      </c>
      <c r="AJ96" s="37" t="s">
        <v>6</v>
      </c>
      <c r="AK96" s="37" t="s">
        <v>5</v>
      </c>
      <c r="AL96" s="37" t="s">
        <v>72</v>
      </c>
      <c r="AM96" s="37" t="s">
        <v>23</v>
      </c>
      <c r="AN96" s="37" t="s">
        <v>2</v>
      </c>
      <c r="AO96" s="22"/>
      <c r="AP96" s="22"/>
      <c r="AQ96" s="22"/>
      <c r="AR96" s="41"/>
    </row>
    <row r="97" spans="1:44" ht="15.75" customHeight="1" x14ac:dyDescent="0.25">
      <c r="A97" s="36"/>
      <c r="E97" s="21" t="s">
        <v>119</v>
      </c>
      <c r="F97" s="21"/>
      <c r="G97" s="21"/>
      <c r="H97" s="21" t="s">
        <v>173</v>
      </c>
      <c r="I97" s="22"/>
      <c r="J97" s="22">
        <v>2</v>
      </c>
      <c r="K97" s="22">
        <v>0</v>
      </c>
      <c r="L97" s="22">
        <v>3</v>
      </c>
      <c r="M97" s="49">
        <v>3</v>
      </c>
      <c r="Q97" s="41"/>
      <c r="R97" s="41"/>
      <c r="U97" s="58">
        <v>7.5</v>
      </c>
      <c r="V97" s="31" t="s">
        <v>253</v>
      </c>
      <c r="W97" s="8"/>
      <c r="X97" s="31"/>
      <c r="Y97" s="31"/>
      <c r="Z97" s="14"/>
      <c r="AA97" s="8"/>
      <c r="AB97" s="8"/>
      <c r="AC97" s="15">
        <f>SUM(AD97:AF97)</f>
        <v>1</v>
      </c>
      <c r="AD97" s="15">
        <v>1</v>
      </c>
      <c r="AE97" s="15">
        <v>0</v>
      </c>
      <c r="AF97" s="15">
        <v>0</v>
      </c>
      <c r="AG97" s="60">
        <f t="shared" ref="AG97" si="15">+(AD97*2+AF97)/(2*AC97)</f>
        <v>1</v>
      </c>
      <c r="AH97" s="60"/>
      <c r="AI97" s="15">
        <v>1</v>
      </c>
      <c r="AJ97" s="15">
        <v>0</v>
      </c>
      <c r="AK97" s="15">
        <v>0</v>
      </c>
      <c r="AL97" s="52">
        <f t="shared" ref="AL97" si="16">+AI97/AC97</f>
        <v>1</v>
      </c>
      <c r="AM97" s="15">
        <v>0</v>
      </c>
      <c r="AN97" s="15">
        <v>0</v>
      </c>
      <c r="AO97" s="22"/>
      <c r="AP97" s="22"/>
      <c r="AQ97" s="22"/>
      <c r="AR97" s="41"/>
    </row>
    <row r="98" spans="1:44" ht="15.75" customHeight="1" thickBot="1" x14ac:dyDescent="0.3">
      <c r="A98" s="36"/>
      <c r="E98" s="21" t="s">
        <v>141</v>
      </c>
      <c r="F98" s="21"/>
      <c r="G98" s="21"/>
      <c r="H98" s="21" t="s">
        <v>97</v>
      </c>
      <c r="I98" s="22"/>
      <c r="J98" s="22">
        <v>2</v>
      </c>
      <c r="K98" s="22">
        <v>0</v>
      </c>
      <c r="L98" s="22">
        <v>3</v>
      </c>
      <c r="M98" s="49">
        <v>3</v>
      </c>
      <c r="Q98" s="41"/>
      <c r="R98" s="41"/>
      <c r="U98" s="56">
        <v>7</v>
      </c>
      <c r="V98" s="28" t="s">
        <v>222</v>
      </c>
      <c r="W98" s="3"/>
      <c r="X98" s="28"/>
      <c r="Y98" s="28"/>
      <c r="Z98" s="10"/>
      <c r="AA98" s="3"/>
      <c r="AB98" s="3"/>
      <c r="AC98" s="38">
        <f>SUM(AD98:AF98)</f>
        <v>2</v>
      </c>
      <c r="AD98" s="38">
        <v>0</v>
      </c>
      <c r="AE98" s="38">
        <v>1</v>
      </c>
      <c r="AF98" s="38">
        <v>1</v>
      </c>
      <c r="AG98" s="61">
        <f t="shared" ref="AG98" si="17">+(AD98*2+AF98)/(2*AC98)</f>
        <v>0.25</v>
      </c>
      <c r="AH98" s="61"/>
      <c r="AI98" s="38">
        <v>8</v>
      </c>
      <c r="AJ98" s="38">
        <v>0</v>
      </c>
      <c r="AK98" s="38">
        <v>0</v>
      </c>
      <c r="AL98" s="57">
        <f t="shared" ref="AL98:AL99" si="18">+AI98/AC98</f>
        <v>4</v>
      </c>
      <c r="AM98" s="38">
        <v>0</v>
      </c>
      <c r="AN98" s="38">
        <v>0</v>
      </c>
      <c r="AO98" s="22"/>
      <c r="AP98" s="22"/>
      <c r="AQ98" s="22"/>
      <c r="AR98" s="41"/>
    </row>
    <row r="99" spans="1:44" ht="15.75" customHeight="1" x14ac:dyDescent="0.25">
      <c r="A99" s="36"/>
      <c r="Q99" s="41"/>
      <c r="R99" s="41"/>
      <c r="U99" s="8"/>
      <c r="V99" s="32"/>
      <c r="W99" s="31" t="s">
        <v>20</v>
      </c>
      <c r="X99" s="32"/>
      <c r="Y99" s="32"/>
      <c r="Z99" s="15"/>
      <c r="AA99" s="8"/>
      <c r="AB99" s="8"/>
      <c r="AC99" s="15">
        <f>SUM(AC97:AC98)</f>
        <v>3</v>
      </c>
      <c r="AD99" s="15">
        <f t="shared" ref="AD99:AN99" si="19">SUM(AD97:AD98)</f>
        <v>1</v>
      </c>
      <c r="AE99" s="15">
        <f t="shared" si="19"/>
        <v>1</v>
      </c>
      <c r="AF99" s="15">
        <f t="shared" si="19"/>
        <v>1</v>
      </c>
      <c r="AG99" s="60">
        <f t="shared" ref="AG99" si="20">+(AD99*2+AF99)/(2*AC99)</f>
        <v>0.5</v>
      </c>
      <c r="AH99" s="60"/>
      <c r="AI99" s="15">
        <f t="shared" si="19"/>
        <v>9</v>
      </c>
      <c r="AJ99" s="15">
        <f t="shared" si="19"/>
        <v>0</v>
      </c>
      <c r="AK99" s="15">
        <f t="shared" si="19"/>
        <v>0</v>
      </c>
      <c r="AL99" s="52">
        <f t="shared" si="18"/>
        <v>3</v>
      </c>
      <c r="AM99" s="15">
        <f t="shared" si="19"/>
        <v>0</v>
      </c>
      <c r="AN99" s="15">
        <f t="shared" si="19"/>
        <v>0</v>
      </c>
      <c r="AO99" s="22"/>
      <c r="AP99" s="22"/>
      <c r="AQ99" s="22"/>
      <c r="AR99" s="41"/>
    </row>
    <row r="100" spans="1:44" ht="15.75" customHeight="1" x14ac:dyDescent="0.25">
      <c r="A100" s="36"/>
      <c r="Q100" s="41"/>
      <c r="R100" s="41"/>
      <c r="U100" s="27"/>
      <c r="V100" s="21"/>
      <c r="W100" s="21"/>
      <c r="X100" s="21"/>
      <c r="Y100" s="21"/>
      <c r="Z100" s="22"/>
      <c r="AC100" s="22"/>
      <c r="AD100" s="22"/>
      <c r="AE100" s="22"/>
      <c r="AF100" s="22"/>
      <c r="AG100" s="55"/>
      <c r="AH100" s="55"/>
      <c r="AI100" s="22"/>
      <c r="AJ100" s="22"/>
      <c r="AK100" s="22"/>
      <c r="AL100" s="24"/>
      <c r="AM100" s="22"/>
      <c r="AN100" s="22"/>
      <c r="AO100" s="22"/>
      <c r="AP100" s="22"/>
      <c r="AQ100" s="22"/>
      <c r="AR100" s="41"/>
    </row>
    <row r="101" spans="1:44" ht="15.75" customHeight="1" thickBot="1" x14ac:dyDescent="0.3">
      <c r="A101" s="36"/>
      <c r="F101" s="2" t="s">
        <v>77</v>
      </c>
      <c r="G101" s="2"/>
      <c r="H101" s="2"/>
      <c r="I101" s="4" t="s">
        <v>1</v>
      </c>
      <c r="J101" s="4"/>
      <c r="K101" s="4" t="s">
        <v>3</v>
      </c>
      <c r="L101" s="50" t="s">
        <v>2</v>
      </c>
      <c r="Q101" s="41"/>
      <c r="R101" s="41"/>
      <c r="U101" s="27"/>
      <c r="V101" s="21"/>
      <c r="W101" s="21"/>
      <c r="X101" s="21"/>
      <c r="Y101" s="21"/>
      <c r="Z101" s="22"/>
      <c r="AC101" s="22"/>
      <c r="AD101" s="22"/>
      <c r="AE101" s="22"/>
      <c r="AF101" s="22"/>
      <c r="AG101" s="55"/>
      <c r="AH101" s="55"/>
      <c r="AI101" s="22"/>
      <c r="AJ101" s="22"/>
      <c r="AK101" s="22"/>
      <c r="AL101" s="24"/>
      <c r="AM101" s="22"/>
      <c r="AN101" s="22"/>
      <c r="AO101" s="22"/>
      <c r="AP101" s="22"/>
      <c r="AR101" s="41"/>
    </row>
    <row r="102" spans="1:44" ht="15.75" customHeight="1" x14ac:dyDescent="0.25">
      <c r="A102" s="36"/>
      <c r="F102" s="21" t="s">
        <v>155</v>
      </c>
      <c r="I102" s="21" t="s">
        <v>134</v>
      </c>
      <c r="K102" s="22">
        <v>2</v>
      </c>
      <c r="L102" s="49">
        <v>2</v>
      </c>
      <c r="M102" s="22"/>
      <c r="N102" s="22"/>
      <c r="O102" s="22"/>
      <c r="Q102" s="41"/>
      <c r="R102" s="41"/>
      <c r="AM102" s="22"/>
      <c r="AN102" s="22"/>
      <c r="AO102" s="22"/>
      <c r="AP102" s="22"/>
      <c r="AQ102" s="22"/>
      <c r="AR102" s="41"/>
    </row>
    <row r="103" spans="1:44" ht="15.75" customHeight="1" x14ac:dyDescent="0.25">
      <c r="A103" s="36"/>
      <c r="F103" s="21" t="s">
        <v>192</v>
      </c>
      <c r="G103" s="21"/>
      <c r="H103" s="21"/>
      <c r="I103" s="21" t="s">
        <v>173</v>
      </c>
      <c r="K103" s="22">
        <v>2</v>
      </c>
      <c r="L103" s="49">
        <v>2</v>
      </c>
      <c r="M103" s="22"/>
      <c r="N103" s="22"/>
      <c r="O103" s="22"/>
      <c r="Q103" s="41"/>
      <c r="R103" s="41"/>
      <c r="AQ103" s="22"/>
      <c r="AR103" s="41"/>
    </row>
    <row r="104" spans="1:44" ht="15.75" customHeight="1" x14ac:dyDescent="0.25">
      <c r="A104" s="36"/>
      <c r="F104" s="21" t="s">
        <v>169</v>
      </c>
      <c r="G104" s="21"/>
      <c r="H104" s="21"/>
      <c r="I104" s="21" t="s">
        <v>134</v>
      </c>
      <c r="K104" s="22">
        <v>2</v>
      </c>
      <c r="L104" s="49">
        <v>2</v>
      </c>
      <c r="M104" s="22"/>
      <c r="N104" s="22"/>
      <c r="O104" s="22"/>
      <c r="Q104" s="41"/>
      <c r="R104" s="41"/>
      <c r="AM104" s="22"/>
      <c r="AN104" s="22"/>
      <c r="AO104" s="22"/>
      <c r="AP104" s="22"/>
      <c r="AQ104" s="22"/>
      <c r="AR104" s="41"/>
    </row>
    <row r="105" spans="1:44" ht="15.75" customHeight="1" x14ac:dyDescent="0.25">
      <c r="A105" s="36"/>
      <c r="F105" s="21" t="s">
        <v>141</v>
      </c>
      <c r="G105" s="21"/>
      <c r="H105" s="21"/>
      <c r="I105" s="21" t="s">
        <v>97</v>
      </c>
      <c r="K105" s="22">
        <v>2</v>
      </c>
      <c r="L105" s="49">
        <v>2</v>
      </c>
      <c r="M105" s="22"/>
      <c r="N105" s="22"/>
      <c r="O105" s="22"/>
      <c r="Q105" s="41"/>
      <c r="R105" s="41"/>
      <c r="AM105" s="22"/>
      <c r="AN105" s="22"/>
      <c r="AO105" s="22"/>
      <c r="AP105" s="22"/>
      <c r="AQ105" s="22"/>
      <c r="AR105" s="41"/>
    </row>
    <row r="106" spans="1:44" ht="15.75" customHeight="1" x14ac:dyDescent="0.25">
      <c r="A106" s="36"/>
      <c r="F106" s="21" t="s">
        <v>113</v>
      </c>
      <c r="G106" s="21"/>
      <c r="H106" s="21"/>
      <c r="I106" s="21" t="s">
        <v>97</v>
      </c>
      <c r="K106" s="22">
        <v>2</v>
      </c>
      <c r="L106" s="49">
        <v>2</v>
      </c>
      <c r="Q106" s="41"/>
      <c r="R106" s="41"/>
      <c r="S106" s="27"/>
      <c r="AM106" s="22"/>
      <c r="AN106" s="22"/>
      <c r="AO106" s="22"/>
      <c r="AP106" s="22"/>
      <c r="AQ106" s="22"/>
      <c r="AR106" s="41"/>
    </row>
    <row r="107" spans="1:44" ht="15.75" customHeight="1" x14ac:dyDescent="0.25">
      <c r="A107" s="36"/>
      <c r="F107" s="21" t="s">
        <v>187</v>
      </c>
      <c r="G107" s="21"/>
      <c r="H107" s="21"/>
      <c r="I107" s="16" t="s">
        <v>98</v>
      </c>
      <c r="K107" s="22">
        <v>2</v>
      </c>
      <c r="L107" s="49">
        <v>2</v>
      </c>
      <c r="Q107" s="41"/>
      <c r="R107" s="41"/>
      <c r="AM107" s="22"/>
      <c r="AN107" s="22"/>
      <c r="AO107" s="22"/>
      <c r="AP107" s="22"/>
      <c r="AQ107" s="22"/>
      <c r="AR107" s="41"/>
    </row>
    <row r="108" spans="1:44" ht="15.75" customHeight="1" x14ac:dyDescent="0.25">
      <c r="A108" s="36"/>
      <c r="Q108" s="41"/>
      <c r="R108" s="41"/>
      <c r="AM108" s="22"/>
      <c r="AN108" s="22"/>
      <c r="AO108" s="22"/>
      <c r="AP108" s="22"/>
      <c r="AR108" s="41"/>
    </row>
    <row r="109" spans="1:44" ht="15.75" customHeight="1" x14ac:dyDescent="0.25">
      <c r="A109" s="36"/>
      <c r="Q109" s="41"/>
      <c r="R109" s="41"/>
      <c r="AR109" s="41"/>
    </row>
    <row r="110" spans="1:44" ht="15.75" customHeight="1" x14ac:dyDescent="0.25">
      <c r="A110" s="36"/>
      <c r="Q110" s="41"/>
      <c r="R110" s="41"/>
      <c r="AR110" s="41"/>
    </row>
    <row r="111" spans="1:44" ht="15.75" customHeight="1" x14ac:dyDescent="0.25">
      <c r="A111" s="36"/>
      <c r="Q111" s="41"/>
      <c r="R111" s="41"/>
      <c r="AR111" s="41"/>
    </row>
    <row r="112" spans="1:44" ht="15.75" customHeight="1" x14ac:dyDescent="0.25">
      <c r="A112" s="36"/>
      <c r="Q112" s="41"/>
      <c r="R112" s="41"/>
      <c r="AR112" s="41"/>
    </row>
    <row r="113" spans="1:44" ht="15.75" customHeight="1" x14ac:dyDescent="0.25">
      <c r="A113" s="36"/>
      <c r="Q113" s="41"/>
      <c r="R113" s="41"/>
      <c r="AR113" s="41"/>
    </row>
    <row r="114" spans="1:44" ht="15.75" customHeight="1" x14ac:dyDescent="0.25">
      <c r="A114" s="36"/>
      <c r="Q114" s="41"/>
      <c r="R114" s="41"/>
      <c r="AR114" s="41"/>
    </row>
    <row r="115" spans="1:44" ht="15.75" customHeight="1" x14ac:dyDescent="0.25">
      <c r="A115" s="36"/>
      <c r="Q115" s="41"/>
      <c r="R115" s="41"/>
      <c r="AR115" s="41"/>
    </row>
    <row r="116" spans="1:44" ht="15.75" customHeight="1" x14ac:dyDescent="0.25">
      <c r="A116" s="36"/>
      <c r="Q116" s="41"/>
      <c r="R116" s="41"/>
      <c r="AR116" s="41"/>
    </row>
    <row r="117" spans="1:44" ht="15.75" customHeight="1" x14ac:dyDescent="0.25">
      <c r="A117" s="36"/>
      <c r="Q117" s="41"/>
      <c r="R117" s="41"/>
      <c r="AR117" s="41"/>
    </row>
    <row r="118" spans="1:44" ht="15.75" customHeight="1" x14ac:dyDescent="0.25">
      <c r="A118" s="36"/>
      <c r="Q118" s="41"/>
      <c r="R118" s="41"/>
      <c r="AR118" s="41"/>
    </row>
    <row r="119" spans="1:44" ht="15.75" customHeight="1" x14ac:dyDescent="0.25">
      <c r="A119" s="36"/>
      <c r="Q119" s="41"/>
      <c r="R119" s="41"/>
      <c r="AR119" s="41"/>
    </row>
    <row r="120" spans="1:44" ht="15.75" customHeight="1" x14ac:dyDescent="0.25">
      <c r="A120" s="36"/>
      <c r="Q120" s="41"/>
      <c r="R120" s="41"/>
      <c r="AR120" s="41"/>
    </row>
    <row r="121" spans="1:44" ht="15.75" customHeight="1" x14ac:dyDescent="0.25">
      <c r="A121" s="36"/>
      <c r="Q121" s="41"/>
      <c r="R121" s="41"/>
      <c r="AR121" s="41"/>
    </row>
    <row r="122" spans="1:44" ht="15.75" customHeight="1" x14ac:dyDescent="0.25">
      <c r="A122" s="36"/>
      <c r="Q122" s="41"/>
      <c r="R122" s="41"/>
      <c r="AR122" s="41"/>
    </row>
    <row r="123" spans="1:44" ht="15.75" customHeight="1" x14ac:dyDescent="0.25">
      <c r="A123" s="36"/>
      <c r="Q123" s="41"/>
      <c r="R123" s="41"/>
      <c r="AR123" s="41"/>
    </row>
    <row r="124" spans="1:44" ht="15.75" customHeight="1" x14ac:dyDescent="0.25">
      <c r="A124" s="36"/>
      <c r="D124" s="21"/>
      <c r="E124" s="21"/>
      <c r="F124" s="21"/>
      <c r="G124" s="16"/>
      <c r="H124" s="22"/>
      <c r="I124" s="22"/>
      <c r="J124" s="22"/>
      <c r="K124" s="22"/>
      <c r="L124" s="22"/>
      <c r="Q124" s="41"/>
      <c r="R124" s="41"/>
      <c r="AR124" s="41"/>
    </row>
    <row r="125" spans="1:44" ht="15.75" customHeight="1" x14ac:dyDescent="0.25">
      <c r="A125" s="36"/>
      <c r="D125" s="21"/>
      <c r="E125" s="21"/>
      <c r="F125" s="21"/>
      <c r="G125" s="16"/>
      <c r="H125" s="22"/>
      <c r="I125" s="22"/>
      <c r="J125" s="22"/>
      <c r="K125" s="22"/>
      <c r="L125" s="22"/>
      <c r="Q125" s="41"/>
      <c r="R125" s="41"/>
      <c r="AR125" s="41"/>
    </row>
    <row r="126" spans="1:44" ht="15.75" customHeight="1" x14ac:dyDescent="0.25">
      <c r="A126" s="36"/>
      <c r="Q126" s="41"/>
      <c r="R126" s="41"/>
      <c r="AR126" s="41"/>
    </row>
    <row r="127" spans="1:44" ht="15.75" customHeight="1" x14ac:dyDescent="0.25">
      <c r="A127" s="36"/>
      <c r="Q127" s="41"/>
      <c r="R127" s="41"/>
      <c r="AR127" s="41"/>
    </row>
    <row r="128" spans="1:44" ht="15.75" customHeight="1" x14ac:dyDescent="0.25">
      <c r="A128" s="36"/>
      <c r="Q128" s="41"/>
      <c r="R128" s="41"/>
      <c r="AR128" s="41"/>
    </row>
    <row r="129" spans="1:44" ht="15.75" customHeight="1" x14ac:dyDescent="0.25">
      <c r="A129" s="36"/>
      <c r="Q129" s="41"/>
      <c r="R129" s="41"/>
      <c r="AR129" s="41"/>
    </row>
    <row r="130" spans="1:44" ht="15.75" customHeight="1" x14ac:dyDescent="0.25">
      <c r="A130" s="36"/>
      <c r="Q130" s="41"/>
      <c r="R130" s="41"/>
      <c r="AR130" s="41"/>
    </row>
    <row r="131" spans="1:44" ht="15.75" customHeight="1" x14ac:dyDescent="0.25">
      <c r="A131" s="36"/>
      <c r="Q131" s="41"/>
      <c r="R131" s="41"/>
      <c r="AR131" s="41"/>
    </row>
    <row r="132" spans="1:44" ht="15.75" customHeight="1" x14ac:dyDescent="0.25">
      <c r="A132" s="36"/>
      <c r="Q132" s="41"/>
      <c r="R132" s="41"/>
      <c r="AR132" s="41"/>
    </row>
    <row r="133" spans="1:44" ht="15.75" customHeight="1" x14ac:dyDescent="0.25">
      <c r="A133" s="36"/>
      <c r="Q133" s="41"/>
      <c r="R133" s="41"/>
      <c r="U133" s="27"/>
      <c r="V133" s="21"/>
      <c r="W133" s="21"/>
      <c r="X133" s="21"/>
      <c r="Y133" s="21"/>
      <c r="Z133" s="22"/>
      <c r="AC133" s="22"/>
      <c r="AD133" s="22"/>
      <c r="AE133" s="22"/>
      <c r="AF133" s="22"/>
      <c r="AG133" s="59"/>
      <c r="AH133" s="59"/>
      <c r="AI133" s="22"/>
      <c r="AJ133" s="22"/>
      <c r="AK133" s="22"/>
      <c r="AL133" s="24"/>
      <c r="AM133" s="22"/>
      <c r="AN133" s="22"/>
      <c r="AR133" s="41"/>
    </row>
    <row r="134" spans="1:44" ht="15.75" customHeight="1" x14ac:dyDescent="0.25">
      <c r="A134" s="36"/>
      <c r="Q134" s="41"/>
      <c r="R134" s="41"/>
      <c r="U134" s="27"/>
      <c r="V134" s="21"/>
      <c r="W134" s="21"/>
      <c r="X134" s="21"/>
      <c r="Y134" s="21"/>
      <c r="Z134" s="22"/>
      <c r="AC134" s="22"/>
      <c r="AD134" s="22"/>
      <c r="AE134" s="22"/>
      <c r="AF134" s="22"/>
      <c r="AG134" s="59"/>
      <c r="AH134" s="59"/>
      <c r="AI134" s="22"/>
      <c r="AJ134" s="22"/>
      <c r="AK134" s="22"/>
      <c r="AL134" s="24"/>
      <c r="AM134" s="22"/>
      <c r="AN134" s="22"/>
      <c r="AR134" s="41"/>
    </row>
    <row r="135" spans="1:44" ht="15.75" customHeight="1" x14ac:dyDescent="0.25">
      <c r="A135" s="36"/>
      <c r="Q135" s="41"/>
      <c r="R135" s="41"/>
      <c r="U135" s="27"/>
      <c r="V135" s="21"/>
      <c r="W135" s="21"/>
      <c r="X135" s="21"/>
      <c r="Y135" s="21"/>
      <c r="Z135" s="22"/>
      <c r="AC135" s="22"/>
      <c r="AD135" s="22"/>
      <c r="AE135" s="22"/>
      <c r="AF135" s="22"/>
      <c r="AG135" s="59"/>
      <c r="AH135" s="59"/>
      <c r="AI135" s="22"/>
      <c r="AJ135" s="22"/>
      <c r="AK135" s="22"/>
      <c r="AL135" s="24"/>
      <c r="AM135" s="22"/>
      <c r="AN135" s="22"/>
      <c r="AR135" s="41"/>
    </row>
    <row r="136" spans="1:44" ht="15.75" customHeight="1" x14ac:dyDescent="0.25">
      <c r="A136" s="36"/>
      <c r="Q136" s="36"/>
      <c r="R136" s="36"/>
      <c r="U136" s="27"/>
      <c r="V136" s="21"/>
      <c r="W136" s="21"/>
      <c r="X136" s="21"/>
      <c r="Y136" s="21"/>
      <c r="Z136" s="22"/>
      <c r="AC136" s="22"/>
      <c r="AD136" s="22"/>
      <c r="AE136" s="22"/>
      <c r="AF136" s="22"/>
      <c r="AG136" s="59"/>
      <c r="AH136" s="59"/>
      <c r="AI136" s="22"/>
      <c r="AJ136" s="22"/>
      <c r="AK136" s="22"/>
      <c r="AL136" s="24"/>
      <c r="AM136" s="22"/>
      <c r="AN136" s="22"/>
      <c r="AR136" s="36"/>
    </row>
    <row r="137" spans="1:44" ht="15.75" customHeight="1" x14ac:dyDescent="0.25">
      <c r="A137" s="36"/>
      <c r="Q137" s="36"/>
      <c r="R137" s="36"/>
      <c r="AR137" s="36"/>
    </row>
    <row r="138" spans="1:44" ht="15.75" customHeight="1" x14ac:dyDescent="0.25">
      <c r="A138" s="36"/>
      <c r="Q138" s="36"/>
      <c r="R138" s="36"/>
      <c r="AR138" s="36"/>
    </row>
    <row r="139" spans="1:44" ht="15.75" customHeight="1" x14ac:dyDescent="0.25">
      <c r="A139" s="36"/>
      <c r="Q139" s="36"/>
      <c r="R139" s="36"/>
      <c r="S139" s="27"/>
      <c r="T139" s="21"/>
      <c r="AR139" s="36"/>
    </row>
    <row r="140" spans="1:44" ht="15.75" customHeight="1" x14ac:dyDescent="0.25">
      <c r="A140" s="36"/>
      <c r="Q140" s="36"/>
      <c r="R140" s="36"/>
      <c r="S140" s="27"/>
      <c r="T140" s="21"/>
      <c r="AR140" s="36"/>
    </row>
    <row r="141" spans="1:44" ht="15.75" customHeight="1" x14ac:dyDescent="0.25">
      <c r="A141" s="36"/>
      <c r="Q141" s="36"/>
      <c r="R141" s="36"/>
      <c r="S141" s="27"/>
      <c r="T141" s="21"/>
      <c r="AR141" s="36"/>
    </row>
    <row r="142" spans="1:44" ht="15.75" customHeight="1" x14ac:dyDescent="0.25">
      <c r="A142" s="36"/>
      <c r="Q142" s="39"/>
      <c r="R142" s="39"/>
      <c r="AR142" s="39"/>
    </row>
    <row r="143" spans="1:44" ht="15.75" customHeight="1" x14ac:dyDescent="0.25">
      <c r="A143" s="36"/>
      <c r="Q143" s="39"/>
      <c r="R143" s="39"/>
      <c r="AR143" s="39"/>
    </row>
    <row r="144" spans="1:44" ht="15.75" customHeight="1" x14ac:dyDescent="0.25">
      <c r="A144" s="36"/>
      <c r="Q144" s="39"/>
      <c r="R144" s="39"/>
      <c r="AR144" s="39"/>
    </row>
    <row r="145" spans="1:44" ht="15.75" customHeight="1" x14ac:dyDescent="0.25">
      <c r="A145" s="36"/>
      <c r="D145" s="21"/>
      <c r="E145" s="21"/>
      <c r="F145" s="21"/>
      <c r="G145" s="21"/>
      <c r="I145" s="22"/>
      <c r="J145" s="22"/>
      <c r="K145" s="22"/>
      <c r="L145" s="22"/>
      <c r="M145" s="22"/>
      <c r="Q145" s="39"/>
      <c r="R145" s="39"/>
      <c r="AR145" s="39"/>
    </row>
    <row r="146" spans="1:44" ht="15.75" x14ac:dyDescent="0.25">
      <c r="A146" s="36"/>
      <c r="Q146" s="39"/>
      <c r="R146" s="39"/>
      <c r="AR146" s="39"/>
    </row>
    <row r="147" spans="1:44" ht="15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43"/>
    </row>
  </sheetData>
  <mergeCells count="25"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  <mergeCell ref="AG11:AH11"/>
    <mergeCell ref="E14:F14"/>
    <mergeCell ref="B74:P74"/>
    <mergeCell ref="S74:AQ74"/>
    <mergeCell ref="G75:M75"/>
    <mergeCell ref="S75:AQ75"/>
    <mergeCell ref="AG133:AH133"/>
    <mergeCell ref="AG134:AH134"/>
    <mergeCell ref="AG135:AH135"/>
    <mergeCell ref="AG136:AH136"/>
    <mergeCell ref="AG97:AH97"/>
    <mergeCell ref="AG99:AH99"/>
    <mergeCell ref="AG98:AH98"/>
  </mergeCells>
  <conditionalFormatting sqref="Z92">
    <cfRule type="cellIs" dxfId="9" priority="5" operator="notEqual">
      <formula>$Z$91</formula>
    </cfRule>
  </conditionalFormatting>
  <conditionalFormatting sqref="AA92">
    <cfRule type="cellIs" dxfId="8" priority="4" operator="notEqual">
      <formula>$AA$91</formula>
    </cfRule>
  </conditionalFormatting>
  <conditionalFormatting sqref="AB92">
    <cfRule type="cellIs" dxfId="7" priority="3" operator="notEqual">
      <formula>$AB$91</formula>
    </cfRule>
  </conditionalFormatting>
  <conditionalFormatting sqref="AC92">
    <cfRule type="cellIs" dxfId="6" priority="2" operator="notEqual">
      <formula>$AC$91</formula>
    </cfRule>
  </conditionalFormatting>
  <conditionalFormatting sqref="AD92">
    <cfRule type="cellIs" dxfId="5" priority="1" operator="notEqual">
      <formula>$AD$91</formula>
    </cfRule>
  </conditionalFormatting>
  <pageMargins left="0.25" right="0.25" top="0.25" bottom="0.25" header="0.5" footer="0.5"/>
  <pageSetup scale="65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9CEE-2248-4C07-95E0-D7D7A5B37C45}">
  <dimension ref="A1:AR147"/>
  <sheetViews>
    <sheetView topLeftCell="B41" zoomScale="70" zoomScaleNormal="70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  <col min="44" max="44" width="2.7109375" customWidth="1"/>
  </cols>
  <sheetData>
    <row r="1" spans="1:44" ht="24" customHeight="1" x14ac:dyDescent="0.3">
      <c r="A1" s="39"/>
      <c r="B1" s="63" t="s">
        <v>127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39"/>
      <c r="R1" s="39"/>
      <c r="S1" s="63" t="s">
        <v>127</v>
      </c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39"/>
    </row>
    <row r="2" spans="1:44" ht="18.600000000000001" customHeight="1" thickBot="1" x14ac:dyDescent="0.35">
      <c r="A2" s="36"/>
      <c r="B2" s="26" t="s">
        <v>76</v>
      </c>
      <c r="C2" s="26">
        <v>1</v>
      </c>
      <c r="D2" s="25"/>
      <c r="E2" s="25"/>
      <c r="F2" s="25"/>
      <c r="G2" s="64" t="s">
        <v>170</v>
      </c>
      <c r="H2" s="64"/>
      <c r="I2" s="64"/>
      <c r="J2" s="64"/>
      <c r="K2" s="64"/>
      <c r="L2" s="64"/>
      <c r="M2" s="64"/>
      <c r="N2" s="25"/>
      <c r="O2" s="25"/>
      <c r="P2" s="25"/>
      <c r="Q2" s="36"/>
      <c r="R2" s="36"/>
      <c r="U2" s="37" t="s">
        <v>109</v>
      </c>
      <c r="V2" s="10" t="s">
        <v>0</v>
      </c>
      <c r="W2" s="10"/>
      <c r="X2" s="10"/>
      <c r="Y2" s="10"/>
      <c r="Z2" s="10" t="s">
        <v>1</v>
      </c>
      <c r="AA2" s="10"/>
      <c r="AB2" s="10"/>
      <c r="AC2" s="37" t="s">
        <v>3</v>
      </c>
      <c r="AD2" s="37" t="s">
        <v>7</v>
      </c>
      <c r="AE2" s="37" t="s">
        <v>8</v>
      </c>
      <c r="AF2" s="37" t="s">
        <v>9</v>
      </c>
      <c r="AG2" s="65" t="s">
        <v>71</v>
      </c>
      <c r="AH2" s="65"/>
      <c r="AI2" s="37" t="s">
        <v>4</v>
      </c>
      <c r="AJ2" s="37" t="s">
        <v>6</v>
      </c>
      <c r="AK2" s="37" t="s">
        <v>5</v>
      </c>
      <c r="AL2" s="37" t="s">
        <v>72</v>
      </c>
      <c r="AM2" s="21"/>
      <c r="AN2" s="11"/>
      <c r="AO2" s="11"/>
      <c r="AP2" s="22"/>
      <c r="AQ2" s="22"/>
      <c r="AR2" s="39"/>
    </row>
    <row r="3" spans="1:44" ht="18.75" thickBot="1" x14ac:dyDescent="0.3">
      <c r="A3" s="36"/>
      <c r="B3" s="4" t="s">
        <v>110</v>
      </c>
      <c r="C3" s="2" t="s">
        <v>80</v>
      </c>
      <c r="D3" s="2"/>
      <c r="E3" s="3"/>
      <c r="F3" s="2"/>
      <c r="G3" s="4" t="s">
        <v>7</v>
      </c>
      <c r="H3" s="4" t="s">
        <v>8</v>
      </c>
      <c r="I3" s="4" t="s">
        <v>9</v>
      </c>
      <c r="J3" s="4" t="s">
        <v>11</v>
      </c>
      <c r="K3" s="4" t="s">
        <v>12</v>
      </c>
      <c r="L3" s="4" t="s">
        <v>10</v>
      </c>
      <c r="M3" s="4" t="s">
        <v>4</v>
      </c>
      <c r="N3" s="4" t="s">
        <v>13</v>
      </c>
      <c r="O3" s="4" t="s">
        <v>2</v>
      </c>
      <c r="P3" s="4"/>
      <c r="Q3" s="36"/>
      <c r="R3" s="36"/>
      <c r="U3" s="27">
        <v>7.5</v>
      </c>
      <c r="V3" s="21" t="s">
        <v>168</v>
      </c>
      <c r="Z3" s="21" t="s">
        <v>136</v>
      </c>
      <c r="AB3" s="22"/>
      <c r="AC3" s="15">
        <f t="shared" ref="AC3:AC10" si="0">+AD3+AE3+AF3</f>
        <v>1</v>
      </c>
      <c r="AD3" s="15">
        <v>1</v>
      </c>
      <c r="AE3" s="15">
        <v>0</v>
      </c>
      <c r="AF3" s="15">
        <v>0</v>
      </c>
      <c r="AG3" s="60">
        <f t="shared" ref="AG3:AG9" si="1">+(AD3*2+AF3)/(2*AC3)</f>
        <v>1</v>
      </c>
      <c r="AH3" s="60"/>
      <c r="AI3" s="15">
        <v>0</v>
      </c>
      <c r="AJ3" s="15">
        <v>0</v>
      </c>
      <c r="AK3" s="15">
        <v>1</v>
      </c>
      <c r="AL3" s="52">
        <f t="shared" ref="AL3:AL9" si="2">+AI3/AC3</f>
        <v>0</v>
      </c>
      <c r="AN3" s="22"/>
      <c r="AQ3" s="22"/>
      <c r="AR3" s="39"/>
    </row>
    <row r="4" spans="1:44" ht="18" x14ac:dyDescent="0.25">
      <c r="A4" s="36"/>
      <c r="B4" s="5">
        <v>1</v>
      </c>
      <c r="C4" s="6" t="s">
        <v>130</v>
      </c>
      <c r="D4" s="11"/>
      <c r="E4" s="6"/>
      <c r="F4" s="11"/>
      <c r="G4" s="5">
        <v>1</v>
      </c>
      <c r="H4" s="5">
        <v>0</v>
      </c>
      <c r="I4" s="5">
        <v>0</v>
      </c>
      <c r="J4" s="5">
        <f t="shared" ref="J4:J11" si="3">2*G4+I4</f>
        <v>2</v>
      </c>
      <c r="K4" s="35">
        <f t="shared" ref="K4:K11" si="4">+J4/((G4+H4+I4)*2)</f>
        <v>1</v>
      </c>
      <c r="L4" s="5">
        <f>+$AA$27</f>
        <v>6</v>
      </c>
      <c r="M4" s="5">
        <v>0</v>
      </c>
      <c r="N4" s="5">
        <f>$AB$27</f>
        <v>8</v>
      </c>
      <c r="O4" s="5">
        <f>$AD$27</f>
        <v>2</v>
      </c>
      <c r="P4" s="5"/>
      <c r="Q4" s="40"/>
      <c r="R4" s="36"/>
      <c r="U4" s="27">
        <v>8</v>
      </c>
      <c r="V4" s="21" t="s">
        <v>15</v>
      </c>
      <c r="X4" s="21"/>
      <c r="Y4" s="21"/>
      <c r="Z4" s="21" t="s">
        <v>184</v>
      </c>
      <c r="AB4" s="22"/>
      <c r="AC4" s="22">
        <f t="shared" si="0"/>
        <v>1</v>
      </c>
      <c r="AD4" s="22">
        <v>1</v>
      </c>
      <c r="AE4" s="22">
        <v>0</v>
      </c>
      <c r="AF4" s="22">
        <v>0</v>
      </c>
      <c r="AG4" s="59">
        <f t="shared" si="1"/>
        <v>1</v>
      </c>
      <c r="AH4" s="59"/>
      <c r="AI4" s="22">
        <v>2</v>
      </c>
      <c r="AJ4" s="22">
        <v>0</v>
      </c>
      <c r="AK4" s="22">
        <v>0</v>
      </c>
      <c r="AL4" s="24">
        <f t="shared" si="2"/>
        <v>2</v>
      </c>
      <c r="AN4" s="22"/>
      <c r="AO4" s="5"/>
      <c r="AQ4" s="22"/>
      <c r="AR4" s="39"/>
    </row>
    <row r="5" spans="1:44" ht="18" x14ac:dyDescent="0.25">
      <c r="A5" s="36"/>
      <c r="B5" s="5">
        <v>5</v>
      </c>
      <c r="C5" s="6" t="s">
        <v>171</v>
      </c>
      <c r="D5" s="11"/>
      <c r="E5" s="11"/>
      <c r="F5" s="11"/>
      <c r="G5" s="5">
        <v>1</v>
      </c>
      <c r="H5" s="5">
        <v>0</v>
      </c>
      <c r="I5" s="5">
        <v>0</v>
      </c>
      <c r="J5" s="5">
        <f t="shared" si="3"/>
        <v>2</v>
      </c>
      <c r="K5" s="35">
        <f t="shared" si="4"/>
        <v>1</v>
      </c>
      <c r="L5" s="5">
        <f>+$AN$27</f>
        <v>6</v>
      </c>
      <c r="M5" s="5">
        <v>2</v>
      </c>
      <c r="N5" s="5">
        <f>$AO$27</f>
        <v>11</v>
      </c>
      <c r="O5" s="5">
        <f>$AQ$27</f>
        <v>0</v>
      </c>
      <c r="P5" s="5"/>
      <c r="Q5" s="40"/>
      <c r="R5" s="36"/>
      <c r="U5" s="27">
        <v>7.5</v>
      </c>
      <c r="V5" s="21" t="s">
        <v>69</v>
      </c>
      <c r="X5" s="21"/>
      <c r="Z5" s="21" t="s">
        <v>16</v>
      </c>
      <c r="AB5" s="22"/>
      <c r="AC5" s="22">
        <f t="shared" si="0"/>
        <v>1</v>
      </c>
      <c r="AD5" s="22">
        <v>0</v>
      </c>
      <c r="AE5" s="22">
        <v>0</v>
      </c>
      <c r="AF5" s="22">
        <v>1</v>
      </c>
      <c r="AG5" s="59">
        <f t="shared" si="1"/>
        <v>0.5</v>
      </c>
      <c r="AH5" s="59"/>
      <c r="AI5" s="22">
        <v>2</v>
      </c>
      <c r="AJ5" s="22">
        <v>0</v>
      </c>
      <c r="AK5" s="22">
        <v>0</v>
      </c>
      <c r="AL5" s="24">
        <f t="shared" si="2"/>
        <v>2</v>
      </c>
      <c r="AN5" s="22"/>
      <c r="AO5" s="5"/>
      <c r="AQ5" s="22"/>
      <c r="AR5" s="39"/>
    </row>
    <row r="6" spans="1:44" ht="18" x14ac:dyDescent="0.25">
      <c r="A6" s="36"/>
      <c r="B6" s="5">
        <v>7</v>
      </c>
      <c r="C6" s="6" t="s">
        <v>92</v>
      </c>
      <c r="D6" s="11"/>
      <c r="E6" s="6"/>
      <c r="F6" s="11"/>
      <c r="G6" s="5">
        <v>1</v>
      </c>
      <c r="H6" s="5">
        <v>0</v>
      </c>
      <c r="I6" s="5">
        <v>0</v>
      </c>
      <c r="J6" s="5">
        <f t="shared" si="3"/>
        <v>2</v>
      </c>
      <c r="K6" s="35">
        <f t="shared" si="4"/>
        <v>1</v>
      </c>
      <c r="L6" s="5">
        <f>+$AN$53</f>
        <v>8</v>
      </c>
      <c r="M6" s="5">
        <v>3</v>
      </c>
      <c r="N6" s="5">
        <f>+$AO$53</f>
        <v>14</v>
      </c>
      <c r="O6" s="5">
        <f>+$AQ$53</f>
        <v>4</v>
      </c>
      <c r="P6" s="5"/>
      <c r="Q6" s="40"/>
      <c r="R6" s="36"/>
      <c r="U6" s="27">
        <v>7</v>
      </c>
      <c r="V6" s="21" t="s">
        <v>183</v>
      </c>
      <c r="X6" s="21"/>
      <c r="Z6" s="21" t="s">
        <v>97</v>
      </c>
      <c r="AB6" s="22"/>
      <c r="AC6" s="22">
        <f t="shared" si="0"/>
        <v>1</v>
      </c>
      <c r="AD6" s="22">
        <v>1</v>
      </c>
      <c r="AE6" s="22">
        <v>0</v>
      </c>
      <c r="AF6" s="22">
        <v>0</v>
      </c>
      <c r="AG6" s="59">
        <f t="shared" si="1"/>
        <v>1</v>
      </c>
      <c r="AH6" s="59"/>
      <c r="AI6" s="22">
        <v>3</v>
      </c>
      <c r="AJ6" s="22">
        <v>0</v>
      </c>
      <c r="AK6" s="22">
        <v>0</v>
      </c>
      <c r="AL6" s="24">
        <f t="shared" si="2"/>
        <v>3</v>
      </c>
      <c r="AN6" s="22"/>
      <c r="AO6" s="5"/>
      <c r="AQ6" s="22"/>
      <c r="AR6" s="39"/>
    </row>
    <row r="7" spans="1:44" ht="18" x14ac:dyDescent="0.25">
      <c r="A7" s="36"/>
      <c r="B7" s="5">
        <v>3</v>
      </c>
      <c r="C7" s="6" t="s">
        <v>93</v>
      </c>
      <c r="D7" s="11"/>
      <c r="E7" s="11"/>
      <c r="F7" s="11"/>
      <c r="G7" s="5">
        <v>0</v>
      </c>
      <c r="H7" s="5">
        <v>0</v>
      </c>
      <c r="I7" s="5">
        <v>1</v>
      </c>
      <c r="J7" s="5">
        <f t="shared" si="3"/>
        <v>1</v>
      </c>
      <c r="K7" s="35">
        <f t="shared" si="4"/>
        <v>0.5</v>
      </c>
      <c r="L7" s="5">
        <f>+$AA$53</f>
        <v>2</v>
      </c>
      <c r="M7" s="5">
        <v>2</v>
      </c>
      <c r="N7" s="5">
        <f>+$AB$53</f>
        <v>0</v>
      </c>
      <c r="O7" s="5">
        <f>+$AD$53</f>
        <v>2</v>
      </c>
      <c r="P7" s="5"/>
      <c r="Q7" s="40"/>
      <c r="R7" s="36"/>
      <c r="U7" s="27">
        <v>7</v>
      </c>
      <c r="V7" s="21" t="s">
        <v>162</v>
      </c>
      <c r="X7" s="21"/>
      <c r="Z7" s="21" t="s">
        <v>17</v>
      </c>
      <c r="AB7" s="22"/>
      <c r="AC7" s="22">
        <f t="shared" si="0"/>
        <v>1</v>
      </c>
      <c r="AD7" s="22">
        <v>0</v>
      </c>
      <c r="AE7" s="22">
        <v>1</v>
      </c>
      <c r="AF7" s="22">
        <v>0</v>
      </c>
      <c r="AG7" s="59">
        <f t="shared" si="1"/>
        <v>0</v>
      </c>
      <c r="AH7" s="59"/>
      <c r="AI7" s="22">
        <v>6</v>
      </c>
      <c r="AJ7" s="22">
        <v>0</v>
      </c>
      <c r="AK7" s="22">
        <v>0</v>
      </c>
      <c r="AL7" s="24">
        <f t="shared" si="2"/>
        <v>6</v>
      </c>
      <c r="AN7" s="22"/>
      <c r="AO7" s="5"/>
      <c r="AQ7" s="22"/>
      <c r="AR7" s="39"/>
    </row>
    <row r="8" spans="1:44" ht="18" x14ac:dyDescent="0.25">
      <c r="A8" s="36"/>
      <c r="B8" s="5">
        <v>4</v>
      </c>
      <c r="C8" s="6" t="s">
        <v>115</v>
      </c>
      <c r="D8" s="11"/>
      <c r="E8" s="11"/>
      <c r="F8" s="11"/>
      <c r="G8" s="5">
        <v>0</v>
      </c>
      <c r="H8" s="5">
        <v>0</v>
      </c>
      <c r="I8" s="5">
        <v>1</v>
      </c>
      <c r="J8" s="5">
        <f t="shared" si="3"/>
        <v>1</v>
      </c>
      <c r="K8" s="35">
        <f t="shared" si="4"/>
        <v>0.5</v>
      </c>
      <c r="L8" s="5">
        <f>+$AA$66</f>
        <v>2</v>
      </c>
      <c r="M8" s="5">
        <v>2</v>
      </c>
      <c r="N8" s="5">
        <f>+$AB$66</f>
        <v>4</v>
      </c>
      <c r="O8" s="5">
        <f>+$AD$66</f>
        <v>0</v>
      </c>
      <c r="P8" s="5"/>
      <c r="Q8" s="40"/>
      <c r="R8" s="36"/>
      <c r="U8" s="27">
        <v>7.5</v>
      </c>
      <c r="V8" s="21" t="s">
        <v>78</v>
      </c>
      <c r="X8" s="21"/>
      <c r="Z8" s="21" t="s">
        <v>18</v>
      </c>
      <c r="AB8" s="22"/>
      <c r="AC8" s="22">
        <f t="shared" si="0"/>
        <v>1</v>
      </c>
      <c r="AD8" s="22">
        <v>0</v>
      </c>
      <c r="AE8" s="22">
        <v>1</v>
      </c>
      <c r="AF8" s="22">
        <v>0</v>
      </c>
      <c r="AG8" s="59">
        <f t="shared" si="1"/>
        <v>0</v>
      </c>
      <c r="AH8" s="59"/>
      <c r="AI8" s="22">
        <v>6</v>
      </c>
      <c r="AJ8" s="22">
        <v>0</v>
      </c>
      <c r="AK8" s="22">
        <v>0</v>
      </c>
      <c r="AL8" s="24">
        <f t="shared" si="2"/>
        <v>6</v>
      </c>
      <c r="AN8" s="22"/>
      <c r="AO8" s="5"/>
      <c r="AQ8" s="22"/>
      <c r="AR8" s="39"/>
    </row>
    <row r="9" spans="1:44" ht="18" x14ac:dyDescent="0.25">
      <c r="A9" s="36"/>
      <c r="B9" s="5">
        <v>2</v>
      </c>
      <c r="C9" s="6" t="s">
        <v>18</v>
      </c>
      <c r="D9" s="11"/>
      <c r="E9" s="6"/>
      <c r="F9" s="11"/>
      <c r="G9" s="5">
        <v>0</v>
      </c>
      <c r="H9" s="5">
        <v>1</v>
      </c>
      <c r="I9" s="5">
        <v>0</v>
      </c>
      <c r="J9" s="5">
        <f t="shared" si="3"/>
        <v>0</v>
      </c>
      <c r="K9" s="35">
        <f t="shared" si="4"/>
        <v>0</v>
      </c>
      <c r="L9" s="5">
        <f>+$AA$40</f>
        <v>0</v>
      </c>
      <c r="M9" s="5">
        <v>6</v>
      </c>
      <c r="N9" s="5">
        <f>$AB$40</f>
        <v>0</v>
      </c>
      <c r="O9" s="5">
        <f>$AD$40</f>
        <v>0</v>
      </c>
      <c r="P9" s="5"/>
      <c r="Q9" s="40"/>
      <c r="R9" s="36"/>
      <c r="U9" s="27">
        <v>8</v>
      </c>
      <c r="V9" s="21" t="s">
        <v>142</v>
      </c>
      <c r="X9" s="21"/>
      <c r="Z9" s="21" t="s">
        <v>14</v>
      </c>
      <c r="AB9" s="22"/>
      <c r="AC9" s="22">
        <f t="shared" si="0"/>
        <v>1</v>
      </c>
      <c r="AD9" s="22">
        <v>0</v>
      </c>
      <c r="AE9" s="22">
        <v>1</v>
      </c>
      <c r="AF9" s="22">
        <v>0</v>
      </c>
      <c r="AG9" s="59">
        <f t="shared" si="1"/>
        <v>0</v>
      </c>
      <c r="AH9" s="59"/>
      <c r="AI9" s="22">
        <v>8</v>
      </c>
      <c r="AJ9" s="22">
        <v>0</v>
      </c>
      <c r="AK9" s="22">
        <v>0</v>
      </c>
      <c r="AL9" s="24">
        <f t="shared" si="2"/>
        <v>8</v>
      </c>
      <c r="AN9" s="22"/>
      <c r="AO9" s="5"/>
      <c r="AQ9" s="22"/>
      <c r="AR9" s="39"/>
    </row>
    <row r="10" spans="1:44" ht="18" x14ac:dyDescent="0.25">
      <c r="A10" s="40"/>
      <c r="B10" s="5">
        <v>6</v>
      </c>
      <c r="C10" s="6" t="s">
        <v>17</v>
      </c>
      <c r="D10" s="11"/>
      <c r="E10" s="6"/>
      <c r="F10" s="11"/>
      <c r="G10" s="5">
        <v>0</v>
      </c>
      <c r="H10" s="5">
        <v>1</v>
      </c>
      <c r="I10" s="5">
        <v>0</v>
      </c>
      <c r="J10" s="5">
        <f t="shared" si="3"/>
        <v>0</v>
      </c>
      <c r="K10" s="35">
        <f t="shared" si="4"/>
        <v>0</v>
      </c>
      <c r="L10" s="5">
        <f>+$AN$40</f>
        <v>2</v>
      </c>
      <c r="M10" s="5">
        <v>6</v>
      </c>
      <c r="N10" s="5">
        <f>+$AO$40</f>
        <v>3</v>
      </c>
      <c r="O10" s="5">
        <f>+$AQ$40</f>
        <v>0</v>
      </c>
      <c r="P10" s="5"/>
      <c r="Q10" s="40"/>
      <c r="R10" s="40"/>
      <c r="U10" s="27">
        <v>7</v>
      </c>
      <c r="V10" s="21" t="s">
        <v>145</v>
      </c>
      <c r="X10" s="21"/>
      <c r="Z10" s="21" t="s">
        <v>93</v>
      </c>
      <c r="AB10" s="22"/>
      <c r="AC10" s="22">
        <f t="shared" si="0"/>
        <v>0</v>
      </c>
      <c r="AD10" s="22">
        <v>0</v>
      </c>
      <c r="AE10" s="22">
        <v>0</v>
      </c>
      <c r="AF10" s="22">
        <v>0</v>
      </c>
      <c r="AG10" s="59"/>
      <c r="AH10" s="59"/>
      <c r="AI10" s="22">
        <v>0</v>
      </c>
      <c r="AJ10" s="22">
        <v>0</v>
      </c>
      <c r="AK10" s="22">
        <v>0</v>
      </c>
      <c r="AL10" s="24"/>
      <c r="AN10" s="22"/>
      <c r="AO10" s="5"/>
      <c r="AQ10" s="22"/>
      <c r="AR10" s="39"/>
    </row>
    <row r="11" spans="1:44" ht="18.75" thickBot="1" x14ac:dyDescent="0.3">
      <c r="A11" s="40"/>
      <c r="B11" s="5">
        <v>8</v>
      </c>
      <c r="C11" s="6" t="s">
        <v>14</v>
      </c>
      <c r="D11" s="11"/>
      <c r="E11" s="6"/>
      <c r="F11" s="11"/>
      <c r="G11" s="5">
        <v>0</v>
      </c>
      <c r="H11" s="5">
        <v>1</v>
      </c>
      <c r="I11" s="5">
        <v>0</v>
      </c>
      <c r="J11" s="5">
        <f t="shared" si="3"/>
        <v>0</v>
      </c>
      <c r="K11" s="35">
        <f t="shared" si="4"/>
        <v>0</v>
      </c>
      <c r="L11" s="5">
        <f>+$AN$66</f>
        <v>3</v>
      </c>
      <c r="M11" s="5">
        <v>8</v>
      </c>
      <c r="N11" s="5">
        <f>$AO$66</f>
        <v>5</v>
      </c>
      <c r="O11" s="5">
        <f>$AQ$66</f>
        <v>2</v>
      </c>
      <c r="P11" s="5"/>
      <c r="Q11" s="40"/>
      <c r="R11" s="40"/>
      <c r="V11" s="21" t="s">
        <v>19</v>
      </c>
      <c r="X11" s="21"/>
      <c r="Y11" s="21"/>
      <c r="Z11" s="11"/>
      <c r="AA11" s="21"/>
      <c r="AB11" s="22"/>
      <c r="AC11" s="22">
        <f>+AC95</f>
        <v>1</v>
      </c>
      <c r="AD11" s="22">
        <f>+AD95</f>
        <v>0</v>
      </c>
      <c r="AE11" s="22">
        <f>+AE95</f>
        <v>0</v>
      </c>
      <c r="AF11" s="22">
        <f>+AF95</f>
        <v>1</v>
      </c>
      <c r="AG11" s="59"/>
      <c r="AH11" s="59"/>
      <c r="AI11" s="22">
        <f>+AI95</f>
        <v>2</v>
      </c>
      <c r="AJ11" s="22">
        <f>+AJ95</f>
        <v>0</v>
      </c>
      <c r="AK11" s="22">
        <f>+AK95</f>
        <v>0</v>
      </c>
      <c r="AL11" s="24"/>
      <c r="AM11" s="21"/>
      <c r="AN11" s="11"/>
      <c r="AO11" s="5"/>
      <c r="AQ11" s="11"/>
      <c r="AR11" s="39"/>
    </row>
    <row r="12" spans="1:44" ht="18" x14ac:dyDescent="0.25">
      <c r="A12" s="40"/>
      <c r="B12" s="7"/>
      <c r="C12" s="7"/>
      <c r="D12" s="7"/>
      <c r="E12" s="8"/>
      <c r="F12" s="7"/>
      <c r="G12" s="9">
        <f>SUM(G4:G11)</f>
        <v>3</v>
      </c>
      <c r="H12" s="9">
        <f>SUM(H4:H11)</f>
        <v>3</v>
      </c>
      <c r="I12" s="9">
        <f>SUM(I4:I11)</f>
        <v>2</v>
      </c>
      <c r="J12" s="9"/>
      <c r="K12" s="9"/>
      <c r="L12" s="9">
        <f>SUM(L4:L11)</f>
        <v>29</v>
      </c>
      <c r="M12" s="9">
        <f>SUM(M4:M11)</f>
        <v>29</v>
      </c>
      <c r="N12" s="9">
        <f>SUM(N4:N11)</f>
        <v>45</v>
      </c>
      <c r="O12" s="9">
        <f>SUM(O4:O11)</f>
        <v>10</v>
      </c>
      <c r="P12" s="9"/>
      <c r="Q12" s="40"/>
      <c r="R12" s="40"/>
      <c r="U12" s="32"/>
      <c r="V12" s="32"/>
      <c r="W12" s="31" t="s">
        <v>20</v>
      </c>
      <c r="X12" s="32"/>
      <c r="Y12" s="32"/>
      <c r="Z12" s="32"/>
      <c r="AA12" s="31"/>
      <c r="AB12" s="15"/>
      <c r="AC12" s="15">
        <f>SUM(AC3:AC11)</f>
        <v>8</v>
      </c>
      <c r="AD12" s="15">
        <f>SUM(AD3:AD11)</f>
        <v>3</v>
      </c>
      <c r="AE12" s="15">
        <f>SUM(AE3:AE11)</f>
        <v>3</v>
      </c>
      <c r="AF12" s="15">
        <f>SUM(AF3:AF11)</f>
        <v>2</v>
      </c>
      <c r="AG12" s="15"/>
      <c r="AH12" s="15"/>
      <c r="AI12" s="15">
        <f>SUM(AI3:AI11)</f>
        <v>29</v>
      </c>
      <c r="AJ12" s="15">
        <f>SUM(AJ3:AJ11)</f>
        <v>0</v>
      </c>
      <c r="AK12" s="15">
        <f>SUM(AK3:AK11)</f>
        <v>1</v>
      </c>
      <c r="AL12" s="33">
        <f>+AI12/AC12</f>
        <v>3.625</v>
      </c>
      <c r="AR12" s="39"/>
    </row>
    <row r="13" spans="1:44" ht="15.75" x14ac:dyDescent="0.25">
      <c r="A13" s="41"/>
      <c r="B13" s="1"/>
      <c r="C13" s="1"/>
      <c r="D13" s="1"/>
      <c r="P13" s="1"/>
      <c r="Q13" s="41"/>
      <c r="R13" s="41"/>
      <c r="AR13" s="39"/>
    </row>
    <row r="14" spans="1:44" ht="15.95" customHeight="1" thickBot="1" x14ac:dyDescent="0.3">
      <c r="A14" s="41"/>
      <c r="B14" s="47" t="str">
        <f>"Week "&amp;TEXT(C2,"##")&amp;" Summary:"</f>
        <v>Week 1 Summary:</v>
      </c>
      <c r="C14" s="48"/>
      <c r="D14" s="48"/>
      <c r="E14" s="62">
        <v>45543</v>
      </c>
      <c r="F14" s="62"/>
      <c r="G14" s="36" t="s">
        <v>70</v>
      </c>
      <c r="H14" s="36" t="s">
        <v>25</v>
      </c>
      <c r="I14" s="36" t="s">
        <v>90</v>
      </c>
      <c r="J14" s="39"/>
      <c r="K14" s="39"/>
      <c r="L14" s="36" t="s">
        <v>89</v>
      </c>
      <c r="M14" s="39"/>
      <c r="N14" s="39"/>
      <c r="O14" s="39"/>
      <c r="P14" s="39"/>
      <c r="Q14" s="41"/>
      <c r="R14" s="41"/>
      <c r="S14" s="23" t="s">
        <v>109</v>
      </c>
      <c r="T14" s="51" t="s">
        <v>80</v>
      </c>
      <c r="U14" s="51"/>
      <c r="V14" s="51"/>
      <c r="W14" s="51"/>
      <c r="X14" s="51" t="s">
        <v>110</v>
      </c>
      <c r="Y14" s="17" t="s">
        <v>21</v>
      </c>
      <c r="Z14" s="23" t="s">
        <v>3</v>
      </c>
      <c r="AA14" s="23" t="s">
        <v>22</v>
      </c>
      <c r="AB14" s="23" t="s">
        <v>23</v>
      </c>
      <c r="AC14" s="23" t="s">
        <v>24</v>
      </c>
      <c r="AD14" s="23" t="s">
        <v>2</v>
      </c>
      <c r="AE14" s="45"/>
      <c r="AF14" s="23" t="s">
        <v>109</v>
      </c>
      <c r="AG14" s="51" t="s">
        <v>80</v>
      </c>
      <c r="AH14" s="51"/>
      <c r="AI14" s="51"/>
      <c r="AJ14" s="51"/>
      <c r="AK14" s="51" t="s">
        <v>110</v>
      </c>
      <c r="AL14" s="17" t="s">
        <v>21</v>
      </c>
      <c r="AM14" s="23" t="s">
        <v>3</v>
      </c>
      <c r="AN14" s="23" t="s">
        <v>22</v>
      </c>
      <c r="AO14" s="23" t="s">
        <v>23</v>
      </c>
      <c r="AP14" s="23" t="s">
        <v>24</v>
      </c>
      <c r="AQ14" s="23" t="s">
        <v>2</v>
      </c>
      <c r="AR14" s="39"/>
    </row>
    <row r="15" spans="1:44" ht="15.95" customHeight="1" x14ac:dyDescent="0.25">
      <c r="A15" s="41"/>
      <c r="B15" s="42" t="s">
        <v>146</v>
      </c>
      <c r="C15" s="6" t="s">
        <v>175</v>
      </c>
      <c r="E15" s="21"/>
      <c r="F15" s="21"/>
      <c r="G15" s="5">
        <v>6</v>
      </c>
      <c r="H15" s="22">
        <v>1</v>
      </c>
      <c r="I15" s="21" t="s">
        <v>114</v>
      </c>
      <c r="J15" s="21"/>
      <c r="K15" s="21"/>
      <c r="L15" s="21"/>
      <c r="M15" s="21" t="s">
        <v>122</v>
      </c>
      <c r="N15" s="21"/>
      <c r="O15" s="21"/>
      <c r="P15" s="21"/>
      <c r="Q15" s="41"/>
      <c r="R15" s="41"/>
      <c r="S15" s="18" t="s">
        <v>130</v>
      </c>
      <c r="T15" s="18"/>
      <c r="U15" s="18"/>
      <c r="V15" s="18"/>
      <c r="W15" s="18"/>
      <c r="X15" s="16" t="s">
        <v>135</v>
      </c>
      <c r="Z15" s="22">
        <v>1</v>
      </c>
      <c r="AA15" s="22">
        <v>0</v>
      </c>
      <c r="AB15" s="22">
        <v>1</v>
      </c>
      <c r="AC15" s="22">
        <f t="shared" ref="AC15:AC16" si="5">+AA15+AB15</f>
        <v>1</v>
      </c>
      <c r="AD15" s="22">
        <v>0</v>
      </c>
      <c r="AE15" s="45"/>
      <c r="AF15" s="18" t="s">
        <v>171</v>
      </c>
      <c r="AG15" s="18"/>
      <c r="AH15" s="18"/>
      <c r="AI15" s="18"/>
      <c r="AJ15" s="18"/>
      <c r="AK15" s="16" t="s">
        <v>174</v>
      </c>
      <c r="AM15" s="22">
        <v>1</v>
      </c>
      <c r="AN15" s="22">
        <v>2</v>
      </c>
      <c r="AO15" s="22">
        <v>1</v>
      </c>
      <c r="AP15" s="22">
        <f t="shared" ref="AP15:AP26" si="6">+AN15+AO15</f>
        <v>3</v>
      </c>
      <c r="AQ15" s="22">
        <v>0</v>
      </c>
      <c r="AR15" s="39"/>
    </row>
    <row r="16" spans="1:44" ht="15.95" customHeight="1" x14ac:dyDescent="0.25">
      <c r="A16" s="41"/>
      <c r="B16" s="22" t="s">
        <v>27</v>
      </c>
      <c r="C16" s="16" t="s">
        <v>202</v>
      </c>
      <c r="D16" s="16"/>
      <c r="E16" s="16"/>
      <c r="F16" s="21"/>
      <c r="G16" s="5"/>
      <c r="H16" s="22">
        <v>1</v>
      </c>
      <c r="I16" s="21" t="s">
        <v>169</v>
      </c>
      <c r="J16" s="21"/>
      <c r="K16" s="21"/>
      <c r="L16" s="21" t="s">
        <v>198</v>
      </c>
      <c r="M16" s="21"/>
      <c r="N16" s="21"/>
      <c r="O16" s="21"/>
      <c r="P16" s="21"/>
      <c r="Q16" s="41"/>
      <c r="R16" s="41"/>
      <c r="S16" s="27">
        <v>7.5</v>
      </c>
      <c r="T16" s="21" t="s">
        <v>168</v>
      </c>
      <c r="U16" s="21"/>
      <c r="V16" s="21"/>
      <c r="W16" s="21"/>
      <c r="X16" s="22">
        <v>30</v>
      </c>
      <c r="Y16" s="21" t="s">
        <v>134</v>
      </c>
      <c r="Z16" s="22">
        <v>1</v>
      </c>
      <c r="AA16" s="22">
        <v>0</v>
      </c>
      <c r="AB16" s="22">
        <v>0</v>
      </c>
      <c r="AC16" s="22">
        <f t="shared" si="5"/>
        <v>0</v>
      </c>
      <c r="AD16" s="22">
        <v>0</v>
      </c>
      <c r="AE16" s="45"/>
      <c r="AF16" s="27">
        <v>8</v>
      </c>
      <c r="AG16" s="21" t="s">
        <v>15</v>
      </c>
      <c r="AK16" s="22"/>
      <c r="AL16" s="21" t="s">
        <v>173</v>
      </c>
      <c r="AM16" s="22">
        <v>1</v>
      </c>
      <c r="AN16" s="22">
        <v>0</v>
      </c>
      <c r="AO16" s="22">
        <v>0</v>
      </c>
      <c r="AP16" s="22">
        <f t="shared" si="6"/>
        <v>0</v>
      </c>
      <c r="AQ16" s="22">
        <v>0</v>
      </c>
      <c r="AR16" s="39"/>
    </row>
    <row r="17" spans="1:44" ht="15.95" customHeight="1" x14ac:dyDescent="0.25">
      <c r="A17" s="41"/>
      <c r="B17" s="22"/>
      <c r="C17" s="16"/>
      <c r="D17" s="16"/>
      <c r="E17" s="16"/>
      <c r="F17" s="21"/>
      <c r="H17" s="22">
        <v>1</v>
      </c>
      <c r="I17" s="21" t="s">
        <v>169</v>
      </c>
      <c r="J17" s="21"/>
      <c r="K17" s="21"/>
      <c r="L17" s="21" t="s">
        <v>199</v>
      </c>
      <c r="M17" s="21"/>
      <c r="N17" s="21"/>
      <c r="O17" s="21"/>
      <c r="P17" s="21"/>
      <c r="Q17" s="41"/>
      <c r="R17" s="41"/>
      <c r="S17" s="27">
        <v>9.5</v>
      </c>
      <c r="T17" s="21" t="s">
        <v>185</v>
      </c>
      <c r="U17" s="21"/>
      <c r="V17" s="21"/>
      <c r="W17" s="21"/>
      <c r="X17" s="22">
        <v>7</v>
      </c>
      <c r="Y17" s="21" t="s">
        <v>134</v>
      </c>
      <c r="Z17" s="22">
        <v>1</v>
      </c>
      <c r="AA17" s="22">
        <v>3</v>
      </c>
      <c r="AB17" s="22">
        <v>0</v>
      </c>
      <c r="AC17" s="22">
        <f t="shared" ref="AC17:AC26" si="7">+AA17+AB17</f>
        <v>3</v>
      </c>
      <c r="AD17" s="22">
        <v>0</v>
      </c>
      <c r="AE17" s="45"/>
      <c r="AF17" s="27">
        <v>9.5</v>
      </c>
      <c r="AG17" s="21" t="s">
        <v>192</v>
      </c>
      <c r="AH17" s="21"/>
      <c r="AI17" s="21"/>
      <c r="AJ17" s="21"/>
      <c r="AK17" s="22"/>
      <c r="AL17" s="21" t="s">
        <v>173</v>
      </c>
      <c r="AM17" s="22">
        <v>1</v>
      </c>
      <c r="AN17" s="22">
        <v>1</v>
      </c>
      <c r="AO17" s="22">
        <v>1</v>
      </c>
      <c r="AP17" s="22">
        <f t="shared" si="6"/>
        <v>2</v>
      </c>
      <c r="AQ17" s="22">
        <v>0</v>
      </c>
      <c r="AR17" s="39"/>
    </row>
    <row r="18" spans="1:44" ht="15.95" customHeight="1" x14ac:dyDescent="0.25">
      <c r="A18" s="41"/>
      <c r="C18" s="16"/>
      <c r="D18" s="16"/>
      <c r="E18" s="16"/>
      <c r="H18" s="22">
        <v>1</v>
      </c>
      <c r="I18" s="21" t="s">
        <v>114</v>
      </c>
      <c r="L18" s="21" t="s">
        <v>200</v>
      </c>
      <c r="Q18" s="41"/>
      <c r="R18" s="41"/>
      <c r="S18" s="27">
        <v>8.5</v>
      </c>
      <c r="T18" s="21" t="s">
        <v>28</v>
      </c>
      <c r="W18" s="21"/>
      <c r="X18" s="22">
        <v>44</v>
      </c>
      <c r="Y18" s="21" t="s">
        <v>134</v>
      </c>
      <c r="Z18" s="22">
        <v>1</v>
      </c>
      <c r="AA18" s="22">
        <v>0</v>
      </c>
      <c r="AB18" s="22">
        <v>0</v>
      </c>
      <c r="AC18" s="22">
        <f t="shared" si="7"/>
        <v>0</v>
      </c>
      <c r="AD18" s="22">
        <v>0</v>
      </c>
      <c r="AE18" s="45"/>
      <c r="AF18" s="27">
        <v>9</v>
      </c>
      <c r="AG18" s="21" t="s">
        <v>79</v>
      </c>
      <c r="AH18" s="21"/>
      <c r="AI18" s="21"/>
      <c r="AJ18" s="21"/>
      <c r="AK18" s="22"/>
      <c r="AL18" s="21" t="s">
        <v>173</v>
      </c>
      <c r="AM18" s="22">
        <v>1</v>
      </c>
      <c r="AN18" s="22">
        <v>1</v>
      </c>
      <c r="AO18" s="22">
        <v>2</v>
      </c>
      <c r="AP18" s="22">
        <f t="shared" si="6"/>
        <v>3</v>
      </c>
      <c r="AQ18" s="22">
        <v>0</v>
      </c>
      <c r="AR18" s="39"/>
    </row>
    <row r="19" spans="1:44" ht="15.95" customHeight="1" x14ac:dyDescent="0.25">
      <c r="A19" s="41"/>
      <c r="H19" s="22">
        <v>2</v>
      </c>
      <c r="I19" s="21" t="s">
        <v>155</v>
      </c>
      <c r="L19" s="21" t="s">
        <v>201</v>
      </c>
      <c r="Q19" s="41"/>
      <c r="R19" s="41"/>
      <c r="S19" s="27">
        <v>8</v>
      </c>
      <c r="T19" s="21" t="s">
        <v>155</v>
      </c>
      <c r="X19" s="22">
        <v>77</v>
      </c>
      <c r="Y19" s="21" t="s">
        <v>134</v>
      </c>
      <c r="Z19" s="22">
        <v>1</v>
      </c>
      <c r="AA19" s="22">
        <v>1</v>
      </c>
      <c r="AB19" s="22">
        <v>2</v>
      </c>
      <c r="AC19" s="22">
        <f t="shared" si="7"/>
        <v>3</v>
      </c>
      <c r="AD19" s="22">
        <v>0</v>
      </c>
      <c r="AE19" s="45"/>
      <c r="AF19" s="27">
        <v>8.5</v>
      </c>
      <c r="AG19" s="21" t="s">
        <v>138</v>
      </c>
      <c r="AH19" s="21"/>
      <c r="AI19" s="21"/>
      <c r="AJ19" s="21"/>
      <c r="AK19" s="22"/>
      <c r="AL19" s="21" t="s">
        <v>173</v>
      </c>
      <c r="AM19" s="22">
        <v>1</v>
      </c>
      <c r="AN19" s="22">
        <v>0</v>
      </c>
      <c r="AO19" s="22">
        <v>2</v>
      </c>
      <c r="AP19" s="22">
        <f t="shared" si="6"/>
        <v>2</v>
      </c>
      <c r="AQ19" s="22">
        <v>0</v>
      </c>
      <c r="AR19" s="39"/>
    </row>
    <row r="20" spans="1:44" ht="15.95" customHeight="1" x14ac:dyDescent="0.25">
      <c r="A20" s="41"/>
      <c r="H20" s="22">
        <v>2</v>
      </c>
      <c r="I20" s="21" t="s">
        <v>114</v>
      </c>
      <c r="M20" s="21" t="s">
        <v>122</v>
      </c>
      <c r="Q20" s="41"/>
      <c r="R20" s="41"/>
      <c r="S20" s="27">
        <v>8</v>
      </c>
      <c r="T20" s="21" t="s">
        <v>37</v>
      </c>
      <c r="W20" s="21"/>
      <c r="X20" s="22">
        <v>12</v>
      </c>
      <c r="Y20" s="21" t="s">
        <v>134</v>
      </c>
      <c r="Z20" s="22">
        <v>1</v>
      </c>
      <c r="AA20" s="22">
        <v>0</v>
      </c>
      <c r="AB20" s="22">
        <v>1</v>
      </c>
      <c r="AC20" s="22">
        <f t="shared" si="7"/>
        <v>1</v>
      </c>
      <c r="AD20" s="22">
        <v>0</v>
      </c>
      <c r="AE20" s="45"/>
      <c r="AF20" s="27">
        <v>8</v>
      </c>
      <c r="AG20" s="21" t="s">
        <v>153</v>
      </c>
      <c r="AH20" s="21"/>
      <c r="AI20" s="21"/>
      <c r="AJ20" s="21"/>
      <c r="AK20" s="22"/>
      <c r="AL20" s="21" t="s">
        <v>173</v>
      </c>
      <c r="AM20" s="22">
        <v>0</v>
      </c>
      <c r="AN20" s="22">
        <v>0</v>
      </c>
      <c r="AO20" s="22">
        <v>0</v>
      </c>
      <c r="AP20" s="22">
        <f t="shared" si="6"/>
        <v>0</v>
      </c>
      <c r="AQ20" s="22">
        <v>0</v>
      </c>
      <c r="AR20" s="39"/>
    </row>
    <row r="21" spans="1:44" ht="15.95" customHeight="1" x14ac:dyDescent="0.25">
      <c r="A21" s="41"/>
      <c r="Q21" s="41"/>
      <c r="R21" s="41"/>
      <c r="S21" s="27">
        <v>7.5</v>
      </c>
      <c r="T21" s="21" t="s">
        <v>44</v>
      </c>
      <c r="U21" s="21"/>
      <c r="V21" s="21"/>
      <c r="W21" s="21"/>
      <c r="X21" s="22">
        <v>2</v>
      </c>
      <c r="Y21" s="21" t="s">
        <v>134</v>
      </c>
      <c r="Z21" s="22">
        <v>1</v>
      </c>
      <c r="AA21" s="22">
        <v>0</v>
      </c>
      <c r="AB21" s="22">
        <v>1</v>
      </c>
      <c r="AC21" s="22">
        <f t="shared" si="7"/>
        <v>1</v>
      </c>
      <c r="AD21" s="22">
        <v>0</v>
      </c>
      <c r="AE21" s="45"/>
      <c r="AF21" s="27">
        <v>7.5</v>
      </c>
      <c r="AG21" s="21" t="s">
        <v>125</v>
      </c>
      <c r="AH21" s="21"/>
      <c r="AI21" s="21"/>
      <c r="AJ21" s="21"/>
      <c r="AK21" s="22"/>
      <c r="AL21" s="21" t="s">
        <v>173</v>
      </c>
      <c r="AM21" s="22">
        <v>1</v>
      </c>
      <c r="AN21" s="22">
        <v>0</v>
      </c>
      <c r="AO21" s="22">
        <v>0</v>
      </c>
      <c r="AP21" s="22">
        <f t="shared" si="6"/>
        <v>0</v>
      </c>
      <c r="AQ21" s="22">
        <v>0</v>
      </c>
      <c r="AR21" s="39"/>
    </row>
    <row r="22" spans="1:44" ht="15.95" customHeight="1" x14ac:dyDescent="0.25">
      <c r="A22" s="41"/>
      <c r="B22" s="22" t="s">
        <v>38</v>
      </c>
      <c r="C22" s="6" t="s">
        <v>176</v>
      </c>
      <c r="D22" s="11"/>
      <c r="E22" s="21"/>
      <c r="F22" s="21"/>
      <c r="G22" s="5">
        <v>0</v>
      </c>
      <c r="H22" s="22"/>
      <c r="I22" s="21"/>
      <c r="J22" s="21"/>
      <c r="K22" s="21"/>
      <c r="L22" s="21"/>
      <c r="M22" s="21"/>
      <c r="N22" s="21"/>
      <c r="O22" s="21"/>
      <c r="P22" s="21"/>
      <c r="Q22" s="41"/>
      <c r="R22" s="41"/>
      <c r="S22" s="27">
        <v>7.5</v>
      </c>
      <c r="T22" s="21" t="s">
        <v>164</v>
      </c>
      <c r="U22" s="21"/>
      <c r="V22" s="21"/>
      <c r="X22" s="22">
        <v>17</v>
      </c>
      <c r="Y22" s="21" t="s">
        <v>134</v>
      </c>
      <c r="Z22" s="22">
        <v>1</v>
      </c>
      <c r="AA22" s="22">
        <v>0</v>
      </c>
      <c r="AB22" s="22">
        <v>2</v>
      </c>
      <c r="AC22" s="22">
        <f t="shared" si="7"/>
        <v>2</v>
      </c>
      <c r="AD22" s="22">
        <v>0</v>
      </c>
      <c r="AE22" s="45"/>
      <c r="AF22" s="27">
        <v>7</v>
      </c>
      <c r="AG22" s="21" t="s">
        <v>119</v>
      </c>
      <c r="AH22" s="21"/>
      <c r="AI22" s="21"/>
      <c r="AJ22" s="21"/>
      <c r="AK22" s="22"/>
      <c r="AL22" s="21" t="s">
        <v>173</v>
      </c>
      <c r="AM22" s="22">
        <v>1</v>
      </c>
      <c r="AN22" s="22">
        <v>0</v>
      </c>
      <c r="AO22" s="22">
        <v>2</v>
      </c>
      <c r="AP22" s="22">
        <f t="shared" si="6"/>
        <v>2</v>
      </c>
      <c r="AQ22" s="22">
        <v>0</v>
      </c>
      <c r="AR22" s="39"/>
    </row>
    <row r="23" spans="1:44" ht="15.95" customHeight="1" x14ac:dyDescent="0.25">
      <c r="A23" s="41"/>
      <c r="B23" s="22" t="s">
        <v>27</v>
      </c>
      <c r="C23" s="21"/>
      <c r="D23" s="16" t="s">
        <v>100</v>
      </c>
      <c r="E23" s="21"/>
      <c r="F23" s="21"/>
      <c r="G23" s="5"/>
      <c r="H23" s="22"/>
      <c r="I23" s="21"/>
      <c r="J23" s="21"/>
      <c r="K23" s="21"/>
      <c r="L23" s="21"/>
      <c r="M23" s="21"/>
      <c r="N23" s="21"/>
      <c r="O23" s="21"/>
      <c r="P23" s="21"/>
      <c r="Q23" s="41"/>
      <c r="R23" s="41"/>
      <c r="S23" s="27">
        <v>7</v>
      </c>
      <c r="T23" s="21" t="s">
        <v>81</v>
      </c>
      <c r="U23" s="21"/>
      <c r="V23" s="21"/>
      <c r="W23" s="21"/>
      <c r="X23" s="22">
        <v>4</v>
      </c>
      <c r="Y23" s="21" t="s">
        <v>134</v>
      </c>
      <c r="Z23" s="22">
        <v>1</v>
      </c>
      <c r="AA23" s="22">
        <v>0</v>
      </c>
      <c r="AB23" s="22">
        <v>1</v>
      </c>
      <c r="AC23" s="22">
        <f t="shared" si="7"/>
        <v>1</v>
      </c>
      <c r="AD23" s="22">
        <v>0</v>
      </c>
      <c r="AE23" s="45"/>
      <c r="AF23" s="27">
        <v>6.5</v>
      </c>
      <c r="AG23" s="21" t="s">
        <v>99</v>
      </c>
      <c r="AH23" s="21"/>
      <c r="AI23" s="21"/>
      <c r="AJ23" s="21"/>
      <c r="AK23" s="22"/>
      <c r="AL23" s="21" t="s">
        <v>173</v>
      </c>
      <c r="AM23" s="22">
        <v>1</v>
      </c>
      <c r="AN23" s="22">
        <v>2</v>
      </c>
      <c r="AO23" s="22">
        <v>0</v>
      </c>
      <c r="AP23" s="22">
        <f t="shared" si="6"/>
        <v>2</v>
      </c>
      <c r="AQ23" s="22">
        <v>0</v>
      </c>
      <c r="AR23" s="44"/>
    </row>
    <row r="24" spans="1:44" ht="15.95" customHeight="1" x14ac:dyDescent="0.25">
      <c r="A24" s="41"/>
      <c r="B24" s="36"/>
      <c r="C24" s="46"/>
      <c r="D24" s="46"/>
      <c r="E24" s="46"/>
      <c r="F24" s="46"/>
      <c r="G24" s="42"/>
      <c r="H24" s="45"/>
      <c r="I24" s="46"/>
      <c r="J24" s="46"/>
      <c r="K24" s="45"/>
      <c r="L24" s="45"/>
      <c r="M24" s="45"/>
      <c r="N24" s="45"/>
      <c r="O24" s="45"/>
      <c r="P24" s="45"/>
      <c r="Q24" s="41"/>
      <c r="R24" s="41"/>
      <c r="S24" s="27">
        <v>6.5</v>
      </c>
      <c r="T24" s="21" t="s">
        <v>169</v>
      </c>
      <c r="U24" s="21"/>
      <c r="V24" s="21"/>
      <c r="W24" s="21"/>
      <c r="X24" s="22">
        <v>19</v>
      </c>
      <c r="Y24" s="21" t="s">
        <v>134</v>
      </c>
      <c r="Z24" s="22">
        <v>1</v>
      </c>
      <c r="AA24" s="22">
        <v>2</v>
      </c>
      <c r="AB24" s="22">
        <v>0</v>
      </c>
      <c r="AC24" s="22">
        <f t="shared" si="7"/>
        <v>2</v>
      </c>
      <c r="AD24" s="22">
        <v>2</v>
      </c>
      <c r="AE24" s="45"/>
      <c r="AF24" s="27">
        <v>6.5</v>
      </c>
      <c r="AG24" s="21" t="s">
        <v>123</v>
      </c>
      <c r="AH24" s="21"/>
      <c r="AI24" s="21"/>
      <c r="AJ24" s="21"/>
      <c r="AK24" s="22"/>
      <c r="AL24" s="21" t="s">
        <v>173</v>
      </c>
      <c r="AM24" s="22">
        <v>1</v>
      </c>
      <c r="AN24" s="22">
        <v>0</v>
      </c>
      <c r="AO24" s="22">
        <v>1</v>
      </c>
      <c r="AP24" s="22">
        <f t="shared" si="6"/>
        <v>1</v>
      </c>
      <c r="AQ24" s="22">
        <v>0</v>
      </c>
      <c r="AR24" s="36"/>
    </row>
    <row r="25" spans="1:44" ht="15.95" customHeight="1" x14ac:dyDescent="0.25">
      <c r="A25" s="41"/>
      <c r="B25" s="42" t="s">
        <v>147</v>
      </c>
      <c r="C25" s="6" t="s">
        <v>177</v>
      </c>
      <c r="F25" s="21"/>
      <c r="G25" s="5">
        <v>2</v>
      </c>
      <c r="H25" s="22">
        <v>1</v>
      </c>
      <c r="I25" s="21" t="s">
        <v>158</v>
      </c>
      <c r="J25" s="21"/>
      <c r="K25" s="21"/>
      <c r="L25" s="21"/>
      <c r="M25" s="21" t="s">
        <v>122</v>
      </c>
      <c r="N25" s="21"/>
      <c r="O25" s="21"/>
      <c r="P25" s="21"/>
      <c r="Q25" s="41"/>
      <c r="R25" s="41"/>
      <c r="S25" s="27">
        <v>6.5</v>
      </c>
      <c r="T25" s="21" t="s">
        <v>29</v>
      </c>
      <c r="U25" s="21"/>
      <c r="V25" s="21"/>
      <c r="W25" s="21"/>
      <c r="X25" s="22">
        <v>22</v>
      </c>
      <c r="Y25" s="21" t="s">
        <v>134</v>
      </c>
      <c r="Z25" s="22">
        <v>1</v>
      </c>
      <c r="AA25" s="22">
        <v>0</v>
      </c>
      <c r="AB25" s="22">
        <v>0</v>
      </c>
      <c r="AC25" s="22">
        <f t="shared" si="7"/>
        <v>0</v>
      </c>
      <c r="AD25" s="22">
        <v>0</v>
      </c>
      <c r="AE25" s="45"/>
      <c r="AF25" s="27">
        <v>6</v>
      </c>
      <c r="AG25" s="21" t="s">
        <v>91</v>
      </c>
      <c r="AH25" s="21"/>
      <c r="AI25" s="21"/>
      <c r="AJ25" s="21"/>
      <c r="AK25" s="22"/>
      <c r="AL25" s="21" t="s">
        <v>173</v>
      </c>
      <c r="AM25" s="22">
        <v>1</v>
      </c>
      <c r="AN25" s="22">
        <v>0</v>
      </c>
      <c r="AO25" s="22">
        <v>1</v>
      </c>
      <c r="AP25" s="22">
        <f t="shared" si="6"/>
        <v>1</v>
      </c>
      <c r="AQ25" s="22">
        <v>0</v>
      </c>
      <c r="AR25" s="36"/>
    </row>
    <row r="26" spans="1:44" ht="15.95" customHeight="1" x14ac:dyDescent="0.25">
      <c r="A26" s="41"/>
      <c r="B26" s="22" t="s">
        <v>27</v>
      </c>
      <c r="C26" s="21" t="s">
        <v>218</v>
      </c>
      <c r="D26" s="21"/>
      <c r="E26" s="21"/>
      <c r="F26" s="21"/>
      <c r="G26" s="5"/>
      <c r="H26" s="22">
        <v>2</v>
      </c>
      <c r="I26" s="21" t="s">
        <v>229</v>
      </c>
      <c r="J26" s="21"/>
      <c r="K26" s="21"/>
      <c r="L26" s="21"/>
      <c r="M26" s="21" t="s">
        <v>122</v>
      </c>
      <c r="N26" s="21"/>
      <c r="O26" s="21"/>
      <c r="P26" s="21"/>
      <c r="Q26" s="41"/>
      <c r="R26" s="41"/>
      <c r="S26" s="27">
        <v>6</v>
      </c>
      <c r="T26" s="21" t="s">
        <v>159</v>
      </c>
      <c r="U26" s="21"/>
      <c r="V26" s="21"/>
      <c r="W26" s="21"/>
      <c r="X26" s="22"/>
      <c r="Y26" s="21" t="s">
        <v>134</v>
      </c>
      <c r="Z26" s="22">
        <v>0</v>
      </c>
      <c r="AA26" s="22">
        <v>0</v>
      </c>
      <c r="AB26" s="22">
        <v>0</v>
      </c>
      <c r="AC26" s="22">
        <f t="shared" si="7"/>
        <v>0</v>
      </c>
      <c r="AD26" s="22">
        <v>0</v>
      </c>
      <c r="AE26" s="45"/>
      <c r="AF26" s="27">
        <v>6</v>
      </c>
      <c r="AG26" s="21" t="s">
        <v>68</v>
      </c>
      <c r="AH26" s="21"/>
      <c r="AI26" s="21"/>
      <c r="AJ26" s="21"/>
      <c r="AK26" s="22"/>
      <c r="AL26" s="21" t="s">
        <v>173</v>
      </c>
      <c r="AM26" s="22">
        <v>1</v>
      </c>
      <c r="AN26" s="22">
        <v>0</v>
      </c>
      <c r="AO26" s="22">
        <v>1</v>
      </c>
      <c r="AP26" s="22">
        <f t="shared" si="6"/>
        <v>1</v>
      </c>
      <c r="AQ26" s="22">
        <v>0</v>
      </c>
      <c r="AR26" s="36"/>
    </row>
    <row r="27" spans="1:44" ht="15.95" customHeight="1" thickBot="1" x14ac:dyDescent="0.3">
      <c r="A27" s="41"/>
      <c r="D27" s="21"/>
      <c r="E27" s="21"/>
      <c r="F27" s="21"/>
      <c r="H27" s="22"/>
      <c r="I27" s="21"/>
      <c r="L27" s="21"/>
      <c r="M27" s="21"/>
      <c r="N27" s="21"/>
      <c r="O27" s="21"/>
      <c r="P27" s="21"/>
      <c r="Q27" s="41"/>
      <c r="R27" s="41"/>
      <c r="S27" s="17" t="s">
        <v>132</v>
      </c>
      <c r="T27" s="17"/>
      <c r="U27" s="17"/>
      <c r="V27" s="17"/>
      <c r="W27" s="17"/>
      <c r="X27" s="17"/>
      <c r="Y27" s="17"/>
      <c r="Z27" s="23">
        <f>SUM(Z15:Z26)</f>
        <v>11</v>
      </c>
      <c r="AA27" s="23">
        <f>SUM(AA15:AA26)</f>
        <v>6</v>
      </c>
      <c r="AB27" s="23">
        <f>SUM(AB15:AB26)</f>
        <v>8</v>
      </c>
      <c r="AC27" s="23">
        <f>+AB27+AA27</f>
        <v>14</v>
      </c>
      <c r="AD27" s="23">
        <f>SUM(AD15:AD26)</f>
        <v>2</v>
      </c>
      <c r="AE27" s="45"/>
      <c r="AF27" s="17" t="s">
        <v>172</v>
      </c>
      <c r="AG27" s="17"/>
      <c r="AH27" s="17"/>
      <c r="AI27" s="17"/>
      <c r="AJ27" s="17"/>
      <c r="AK27" s="17"/>
      <c r="AL27" s="17"/>
      <c r="AM27" s="23">
        <f>SUM(AM15:AM26)</f>
        <v>11</v>
      </c>
      <c r="AN27" s="23">
        <f>SUM(AN15:AN26)</f>
        <v>6</v>
      </c>
      <c r="AO27" s="23">
        <f>SUM(AO15:AO26)</f>
        <v>11</v>
      </c>
      <c r="AP27" s="23">
        <f>+AO27+AN27</f>
        <v>17</v>
      </c>
      <c r="AQ27" s="23">
        <f>SUM(AQ15:AQ26)</f>
        <v>0</v>
      </c>
      <c r="AR27" s="36"/>
    </row>
    <row r="28" spans="1:44" ht="15.95" customHeight="1" x14ac:dyDescent="0.25">
      <c r="A28" s="41"/>
      <c r="C28" s="6" t="s">
        <v>178</v>
      </c>
      <c r="E28" s="21"/>
      <c r="F28" s="21"/>
      <c r="G28" s="5">
        <v>2</v>
      </c>
      <c r="H28" s="22">
        <v>1</v>
      </c>
      <c r="I28" s="21" t="s">
        <v>128</v>
      </c>
      <c r="J28" s="21"/>
      <c r="K28" s="21"/>
      <c r="L28" s="21" t="s">
        <v>221</v>
      </c>
      <c r="M28" s="21"/>
      <c r="N28" s="21"/>
      <c r="O28" s="21"/>
      <c r="P28" s="21"/>
      <c r="Q28" s="41"/>
      <c r="R28" s="41"/>
      <c r="S28" s="19" t="s">
        <v>18</v>
      </c>
      <c r="T28" s="19"/>
      <c r="U28" s="19"/>
      <c r="V28" s="19"/>
      <c r="W28" s="19"/>
      <c r="X28" s="16" t="s">
        <v>41</v>
      </c>
      <c r="Z28" s="22">
        <v>1</v>
      </c>
      <c r="AA28" s="22">
        <v>0</v>
      </c>
      <c r="AB28" s="22">
        <v>0</v>
      </c>
      <c r="AC28" s="22">
        <f t="shared" ref="AC28:AC39" si="8">+AA28+AB28</f>
        <v>0</v>
      </c>
      <c r="AD28" s="22">
        <v>0</v>
      </c>
      <c r="AE28" s="45"/>
      <c r="AF28" s="19" t="s">
        <v>17</v>
      </c>
      <c r="AG28" s="19"/>
      <c r="AH28" s="19"/>
      <c r="AI28" s="19"/>
      <c r="AJ28" s="19"/>
      <c r="AK28" s="16" t="s">
        <v>51</v>
      </c>
      <c r="AM28" s="22">
        <v>0</v>
      </c>
      <c r="AN28" s="22">
        <v>0</v>
      </c>
      <c r="AO28" s="22">
        <v>0</v>
      </c>
      <c r="AP28" s="22">
        <f t="shared" ref="AP28:AP39" si="9">+AN28+AO28</f>
        <v>0</v>
      </c>
      <c r="AQ28" s="22">
        <v>0</v>
      </c>
      <c r="AR28" s="36"/>
    </row>
    <row r="29" spans="1:44" ht="15.95" customHeight="1" x14ac:dyDescent="0.25">
      <c r="A29" s="41"/>
      <c r="B29" s="22" t="s">
        <v>27</v>
      </c>
      <c r="C29" s="21"/>
      <c r="D29" s="16" t="s">
        <v>100</v>
      </c>
      <c r="E29" s="21"/>
      <c r="G29" s="5"/>
      <c r="H29" s="22">
        <v>2</v>
      </c>
      <c r="I29" s="21" t="s">
        <v>220</v>
      </c>
      <c r="J29" s="21"/>
      <c r="K29" s="21"/>
      <c r="L29" s="21" t="s">
        <v>166</v>
      </c>
      <c r="M29" s="21"/>
      <c r="N29" s="21"/>
      <c r="O29" s="21"/>
      <c r="P29" s="21"/>
      <c r="Q29" s="41"/>
      <c r="R29" s="41"/>
      <c r="S29" s="27">
        <v>7.5</v>
      </c>
      <c r="T29" s="21" t="s">
        <v>78</v>
      </c>
      <c r="X29" s="22"/>
      <c r="Y29" s="21" t="s">
        <v>108</v>
      </c>
      <c r="Z29" s="22">
        <v>1</v>
      </c>
      <c r="AA29" s="22">
        <v>0</v>
      </c>
      <c r="AB29" s="22">
        <v>0</v>
      </c>
      <c r="AC29" s="22">
        <f t="shared" si="8"/>
        <v>0</v>
      </c>
      <c r="AD29" s="22">
        <v>0</v>
      </c>
      <c r="AE29" s="45"/>
      <c r="AF29" s="27">
        <v>7</v>
      </c>
      <c r="AG29" s="21" t="s">
        <v>162</v>
      </c>
      <c r="AH29" s="21"/>
      <c r="AI29" s="21"/>
      <c r="AJ29" s="21"/>
      <c r="AK29" s="22">
        <v>30</v>
      </c>
      <c r="AL29" s="21" t="s">
        <v>17</v>
      </c>
      <c r="AM29" s="22">
        <v>1</v>
      </c>
      <c r="AN29" s="22">
        <v>0</v>
      </c>
      <c r="AO29" s="22">
        <v>0</v>
      </c>
      <c r="AP29" s="22">
        <f t="shared" si="9"/>
        <v>0</v>
      </c>
      <c r="AQ29" s="22">
        <v>0</v>
      </c>
      <c r="AR29" s="36"/>
    </row>
    <row r="30" spans="1:44" ht="15.95" customHeight="1" x14ac:dyDescent="0.25">
      <c r="A30" s="41"/>
      <c r="B30" s="36"/>
      <c r="C30" s="46"/>
      <c r="D30" s="46"/>
      <c r="E30" s="46"/>
      <c r="F30" s="46"/>
      <c r="G30" s="42"/>
      <c r="H30" s="45"/>
      <c r="I30" s="46"/>
      <c r="J30" s="46"/>
      <c r="K30" s="45"/>
      <c r="L30" s="45"/>
      <c r="M30" s="45"/>
      <c r="N30" s="45"/>
      <c r="O30" s="45"/>
      <c r="P30" s="45"/>
      <c r="Q30" s="41"/>
      <c r="R30" s="41"/>
      <c r="S30" s="27">
        <v>9.5</v>
      </c>
      <c r="T30" s="21" t="s">
        <v>53</v>
      </c>
      <c r="U30" s="21"/>
      <c r="V30" s="21"/>
      <c r="W30" s="27"/>
      <c r="X30" s="22">
        <v>14</v>
      </c>
      <c r="Y30" s="21" t="s">
        <v>108</v>
      </c>
      <c r="Z30" s="22">
        <v>1</v>
      </c>
      <c r="AA30" s="22">
        <v>0</v>
      </c>
      <c r="AB30" s="22">
        <v>0</v>
      </c>
      <c r="AC30" s="22">
        <f t="shared" si="8"/>
        <v>0</v>
      </c>
      <c r="AD30" s="22">
        <v>0</v>
      </c>
      <c r="AE30" s="45"/>
      <c r="AF30" s="27">
        <v>9.5</v>
      </c>
      <c r="AG30" s="21" t="s">
        <v>129</v>
      </c>
      <c r="AH30" s="21"/>
      <c r="AI30" s="21"/>
      <c r="AJ30" s="21"/>
      <c r="AK30" s="22">
        <v>24</v>
      </c>
      <c r="AL30" s="21" t="s">
        <v>17</v>
      </c>
      <c r="AM30" s="22">
        <v>1</v>
      </c>
      <c r="AN30" s="22">
        <v>2</v>
      </c>
      <c r="AO30" s="22">
        <v>0</v>
      </c>
      <c r="AP30" s="22">
        <f t="shared" si="9"/>
        <v>2</v>
      </c>
      <c r="AQ30" s="22">
        <v>0</v>
      </c>
      <c r="AR30" s="36"/>
    </row>
    <row r="31" spans="1:44" ht="15.95" customHeight="1" x14ac:dyDescent="0.25">
      <c r="A31" s="41"/>
      <c r="B31" s="42" t="s">
        <v>148</v>
      </c>
      <c r="C31" s="6" t="s">
        <v>179</v>
      </c>
      <c r="F31" s="20"/>
      <c r="G31" s="5">
        <v>2</v>
      </c>
      <c r="H31" s="22">
        <v>1</v>
      </c>
      <c r="I31" s="21" t="s">
        <v>129</v>
      </c>
      <c r="J31" s="21"/>
      <c r="K31" s="21"/>
      <c r="L31" s="21" t="s">
        <v>161</v>
      </c>
      <c r="M31" s="21"/>
      <c r="N31" s="21"/>
      <c r="O31" s="21"/>
      <c r="P31" s="21"/>
      <c r="Q31" s="41"/>
      <c r="R31" s="41"/>
      <c r="S31" s="27">
        <v>8.5</v>
      </c>
      <c r="T31" s="21" t="s">
        <v>87</v>
      </c>
      <c r="U31" s="21"/>
      <c r="V31" s="21"/>
      <c r="W31" s="27"/>
      <c r="X31" s="22">
        <v>16</v>
      </c>
      <c r="Y31" s="21" t="s">
        <v>108</v>
      </c>
      <c r="Z31" s="22">
        <v>1</v>
      </c>
      <c r="AA31" s="22">
        <v>0</v>
      </c>
      <c r="AB31" s="22">
        <v>0</v>
      </c>
      <c r="AC31" s="22">
        <f t="shared" si="8"/>
        <v>0</v>
      </c>
      <c r="AD31" s="22">
        <v>0</v>
      </c>
      <c r="AE31" s="45"/>
      <c r="AF31" s="27">
        <v>8.5</v>
      </c>
      <c r="AG31" s="21" t="s">
        <v>161</v>
      </c>
      <c r="AH31" s="21"/>
      <c r="AI31" s="21"/>
      <c r="AJ31" s="21"/>
      <c r="AK31" s="22">
        <v>7</v>
      </c>
      <c r="AL31" s="21" t="s">
        <v>17</v>
      </c>
      <c r="AM31" s="22">
        <v>1</v>
      </c>
      <c r="AN31" s="22">
        <v>0</v>
      </c>
      <c r="AO31" s="22">
        <v>2</v>
      </c>
      <c r="AP31" s="22">
        <f t="shared" si="9"/>
        <v>2</v>
      </c>
      <c r="AQ31" s="22">
        <v>0</v>
      </c>
      <c r="AR31" s="36"/>
    </row>
    <row r="32" spans="1:44" ht="15.95" customHeight="1" x14ac:dyDescent="0.25">
      <c r="A32" s="41"/>
      <c r="B32" s="22" t="s">
        <v>27</v>
      </c>
      <c r="C32" s="16"/>
      <c r="D32" s="21" t="s">
        <v>100</v>
      </c>
      <c r="E32" s="21"/>
      <c r="H32" s="22">
        <v>1</v>
      </c>
      <c r="I32" s="21" t="s">
        <v>129</v>
      </c>
      <c r="L32" s="21" t="s">
        <v>228</v>
      </c>
      <c r="N32" s="21"/>
      <c r="O32" s="21"/>
      <c r="P32" s="21"/>
      <c r="Q32" s="41"/>
      <c r="R32" s="41"/>
      <c r="S32" s="27">
        <v>8.5</v>
      </c>
      <c r="T32" s="21" t="s">
        <v>140</v>
      </c>
      <c r="U32" s="21"/>
      <c r="V32" s="21"/>
      <c r="W32" s="27"/>
      <c r="X32" s="22">
        <v>19</v>
      </c>
      <c r="Y32" s="21" t="s">
        <v>108</v>
      </c>
      <c r="Z32" s="22">
        <v>1</v>
      </c>
      <c r="AA32" s="22">
        <v>0</v>
      </c>
      <c r="AB32" s="22">
        <v>0</v>
      </c>
      <c r="AC32" s="22">
        <f t="shared" si="8"/>
        <v>0</v>
      </c>
      <c r="AD32" s="22">
        <v>0</v>
      </c>
      <c r="AE32" s="45"/>
      <c r="AF32" s="27">
        <v>8.5</v>
      </c>
      <c r="AG32" s="21" t="s">
        <v>120</v>
      </c>
      <c r="AH32" s="21"/>
      <c r="AI32" s="21"/>
      <c r="AJ32" s="21"/>
      <c r="AK32" s="22">
        <v>22</v>
      </c>
      <c r="AL32" s="16" t="s">
        <v>17</v>
      </c>
      <c r="AM32" s="22">
        <v>1</v>
      </c>
      <c r="AN32" s="22">
        <v>0</v>
      </c>
      <c r="AO32" s="22">
        <v>0</v>
      </c>
      <c r="AP32" s="22">
        <f t="shared" si="9"/>
        <v>0</v>
      </c>
      <c r="AQ32" s="22">
        <v>0</v>
      </c>
      <c r="AR32" s="36"/>
    </row>
    <row r="33" spans="1:44" ht="15.95" customHeight="1" x14ac:dyDescent="0.25">
      <c r="A33" s="41"/>
      <c r="Q33" s="41"/>
      <c r="R33" s="41"/>
      <c r="S33" s="27">
        <v>7.5</v>
      </c>
      <c r="T33" s="21" t="s">
        <v>45</v>
      </c>
      <c r="X33" s="22">
        <v>72</v>
      </c>
      <c r="Y33" s="21" t="s">
        <v>108</v>
      </c>
      <c r="Z33" s="22">
        <v>1</v>
      </c>
      <c r="AA33" s="22">
        <v>0</v>
      </c>
      <c r="AB33" s="22">
        <v>0</v>
      </c>
      <c r="AC33" s="22">
        <f t="shared" si="8"/>
        <v>0</v>
      </c>
      <c r="AD33" s="22">
        <v>0</v>
      </c>
      <c r="AE33" s="45"/>
      <c r="AF33" s="27">
        <v>7.5</v>
      </c>
      <c r="AG33" s="21" t="s">
        <v>31</v>
      </c>
      <c r="AK33" s="22">
        <v>2</v>
      </c>
      <c r="AL33" s="21" t="s">
        <v>17</v>
      </c>
      <c r="AM33" s="22">
        <v>1</v>
      </c>
      <c r="AN33" s="22">
        <v>0</v>
      </c>
      <c r="AO33" s="22">
        <v>0</v>
      </c>
      <c r="AP33" s="22">
        <f t="shared" si="9"/>
        <v>0</v>
      </c>
      <c r="AQ33" s="22">
        <v>0</v>
      </c>
      <c r="AR33" s="36"/>
    </row>
    <row r="34" spans="1:44" ht="15.95" customHeight="1" x14ac:dyDescent="0.25">
      <c r="A34" s="41"/>
      <c r="C34" s="6" t="s">
        <v>180</v>
      </c>
      <c r="D34" s="1"/>
      <c r="E34" s="21"/>
      <c r="F34" s="21"/>
      <c r="G34" s="5">
        <v>6</v>
      </c>
      <c r="H34" s="22">
        <v>2</v>
      </c>
      <c r="I34" s="21" t="s">
        <v>79</v>
      </c>
      <c r="J34" s="21"/>
      <c r="K34" s="21"/>
      <c r="L34" s="21" t="s">
        <v>227</v>
      </c>
      <c r="M34" s="21"/>
      <c r="N34" s="21"/>
      <c r="O34" s="21"/>
      <c r="P34" s="21"/>
      <c r="Q34" s="41"/>
      <c r="R34" s="41"/>
      <c r="S34" s="27">
        <v>7.5</v>
      </c>
      <c r="T34" s="21" t="s">
        <v>104</v>
      </c>
      <c r="U34" s="21"/>
      <c r="V34" s="21"/>
      <c r="W34" s="27"/>
      <c r="X34" s="22"/>
      <c r="Y34" s="21" t="s">
        <v>108</v>
      </c>
      <c r="Z34" s="22">
        <v>0</v>
      </c>
      <c r="AA34" s="22">
        <v>0</v>
      </c>
      <c r="AB34" s="22">
        <v>0</v>
      </c>
      <c r="AC34" s="22">
        <f t="shared" si="8"/>
        <v>0</v>
      </c>
      <c r="AD34" s="22">
        <v>0</v>
      </c>
      <c r="AE34" s="45"/>
      <c r="AF34" s="27">
        <v>7.5</v>
      </c>
      <c r="AG34" s="21" t="s">
        <v>54</v>
      </c>
      <c r="AJ34" s="21"/>
      <c r="AK34" s="22">
        <v>19</v>
      </c>
      <c r="AL34" s="21" t="s">
        <v>17</v>
      </c>
      <c r="AM34" s="22">
        <v>1</v>
      </c>
      <c r="AN34" s="22">
        <v>0</v>
      </c>
      <c r="AO34" s="22">
        <v>0</v>
      </c>
      <c r="AP34" s="22">
        <f t="shared" si="9"/>
        <v>0</v>
      </c>
      <c r="AQ34" s="22">
        <v>0</v>
      </c>
      <c r="AR34" s="36"/>
    </row>
    <row r="35" spans="1:44" ht="15.95" customHeight="1" x14ac:dyDescent="0.25">
      <c r="A35" s="41" t="s">
        <v>43</v>
      </c>
      <c r="B35" s="22" t="s">
        <v>27</v>
      </c>
      <c r="C35" s="21"/>
      <c r="D35" s="16" t="s">
        <v>100</v>
      </c>
      <c r="H35" s="22">
        <v>2</v>
      </c>
      <c r="I35" s="21" t="s">
        <v>151</v>
      </c>
      <c r="J35" s="21"/>
      <c r="K35" s="21"/>
      <c r="L35" s="21" t="s">
        <v>205</v>
      </c>
      <c r="M35" s="21"/>
      <c r="N35" s="21"/>
      <c r="O35" s="21"/>
      <c r="P35" s="21"/>
      <c r="Q35" s="41"/>
      <c r="R35" s="41"/>
      <c r="S35" s="27">
        <v>6.5</v>
      </c>
      <c r="T35" s="21" t="s">
        <v>46</v>
      </c>
      <c r="U35" s="21"/>
      <c r="V35" s="21"/>
      <c r="W35" s="27"/>
      <c r="X35" s="22">
        <v>24</v>
      </c>
      <c r="Y35" s="21" t="s">
        <v>108</v>
      </c>
      <c r="Z35" s="22">
        <v>1</v>
      </c>
      <c r="AA35" s="22">
        <v>0</v>
      </c>
      <c r="AB35" s="22">
        <v>0</v>
      </c>
      <c r="AC35" s="22">
        <f t="shared" si="8"/>
        <v>0</v>
      </c>
      <c r="AD35" s="22">
        <v>0</v>
      </c>
      <c r="AE35" s="45"/>
      <c r="AF35" s="27">
        <v>7.5</v>
      </c>
      <c r="AG35" s="21" t="s">
        <v>84</v>
      </c>
      <c r="AK35" s="22">
        <v>33</v>
      </c>
      <c r="AL35" s="21" t="s">
        <v>17</v>
      </c>
      <c r="AM35" s="22">
        <v>1</v>
      </c>
      <c r="AN35" s="22">
        <v>0</v>
      </c>
      <c r="AO35" s="22">
        <v>0</v>
      </c>
      <c r="AP35" s="22">
        <f t="shared" si="9"/>
        <v>0</v>
      </c>
      <c r="AQ35" s="22">
        <v>0</v>
      </c>
      <c r="AR35" s="36"/>
    </row>
    <row r="36" spans="1:44" ht="15.95" customHeight="1" x14ac:dyDescent="0.25">
      <c r="A36" s="41"/>
      <c r="H36" s="22">
        <v>2</v>
      </c>
      <c r="I36" s="21" t="s">
        <v>99</v>
      </c>
      <c r="J36" s="21"/>
      <c r="L36" s="21" t="s">
        <v>206</v>
      </c>
      <c r="M36" s="21"/>
      <c r="N36" s="21"/>
      <c r="Q36" s="41"/>
      <c r="R36" s="41"/>
      <c r="S36" s="27">
        <v>7</v>
      </c>
      <c r="T36" s="21" t="s">
        <v>34</v>
      </c>
      <c r="U36" s="21"/>
      <c r="V36" s="21"/>
      <c r="W36" s="27"/>
      <c r="X36" s="22">
        <v>44</v>
      </c>
      <c r="Y36" s="21" t="s">
        <v>108</v>
      </c>
      <c r="Z36" s="22">
        <v>1</v>
      </c>
      <c r="AA36" s="22">
        <v>0</v>
      </c>
      <c r="AB36" s="22">
        <v>0</v>
      </c>
      <c r="AC36" s="22">
        <f t="shared" si="8"/>
        <v>0</v>
      </c>
      <c r="AD36" s="22">
        <v>0</v>
      </c>
      <c r="AE36" s="45"/>
      <c r="AF36" s="27">
        <v>7</v>
      </c>
      <c r="AG36" s="21" t="s">
        <v>64</v>
      </c>
      <c r="AH36" s="21"/>
      <c r="AI36" s="21"/>
      <c r="AJ36" s="21"/>
      <c r="AK36" s="22">
        <v>11</v>
      </c>
      <c r="AL36" s="21" t="s">
        <v>17</v>
      </c>
      <c r="AM36" s="22">
        <v>1</v>
      </c>
      <c r="AN36" s="22">
        <v>0</v>
      </c>
      <c r="AO36" s="22">
        <v>0</v>
      </c>
      <c r="AP36" s="22">
        <f t="shared" si="9"/>
        <v>0</v>
      </c>
      <c r="AQ36" s="22">
        <v>0</v>
      </c>
      <c r="AR36" s="36"/>
    </row>
    <row r="37" spans="1:44" ht="15.95" customHeight="1" x14ac:dyDescent="0.25">
      <c r="A37" s="41"/>
      <c r="H37" s="22">
        <v>2</v>
      </c>
      <c r="I37" s="21" t="s">
        <v>192</v>
      </c>
      <c r="J37" s="21"/>
      <c r="L37" s="21" t="s">
        <v>207</v>
      </c>
      <c r="M37" s="21"/>
      <c r="N37" s="21"/>
      <c r="Q37" s="41"/>
      <c r="R37" s="41"/>
      <c r="S37" s="27">
        <v>6.5</v>
      </c>
      <c r="T37" s="21" t="s">
        <v>186</v>
      </c>
      <c r="X37" s="22">
        <v>23</v>
      </c>
      <c r="Y37" s="21" t="s">
        <v>108</v>
      </c>
      <c r="Z37" s="22">
        <v>1</v>
      </c>
      <c r="AA37" s="22">
        <v>0</v>
      </c>
      <c r="AB37" s="22">
        <v>0</v>
      </c>
      <c r="AC37" s="22">
        <f t="shared" si="8"/>
        <v>0</v>
      </c>
      <c r="AD37" s="22">
        <v>0</v>
      </c>
      <c r="AE37" s="45"/>
      <c r="AF37" s="27">
        <v>7</v>
      </c>
      <c r="AG37" s="21" t="s">
        <v>55</v>
      </c>
      <c r="AH37" s="21"/>
      <c r="AI37" s="21"/>
      <c r="AJ37" s="21"/>
      <c r="AK37" s="22">
        <v>3</v>
      </c>
      <c r="AL37" s="21" t="s">
        <v>17</v>
      </c>
      <c r="AM37" s="22">
        <v>1</v>
      </c>
      <c r="AN37" s="22">
        <v>0</v>
      </c>
      <c r="AO37" s="22">
        <v>1</v>
      </c>
      <c r="AP37" s="22">
        <f t="shared" si="9"/>
        <v>1</v>
      </c>
      <c r="AQ37" s="22">
        <v>0</v>
      </c>
      <c r="AR37" s="36"/>
    </row>
    <row r="38" spans="1:44" ht="15.95" customHeight="1" x14ac:dyDescent="0.25">
      <c r="A38" s="41"/>
      <c r="H38" s="22">
        <v>2</v>
      </c>
      <c r="I38" s="21" t="s">
        <v>99</v>
      </c>
      <c r="L38" s="21" t="s">
        <v>208</v>
      </c>
      <c r="Q38" s="41"/>
      <c r="R38" s="41"/>
      <c r="S38" s="27">
        <v>6.5</v>
      </c>
      <c r="T38" s="21" t="s">
        <v>121</v>
      </c>
      <c r="X38" s="22">
        <v>30</v>
      </c>
      <c r="Y38" s="21" t="s">
        <v>108</v>
      </c>
      <c r="Z38" s="22">
        <v>1</v>
      </c>
      <c r="AA38" s="22">
        <v>0</v>
      </c>
      <c r="AB38" s="22">
        <v>0</v>
      </c>
      <c r="AC38" s="22">
        <f t="shared" si="8"/>
        <v>0</v>
      </c>
      <c r="AD38" s="22">
        <v>0</v>
      </c>
      <c r="AE38" s="45"/>
      <c r="AF38" s="27">
        <v>6.5</v>
      </c>
      <c r="AG38" s="21" t="s">
        <v>40</v>
      </c>
      <c r="AH38" s="21"/>
      <c r="AI38" s="21"/>
      <c r="AJ38" s="21"/>
      <c r="AK38" s="22">
        <v>4</v>
      </c>
      <c r="AL38" s="21" t="s">
        <v>17</v>
      </c>
      <c r="AM38" s="22">
        <v>1</v>
      </c>
      <c r="AN38" s="22">
        <v>0</v>
      </c>
      <c r="AO38" s="22">
        <v>0</v>
      </c>
      <c r="AP38" s="22">
        <f t="shared" si="9"/>
        <v>0</v>
      </c>
      <c r="AQ38" s="22">
        <v>0</v>
      </c>
      <c r="AR38" s="36"/>
    </row>
    <row r="39" spans="1:44" ht="15.95" customHeight="1" x14ac:dyDescent="0.25">
      <c r="A39" s="41"/>
      <c r="H39" s="22">
        <v>2</v>
      </c>
      <c r="I39" s="21" t="s">
        <v>151</v>
      </c>
      <c r="L39" s="21" t="s">
        <v>138</v>
      </c>
      <c r="Q39" s="41"/>
      <c r="R39" s="41"/>
      <c r="S39" s="27">
        <v>6.5</v>
      </c>
      <c r="T39" s="21" t="s">
        <v>165</v>
      </c>
      <c r="U39" s="21"/>
      <c r="V39" s="21"/>
      <c r="W39" s="27"/>
      <c r="X39" s="22">
        <v>10</v>
      </c>
      <c r="Y39" s="21" t="s">
        <v>108</v>
      </c>
      <c r="Z39" s="22">
        <v>1</v>
      </c>
      <c r="AA39" s="22">
        <v>0</v>
      </c>
      <c r="AB39" s="22">
        <v>0</v>
      </c>
      <c r="AC39" s="22">
        <f t="shared" si="8"/>
        <v>0</v>
      </c>
      <c r="AD39" s="22">
        <v>0</v>
      </c>
      <c r="AE39" s="45"/>
      <c r="AF39" s="27">
        <v>6</v>
      </c>
      <c r="AG39" s="21" t="s">
        <v>103</v>
      </c>
      <c r="AK39" s="22">
        <v>44</v>
      </c>
      <c r="AL39" s="21" t="s">
        <v>17</v>
      </c>
      <c r="AM39" s="22">
        <v>1</v>
      </c>
      <c r="AN39" s="22">
        <v>0</v>
      </c>
      <c r="AO39" s="22">
        <v>0</v>
      </c>
      <c r="AP39" s="22">
        <f t="shared" si="9"/>
        <v>0</v>
      </c>
      <c r="AQ39" s="22">
        <v>0</v>
      </c>
      <c r="AR39" s="36"/>
    </row>
    <row r="40" spans="1:44" ht="15.95" customHeight="1" thickBot="1" x14ac:dyDescent="0.3">
      <c r="A40" s="41"/>
      <c r="B40" s="36"/>
      <c r="C40" s="46"/>
      <c r="D40" s="46"/>
      <c r="E40" s="46"/>
      <c r="F40" s="46"/>
      <c r="G40" s="42"/>
      <c r="H40" s="45"/>
      <c r="I40" s="46"/>
      <c r="J40" s="46"/>
      <c r="K40" s="45"/>
      <c r="L40" s="45"/>
      <c r="M40" s="45"/>
      <c r="N40" s="45"/>
      <c r="O40" s="45"/>
      <c r="P40" s="45"/>
      <c r="Q40" s="41"/>
      <c r="R40" s="41"/>
      <c r="S40" s="17" t="s">
        <v>50</v>
      </c>
      <c r="T40" s="17"/>
      <c r="U40" s="17"/>
      <c r="V40" s="17"/>
      <c r="W40" s="17"/>
      <c r="X40" s="17"/>
      <c r="Y40" s="17"/>
      <c r="Z40" s="23">
        <f>SUM(Z28:Z39)</f>
        <v>11</v>
      </c>
      <c r="AA40" s="23">
        <f>SUM(AA28:AA39)</f>
        <v>0</v>
      </c>
      <c r="AB40" s="23">
        <f>SUM(AB28:AB39)</f>
        <v>0</v>
      </c>
      <c r="AC40" s="23">
        <f>+AB40+AA40</f>
        <v>0</v>
      </c>
      <c r="AD40" s="23">
        <f>SUM(AD28:AD39)</f>
        <v>0</v>
      </c>
      <c r="AE40" s="45"/>
      <c r="AF40" s="17" t="s">
        <v>57</v>
      </c>
      <c r="AG40" s="17"/>
      <c r="AH40" s="17"/>
      <c r="AI40" s="17"/>
      <c r="AJ40" s="17"/>
      <c r="AK40" s="17"/>
      <c r="AL40" s="17"/>
      <c r="AM40" s="23">
        <f>SUM(AM28:AM39)</f>
        <v>11</v>
      </c>
      <c r="AN40" s="23">
        <f>SUM(AN28:AN39)</f>
        <v>2</v>
      </c>
      <c r="AO40" s="23">
        <f>SUM(AO28:AO39)</f>
        <v>3</v>
      </c>
      <c r="AP40" s="23">
        <f>+AO40+AN40</f>
        <v>5</v>
      </c>
      <c r="AQ40" s="23">
        <f>SUM(AQ28:AQ39)</f>
        <v>0</v>
      </c>
      <c r="AR40" s="36"/>
    </row>
    <row r="41" spans="1:44" ht="15.95" customHeight="1" x14ac:dyDescent="0.25">
      <c r="A41" s="41"/>
      <c r="B41" s="42" t="s">
        <v>149</v>
      </c>
      <c r="C41" s="6" t="s">
        <v>181</v>
      </c>
      <c r="E41" s="11"/>
      <c r="F41" s="11"/>
      <c r="G41" s="5">
        <v>8</v>
      </c>
      <c r="H41" s="22">
        <v>1</v>
      </c>
      <c r="I41" s="21" t="s">
        <v>150</v>
      </c>
      <c r="J41" s="21"/>
      <c r="K41" s="21"/>
      <c r="L41" s="21" t="s">
        <v>32</v>
      </c>
      <c r="M41" s="21"/>
      <c r="N41" s="21"/>
      <c r="O41" s="21"/>
      <c r="P41" s="21"/>
      <c r="Q41" s="41"/>
      <c r="R41" s="41"/>
      <c r="S41" s="12" t="s">
        <v>93</v>
      </c>
      <c r="T41" s="12"/>
      <c r="U41" s="12"/>
      <c r="V41" s="12"/>
      <c r="W41" s="13"/>
      <c r="X41" s="14" t="s">
        <v>152</v>
      </c>
      <c r="Z41" s="22">
        <v>2</v>
      </c>
      <c r="AA41" s="22">
        <v>1</v>
      </c>
      <c r="AB41" s="22">
        <v>0</v>
      </c>
      <c r="AC41" s="22">
        <f t="shared" ref="AC41:AC52" si="10">+AA41+AB41</f>
        <v>1</v>
      </c>
      <c r="AD41" s="22">
        <v>0</v>
      </c>
      <c r="AE41" s="45"/>
      <c r="AF41" s="12" t="s">
        <v>92</v>
      </c>
      <c r="AG41" s="12"/>
      <c r="AH41" s="12"/>
      <c r="AI41" s="12"/>
      <c r="AJ41" s="13"/>
      <c r="AK41" s="14" t="s">
        <v>96</v>
      </c>
      <c r="AM41" s="22">
        <v>0</v>
      </c>
      <c r="AN41" s="22">
        <v>0</v>
      </c>
      <c r="AO41" s="22">
        <v>0</v>
      </c>
      <c r="AP41" s="22">
        <f t="shared" ref="AP41:AP52" si="11">+AN41+AO41</f>
        <v>0</v>
      </c>
      <c r="AQ41" s="22">
        <v>0</v>
      </c>
      <c r="AR41" s="36"/>
    </row>
    <row r="42" spans="1:44" ht="15.95" customHeight="1" x14ac:dyDescent="0.25">
      <c r="A42" s="41"/>
      <c r="B42" s="22" t="s">
        <v>27</v>
      </c>
      <c r="C42" s="16" t="s">
        <v>209</v>
      </c>
      <c r="D42" s="16"/>
      <c r="E42" s="16"/>
      <c r="H42" s="22">
        <v>1</v>
      </c>
      <c r="I42" s="21" t="s">
        <v>32</v>
      </c>
      <c r="J42" s="21"/>
      <c r="K42" s="21"/>
      <c r="L42" s="21" t="s">
        <v>224</v>
      </c>
      <c r="M42" s="21"/>
      <c r="N42" s="21"/>
      <c r="O42" s="21"/>
      <c r="P42" s="21"/>
      <c r="Q42" s="41"/>
      <c r="R42" s="41"/>
      <c r="S42" s="27">
        <v>7</v>
      </c>
      <c r="T42" s="21" t="s">
        <v>145</v>
      </c>
      <c r="U42" s="21"/>
      <c r="V42" s="21"/>
      <c r="W42" s="27"/>
      <c r="X42" s="22">
        <v>1</v>
      </c>
      <c r="Y42" s="16" t="s">
        <v>98</v>
      </c>
      <c r="Z42" s="22">
        <v>0</v>
      </c>
      <c r="AA42" s="22">
        <v>0</v>
      </c>
      <c r="AB42" s="22">
        <v>0</v>
      </c>
      <c r="AC42" s="22">
        <f t="shared" si="10"/>
        <v>0</v>
      </c>
      <c r="AD42" s="22">
        <v>0</v>
      </c>
      <c r="AE42" s="45"/>
      <c r="AF42" s="27">
        <v>7</v>
      </c>
      <c r="AG42" s="21" t="s">
        <v>183</v>
      </c>
      <c r="AH42" s="21"/>
      <c r="AI42" s="21"/>
      <c r="AJ42" s="27"/>
      <c r="AK42" s="22">
        <v>1</v>
      </c>
      <c r="AL42" s="21" t="s">
        <v>97</v>
      </c>
      <c r="AM42" s="22">
        <v>1</v>
      </c>
      <c r="AN42" s="22">
        <v>0</v>
      </c>
      <c r="AO42" s="22">
        <v>0</v>
      </c>
      <c r="AP42" s="22">
        <f t="shared" si="11"/>
        <v>0</v>
      </c>
      <c r="AQ42" s="22">
        <v>0</v>
      </c>
      <c r="AR42" s="36"/>
    </row>
    <row r="43" spans="1:44" ht="15.95" customHeight="1" x14ac:dyDescent="0.25">
      <c r="A43" s="41"/>
      <c r="C43" s="16" t="s">
        <v>210</v>
      </c>
      <c r="H43" s="22">
        <v>1</v>
      </c>
      <c r="I43" s="21" t="s">
        <v>113</v>
      </c>
      <c r="L43" s="21" t="s">
        <v>215</v>
      </c>
      <c r="M43" s="21"/>
      <c r="Q43" s="41"/>
      <c r="R43" s="41"/>
      <c r="S43" s="27">
        <v>9.5</v>
      </c>
      <c r="T43" s="21" t="s">
        <v>126</v>
      </c>
      <c r="U43" s="21"/>
      <c r="V43" s="21"/>
      <c r="W43" s="27"/>
      <c r="X43" s="22">
        <v>6</v>
      </c>
      <c r="Y43" s="16" t="s">
        <v>98</v>
      </c>
      <c r="Z43" s="22">
        <v>1</v>
      </c>
      <c r="AA43" s="22">
        <v>0</v>
      </c>
      <c r="AB43" s="22">
        <v>0</v>
      </c>
      <c r="AC43" s="22">
        <f t="shared" si="10"/>
        <v>0</v>
      </c>
      <c r="AD43" s="22">
        <v>0</v>
      </c>
      <c r="AE43" s="45"/>
      <c r="AF43" s="27">
        <v>9.5</v>
      </c>
      <c r="AG43" s="21" t="s">
        <v>150</v>
      </c>
      <c r="AH43" s="21"/>
      <c r="AI43" s="21"/>
      <c r="AJ43" s="27"/>
      <c r="AK43" s="22">
        <v>5</v>
      </c>
      <c r="AL43" s="21" t="s">
        <v>97</v>
      </c>
      <c r="AM43" s="22">
        <v>1</v>
      </c>
      <c r="AN43" s="22">
        <v>5</v>
      </c>
      <c r="AO43" s="22">
        <v>2</v>
      </c>
      <c r="AP43" s="22">
        <f t="shared" si="11"/>
        <v>7</v>
      </c>
      <c r="AQ43" s="22">
        <v>0</v>
      </c>
      <c r="AR43" s="36"/>
    </row>
    <row r="44" spans="1:44" ht="15.95" customHeight="1" x14ac:dyDescent="0.25">
      <c r="A44" s="41"/>
      <c r="H44" s="22">
        <v>1</v>
      </c>
      <c r="I44" s="21" t="s">
        <v>150</v>
      </c>
      <c r="L44" s="21" t="s">
        <v>216</v>
      </c>
      <c r="Q44" s="41"/>
      <c r="R44" s="41"/>
      <c r="S44" s="27">
        <v>8.5</v>
      </c>
      <c r="T44" s="21" t="s">
        <v>82</v>
      </c>
      <c r="U44" s="21"/>
      <c r="V44" s="21"/>
      <c r="W44" s="27"/>
      <c r="X44" s="22">
        <v>9</v>
      </c>
      <c r="Y44" s="16" t="s">
        <v>98</v>
      </c>
      <c r="Z44" s="22">
        <v>1</v>
      </c>
      <c r="AA44" s="22">
        <v>0</v>
      </c>
      <c r="AB44" s="22">
        <v>0</v>
      </c>
      <c r="AC44" s="22">
        <f t="shared" si="10"/>
        <v>0</v>
      </c>
      <c r="AD44" s="22">
        <v>0</v>
      </c>
      <c r="AE44" s="45"/>
      <c r="AF44" s="27">
        <v>8.5</v>
      </c>
      <c r="AG44" s="21" t="s">
        <v>154</v>
      </c>
      <c r="AH44" s="21"/>
      <c r="AI44" s="21"/>
      <c r="AJ44" s="27"/>
      <c r="AK44" s="22">
        <v>19</v>
      </c>
      <c r="AL44" s="21" t="s">
        <v>97</v>
      </c>
      <c r="AM44" s="22">
        <v>1</v>
      </c>
      <c r="AN44" s="22">
        <v>0</v>
      </c>
      <c r="AO44" s="22">
        <v>2</v>
      </c>
      <c r="AP44" s="22">
        <f t="shared" si="11"/>
        <v>2</v>
      </c>
      <c r="AQ44" s="22">
        <v>0</v>
      </c>
      <c r="AR44" s="36"/>
    </row>
    <row r="45" spans="1:44" ht="15.95" customHeight="1" x14ac:dyDescent="0.25">
      <c r="A45" s="41"/>
      <c r="H45" s="22">
        <v>1</v>
      </c>
      <c r="I45" s="21" t="s">
        <v>150</v>
      </c>
      <c r="L45" s="21" t="s">
        <v>225</v>
      </c>
      <c r="Q45" s="41"/>
      <c r="R45" s="41"/>
      <c r="S45" s="27">
        <v>8</v>
      </c>
      <c r="T45" s="21" t="s">
        <v>187</v>
      </c>
      <c r="U45" s="21"/>
      <c r="V45" s="21"/>
      <c r="W45" s="27"/>
      <c r="X45" s="22"/>
      <c r="Y45" s="16" t="s">
        <v>98</v>
      </c>
      <c r="Z45" s="22">
        <v>1</v>
      </c>
      <c r="AA45" s="22">
        <v>0</v>
      </c>
      <c r="AB45" s="22">
        <v>0</v>
      </c>
      <c r="AC45" s="22">
        <f t="shared" si="10"/>
        <v>0</v>
      </c>
      <c r="AD45" s="22">
        <v>2</v>
      </c>
      <c r="AE45" s="45"/>
      <c r="AF45" s="27">
        <v>8</v>
      </c>
      <c r="AG45" s="21" t="s">
        <v>131</v>
      </c>
      <c r="AH45" s="21"/>
      <c r="AI45" s="21"/>
      <c r="AJ45" s="27"/>
      <c r="AK45" s="22">
        <v>7</v>
      </c>
      <c r="AL45" s="21" t="s">
        <v>97</v>
      </c>
      <c r="AM45" s="22">
        <v>1</v>
      </c>
      <c r="AN45" s="22">
        <v>0</v>
      </c>
      <c r="AO45" s="22">
        <v>1</v>
      </c>
      <c r="AP45" s="22">
        <f t="shared" si="11"/>
        <v>1</v>
      </c>
      <c r="AQ45" s="22">
        <v>0</v>
      </c>
      <c r="AR45" s="36"/>
    </row>
    <row r="46" spans="1:44" ht="15.95" customHeight="1" x14ac:dyDescent="0.25">
      <c r="A46" s="41"/>
      <c r="H46" s="22">
        <v>2</v>
      </c>
      <c r="I46" s="21" t="s">
        <v>150</v>
      </c>
      <c r="L46" s="21" t="s">
        <v>217</v>
      </c>
      <c r="Q46" s="41"/>
      <c r="R46" s="41"/>
      <c r="S46" s="27">
        <v>7.5</v>
      </c>
      <c r="T46" s="21" t="s">
        <v>62</v>
      </c>
      <c r="U46" s="21"/>
      <c r="V46" s="21"/>
      <c r="W46" s="27"/>
      <c r="X46" s="22">
        <v>11</v>
      </c>
      <c r="Y46" s="16" t="s">
        <v>98</v>
      </c>
      <c r="Z46" s="22">
        <v>1</v>
      </c>
      <c r="AA46" s="22">
        <v>0</v>
      </c>
      <c r="AB46" s="22">
        <v>0</v>
      </c>
      <c r="AC46" s="22">
        <f t="shared" si="10"/>
        <v>0</v>
      </c>
      <c r="AD46" s="22">
        <v>0</v>
      </c>
      <c r="AE46" s="45"/>
      <c r="AF46" s="27">
        <v>8</v>
      </c>
      <c r="AG46" s="21" t="s">
        <v>193</v>
      </c>
      <c r="AH46" s="21"/>
      <c r="AI46" s="21"/>
      <c r="AJ46" s="27"/>
      <c r="AK46" s="22">
        <v>9</v>
      </c>
      <c r="AL46" s="21" t="s">
        <v>97</v>
      </c>
      <c r="AM46" s="22">
        <v>1</v>
      </c>
      <c r="AN46" s="22">
        <v>0</v>
      </c>
      <c r="AO46" s="22">
        <v>0</v>
      </c>
      <c r="AP46" s="22">
        <f t="shared" si="11"/>
        <v>0</v>
      </c>
      <c r="AQ46" s="22">
        <v>0</v>
      </c>
      <c r="AR46" s="36"/>
    </row>
    <row r="47" spans="1:44" ht="15.95" customHeight="1" x14ac:dyDescent="0.25">
      <c r="A47" s="41"/>
      <c r="H47" s="22">
        <v>2</v>
      </c>
      <c r="I47" s="21" t="s">
        <v>32</v>
      </c>
      <c r="L47" s="21" t="s">
        <v>226</v>
      </c>
      <c r="Q47" s="41"/>
      <c r="R47" s="41"/>
      <c r="S47" s="27">
        <v>7.5</v>
      </c>
      <c r="T47" s="21" t="s">
        <v>158</v>
      </c>
      <c r="U47" s="21"/>
      <c r="V47" s="21"/>
      <c r="W47" s="27"/>
      <c r="X47" s="22">
        <v>12</v>
      </c>
      <c r="Y47" s="16" t="s">
        <v>98</v>
      </c>
      <c r="Z47" s="22">
        <v>1</v>
      </c>
      <c r="AA47" s="22">
        <v>1</v>
      </c>
      <c r="AB47" s="22">
        <v>0</v>
      </c>
      <c r="AC47" s="22">
        <f t="shared" si="10"/>
        <v>1</v>
      </c>
      <c r="AD47" s="22">
        <v>0</v>
      </c>
      <c r="AE47" s="45"/>
      <c r="AF47" s="27">
        <v>7.5</v>
      </c>
      <c r="AG47" s="21" t="s">
        <v>194</v>
      </c>
      <c r="AH47" s="21"/>
      <c r="AI47" s="21"/>
      <c r="AJ47" s="27"/>
      <c r="AK47" s="22">
        <v>10</v>
      </c>
      <c r="AL47" s="21" t="s">
        <v>97</v>
      </c>
      <c r="AM47" s="22">
        <v>1</v>
      </c>
      <c r="AN47" s="22">
        <v>2</v>
      </c>
      <c r="AO47" s="22">
        <v>4</v>
      </c>
      <c r="AP47" s="22">
        <f t="shared" si="11"/>
        <v>6</v>
      </c>
      <c r="AQ47" s="22">
        <v>0</v>
      </c>
      <c r="AR47" s="36"/>
    </row>
    <row r="48" spans="1:44" ht="15.95" customHeight="1" x14ac:dyDescent="0.25">
      <c r="A48" s="41"/>
      <c r="H48" s="22">
        <v>2</v>
      </c>
      <c r="I48" s="21" t="s">
        <v>150</v>
      </c>
      <c r="L48" s="21" t="s">
        <v>32</v>
      </c>
      <c r="Q48" s="41"/>
      <c r="R48" s="41"/>
      <c r="S48" s="27">
        <v>7.5</v>
      </c>
      <c r="T48" s="21" t="s">
        <v>188</v>
      </c>
      <c r="U48" s="21"/>
      <c r="V48" s="21"/>
      <c r="W48" s="27"/>
      <c r="X48" s="22">
        <v>4</v>
      </c>
      <c r="Y48" s="16" t="s">
        <v>98</v>
      </c>
      <c r="Z48" s="22">
        <v>1</v>
      </c>
      <c r="AA48" s="22">
        <v>0</v>
      </c>
      <c r="AB48" s="22">
        <v>0</v>
      </c>
      <c r="AC48" s="22">
        <f t="shared" si="10"/>
        <v>0</v>
      </c>
      <c r="AD48" s="22">
        <v>0</v>
      </c>
      <c r="AE48" s="45"/>
      <c r="AF48" s="27">
        <v>7.5</v>
      </c>
      <c r="AG48" s="21" t="s">
        <v>143</v>
      </c>
      <c r="AH48" s="21"/>
      <c r="AI48" s="21"/>
      <c r="AJ48" s="27"/>
      <c r="AK48" s="22">
        <v>2</v>
      </c>
      <c r="AL48" s="21" t="s">
        <v>97</v>
      </c>
      <c r="AM48" s="22">
        <v>1</v>
      </c>
      <c r="AN48" s="22">
        <v>0</v>
      </c>
      <c r="AO48" s="22">
        <v>0</v>
      </c>
      <c r="AP48" s="22">
        <f t="shared" si="11"/>
        <v>0</v>
      </c>
      <c r="AQ48" s="22">
        <v>0</v>
      </c>
      <c r="AR48" s="36"/>
    </row>
    <row r="49" spans="1:44" ht="15.95" customHeight="1" x14ac:dyDescent="0.25">
      <c r="A49" s="41"/>
      <c r="Q49" s="41"/>
      <c r="R49" s="41"/>
      <c r="S49" s="27">
        <v>7</v>
      </c>
      <c r="T49" s="21" t="s">
        <v>52</v>
      </c>
      <c r="U49" s="21"/>
      <c r="V49" s="21"/>
      <c r="W49" s="27"/>
      <c r="X49" s="22">
        <v>15</v>
      </c>
      <c r="Y49" s="16" t="s">
        <v>98</v>
      </c>
      <c r="Z49" s="22">
        <v>1</v>
      </c>
      <c r="AA49" s="22">
        <v>0</v>
      </c>
      <c r="AB49" s="22">
        <v>0</v>
      </c>
      <c r="AC49" s="22">
        <f t="shared" si="10"/>
        <v>0</v>
      </c>
      <c r="AD49" s="22">
        <v>0</v>
      </c>
      <c r="AE49" s="45"/>
      <c r="AF49" s="27">
        <v>7</v>
      </c>
      <c r="AG49" s="21" t="s">
        <v>141</v>
      </c>
      <c r="AH49" s="21"/>
      <c r="AI49" s="21"/>
      <c r="AJ49" s="27"/>
      <c r="AK49" s="22">
        <v>13</v>
      </c>
      <c r="AL49" s="21" t="s">
        <v>97</v>
      </c>
      <c r="AM49" s="22">
        <v>1</v>
      </c>
      <c r="AN49" s="22">
        <v>0</v>
      </c>
      <c r="AO49" s="22">
        <v>2</v>
      </c>
      <c r="AP49" s="22">
        <f t="shared" si="11"/>
        <v>2</v>
      </c>
      <c r="AQ49" s="22">
        <v>2</v>
      </c>
      <c r="AR49" s="36"/>
    </row>
    <row r="50" spans="1:44" ht="15.95" customHeight="1" x14ac:dyDescent="0.25">
      <c r="A50" s="41"/>
      <c r="C50" s="6" t="s">
        <v>182</v>
      </c>
      <c r="G50" s="5">
        <v>3</v>
      </c>
      <c r="H50" s="22">
        <v>1</v>
      </c>
      <c r="I50" s="21" t="s">
        <v>167</v>
      </c>
      <c r="J50" s="21"/>
      <c r="K50" s="21"/>
      <c r="L50" s="21" t="s">
        <v>212</v>
      </c>
      <c r="M50" s="21"/>
      <c r="N50" s="21"/>
      <c r="O50" s="21"/>
      <c r="P50" s="21"/>
      <c r="Q50" s="41"/>
      <c r="R50" s="41"/>
      <c r="S50" s="27">
        <v>6.5</v>
      </c>
      <c r="T50" s="21" t="s">
        <v>63</v>
      </c>
      <c r="U50" s="21"/>
      <c r="V50" s="21"/>
      <c r="W50" s="27"/>
      <c r="X50" s="22">
        <v>2</v>
      </c>
      <c r="Y50" s="16" t="s">
        <v>98</v>
      </c>
      <c r="Z50" s="22">
        <v>1</v>
      </c>
      <c r="AA50" s="22">
        <v>0</v>
      </c>
      <c r="AB50" s="22">
        <v>0</v>
      </c>
      <c r="AC50" s="22">
        <f t="shared" si="10"/>
        <v>0</v>
      </c>
      <c r="AD50" s="22">
        <v>0</v>
      </c>
      <c r="AE50" s="45"/>
      <c r="AF50" s="27">
        <v>7</v>
      </c>
      <c r="AG50" s="21" t="s">
        <v>39</v>
      </c>
      <c r="AH50" s="21"/>
      <c r="AI50" s="21"/>
      <c r="AJ50" s="27"/>
      <c r="AK50" s="22">
        <v>27</v>
      </c>
      <c r="AL50" s="21" t="s">
        <v>97</v>
      </c>
      <c r="AM50" s="22">
        <v>1</v>
      </c>
      <c r="AN50" s="22">
        <v>0</v>
      </c>
      <c r="AO50" s="22">
        <v>2</v>
      </c>
      <c r="AP50" s="22">
        <f t="shared" si="11"/>
        <v>2</v>
      </c>
      <c r="AQ50" s="22">
        <v>0</v>
      </c>
      <c r="AR50" s="36"/>
    </row>
    <row r="51" spans="1:44" ht="15.95" customHeight="1" x14ac:dyDescent="0.25">
      <c r="A51" s="41"/>
      <c r="B51" s="22" t="s">
        <v>27</v>
      </c>
      <c r="C51" s="21" t="s">
        <v>211</v>
      </c>
      <c r="D51" s="21"/>
      <c r="E51" s="21"/>
      <c r="F51" s="21"/>
      <c r="G51" s="21"/>
      <c r="H51" s="22">
        <v>2</v>
      </c>
      <c r="I51" s="21" t="s">
        <v>167</v>
      </c>
      <c r="J51" s="21"/>
      <c r="K51" s="21"/>
      <c r="L51" s="21" t="s">
        <v>213</v>
      </c>
      <c r="M51" s="21"/>
      <c r="N51" s="21"/>
      <c r="O51" s="21"/>
      <c r="P51" s="21"/>
      <c r="Q51" s="41"/>
      <c r="R51" s="41"/>
      <c r="S51" s="27">
        <v>6</v>
      </c>
      <c r="T51" s="21" t="s">
        <v>47</v>
      </c>
      <c r="X51" s="22">
        <v>14</v>
      </c>
      <c r="Y51" s="16" t="s">
        <v>98</v>
      </c>
      <c r="Z51" s="22">
        <v>1</v>
      </c>
      <c r="AA51" s="22">
        <v>0</v>
      </c>
      <c r="AB51" s="22">
        <v>0</v>
      </c>
      <c r="AC51" s="22">
        <f t="shared" si="10"/>
        <v>0</v>
      </c>
      <c r="AD51" s="22">
        <v>0</v>
      </c>
      <c r="AE51" s="45"/>
      <c r="AF51" s="27">
        <v>6.5</v>
      </c>
      <c r="AG51" s="21" t="s">
        <v>48</v>
      </c>
      <c r="AK51" s="22">
        <v>3</v>
      </c>
      <c r="AL51" s="21" t="s">
        <v>97</v>
      </c>
      <c r="AM51" s="22">
        <v>1</v>
      </c>
      <c r="AN51" s="22">
        <v>0</v>
      </c>
      <c r="AO51" s="22">
        <v>1</v>
      </c>
      <c r="AP51" s="22">
        <f t="shared" si="11"/>
        <v>1</v>
      </c>
      <c r="AQ51" s="22">
        <v>0</v>
      </c>
      <c r="AR51" s="36"/>
    </row>
    <row r="52" spans="1:44" ht="15.95" customHeight="1" x14ac:dyDescent="0.25">
      <c r="A52" s="41"/>
      <c r="H52" s="22">
        <v>2</v>
      </c>
      <c r="I52" s="21" t="s">
        <v>42</v>
      </c>
      <c r="J52" s="21"/>
      <c r="K52" s="21"/>
      <c r="L52" s="21" t="s">
        <v>214</v>
      </c>
      <c r="M52" s="21"/>
      <c r="N52" s="21"/>
      <c r="O52" s="21"/>
      <c r="P52" s="21"/>
      <c r="Q52" s="41"/>
      <c r="R52" s="41"/>
      <c r="S52" s="27">
        <v>6</v>
      </c>
      <c r="T52" s="21" t="s">
        <v>49</v>
      </c>
      <c r="U52" s="21"/>
      <c r="V52" s="21"/>
      <c r="W52" s="27"/>
      <c r="X52" s="22">
        <v>3</v>
      </c>
      <c r="Y52" s="16" t="s">
        <v>98</v>
      </c>
      <c r="Z52" s="22">
        <v>0</v>
      </c>
      <c r="AA52" s="22">
        <v>0</v>
      </c>
      <c r="AB52" s="22">
        <v>0</v>
      </c>
      <c r="AC52" s="22">
        <f t="shared" si="10"/>
        <v>0</v>
      </c>
      <c r="AD52" s="22">
        <v>0</v>
      </c>
      <c r="AE52" s="45"/>
      <c r="AF52" s="27">
        <v>6</v>
      </c>
      <c r="AG52" s="21" t="s">
        <v>113</v>
      </c>
      <c r="AH52" s="21"/>
      <c r="AI52" s="21"/>
      <c r="AJ52" s="27"/>
      <c r="AK52" s="22">
        <v>6</v>
      </c>
      <c r="AL52" s="21" t="s">
        <v>97</v>
      </c>
      <c r="AM52" s="22">
        <v>1</v>
      </c>
      <c r="AN52" s="22">
        <v>1</v>
      </c>
      <c r="AO52" s="22">
        <v>0</v>
      </c>
      <c r="AP52" s="22">
        <f t="shared" si="11"/>
        <v>1</v>
      </c>
      <c r="AQ52" s="22">
        <v>2</v>
      </c>
      <c r="AR52" s="36"/>
    </row>
    <row r="53" spans="1:44" ht="15.95" customHeight="1" thickBot="1" x14ac:dyDescent="0.3">
      <c r="A53" s="41"/>
      <c r="B53" s="36"/>
      <c r="C53" s="46"/>
      <c r="D53" s="46"/>
      <c r="E53" s="46"/>
      <c r="F53" s="46"/>
      <c r="G53" s="42"/>
      <c r="H53" s="45"/>
      <c r="I53" s="46"/>
      <c r="J53" s="46"/>
      <c r="K53" s="45"/>
      <c r="L53" s="45"/>
      <c r="M53" s="45"/>
      <c r="N53" s="45"/>
      <c r="O53" s="45"/>
      <c r="P53" s="45"/>
      <c r="Q53" s="41"/>
      <c r="R53" s="41"/>
      <c r="S53" s="17" t="s">
        <v>95</v>
      </c>
      <c r="T53" s="17"/>
      <c r="U53" s="17"/>
      <c r="V53" s="17"/>
      <c r="W53" s="17"/>
      <c r="X53" s="17"/>
      <c r="Y53" s="17"/>
      <c r="Z53" s="23">
        <f>SUM(Z41:Z52)</f>
        <v>11</v>
      </c>
      <c r="AA53" s="23">
        <f>SUM(AA41:AA52)</f>
        <v>2</v>
      </c>
      <c r="AB53" s="23">
        <f>SUM(AB41:AB52)</f>
        <v>0</v>
      </c>
      <c r="AC53" s="23">
        <f>+AB53+AA53</f>
        <v>2</v>
      </c>
      <c r="AD53" s="23">
        <f>SUM(AD41:AD52)</f>
        <v>2</v>
      </c>
      <c r="AE53" s="45"/>
      <c r="AF53" s="17" t="s">
        <v>94</v>
      </c>
      <c r="AG53" s="17"/>
      <c r="AH53" s="17"/>
      <c r="AI53" s="17"/>
      <c r="AJ53" s="17"/>
      <c r="AK53" s="17"/>
      <c r="AL53" s="17"/>
      <c r="AM53" s="23">
        <f>SUM(AM41:AM52)</f>
        <v>11</v>
      </c>
      <c r="AN53" s="23">
        <f>SUM(AN41:AN52)</f>
        <v>8</v>
      </c>
      <c r="AO53" s="23">
        <f>SUM(AO41:AO52)</f>
        <v>14</v>
      </c>
      <c r="AP53" s="23">
        <f>+AO53+AN53</f>
        <v>22</v>
      </c>
      <c r="AQ53" s="23">
        <f>SUM(AQ41:AQ52)</f>
        <v>4</v>
      </c>
      <c r="AR53" s="36"/>
    </row>
    <row r="54" spans="1:44" ht="15.95" customHeight="1" x14ac:dyDescent="0.25">
      <c r="A54" s="41"/>
      <c r="B54" s="11"/>
      <c r="C54" s="11"/>
      <c r="D54" s="11"/>
      <c r="E54" s="21" t="s">
        <v>102</v>
      </c>
      <c r="F54" s="21"/>
      <c r="G54" s="5">
        <f>SUM(G14:G53)</f>
        <v>29</v>
      </c>
      <c r="H54" s="5"/>
      <c r="I54" s="20"/>
      <c r="J54" s="21" t="s">
        <v>56</v>
      </c>
      <c r="K54" s="20"/>
      <c r="L54" s="5">
        <f>COUNTA(C14:C53)-8</f>
        <v>5</v>
      </c>
      <c r="N54" s="21" t="s">
        <v>73</v>
      </c>
      <c r="O54" s="5">
        <f>+L54*2</f>
        <v>10</v>
      </c>
      <c r="P54" s="11"/>
      <c r="Q54" s="41"/>
      <c r="R54" s="41"/>
      <c r="S54" s="12" t="s">
        <v>115</v>
      </c>
      <c r="T54" s="12"/>
      <c r="U54" s="12"/>
      <c r="V54" s="12"/>
      <c r="W54" s="12"/>
      <c r="X54" s="14" t="s">
        <v>36</v>
      </c>
      <c r="Z54" s="22">
        <v>0</v>
      </c>
      <c r="AA54" s="22">
        <v>0</v>
      </c>
      <c r="AB54" s="22">
        <v>0</v>
      </c>
      <c r="AC54" s="22">
        <f t="shared" ref="AC54:AC65" si="12">+AA54+AB54</f>
        <v>0</v>
      </c>
      <c r="AD54" s="22">
        <v>0</v>
      </c>
      <c r="AE54" s="45"/>
      <c r="AF54" s="19" t="s">
        <v>14</v>
      </c>
      <c r="AG54" s="19"/>
      <c r="AH54" s="19"/>
      <c r="AI54" s="19"/>
      <c r="AJ54" s="19"/>
      <c r="AK54" s="16" t="s">
        <v>26</v>
      </c>
      <c r="AM54" s="22">
        <v>2</v>
      </c>
      <c r="AN54" s="22">
        <v>0</v>
      </c>
      <c r="AO54" s="22">
        <v>2</v>
      </c>
      <c r="AP54" s="22">
        <f t="shared" ref="AP54:AP65" si="13">+AN54+AO54</f>
        <v>2</v>
      </c>
      <c r="AQ54" s="22">
        <v>2</v>
      </c>
      <c r="AR54" s="36"/>
    </row>
    <row r="55" spans="1:44" ht="15.95" customHeight="1" x14ac:dyDescent="0.25">
      <c r="A55" s="41"/>
      <c r="E55" s="21" t="s">
        <v>101</v>
      </c>
      <c r="F55" s="21"/>
      <c r="G55" s="5">
        <f>COUNTA(L15:L53)+COUNTIF(L15:L53,"*&amp;*")</f>
        <v>45</v>
      </c>
      <c r="O55" t="s">
        <v>144</v>
      </c>
      <c r="Q55" s="41"/>
      <c r="R55" s="41"/>
      <c r="S55" s="27">
        <v>7.5</v>
      </c>
      <c r="T55" s="21" t="s">
        <v>69</v>
      </c>
      <c r="U55" s="21"/>
      <c r="V55" s="21"/>
      <c r="W55" s="21"/>
      <c r="X55" s="22">
        <v>68</v>
      </c>
      <c r="Y55" s="21" t="s">
        <v>106</v>
      </c>
      <c r="Z55" s="22">
        <v>1</v>
      </c>
      <c r="AA55" s="22">
        <v>0</v>
      </c>
      <c r="AB55" s="22">
        <v>0</v>
      </c>
      <c r="AC55" s="22">
        <f t="shared" si="12"/>
        <v>0</v>
      </c>
      <c r="AD55" s="22">
        <v>0</v>
      </c>
      <c r="AE55" s="45"/>
      <c r="AF55" s="27">
        <v>8</v>
      </c>
      <c r="AG55" s="21" t="s">
        <v>142</v>
      </c>
      <c r="AK55" s="22">
        <v>1</v>
      </c>
      <c r="AL55" s="21" t="s">
        <v>107</v>
      </c>
      <c r="AM55" s="22">
        <v>1</v>
      </c>
      <c r="AN55" s="22">
        <v>0</v>
      </c>
      <c r="AO55" s="22">
        <v>0</v>
      </c>
      <c r="AP55" s="22">
        <f t="shared" si="13"/>
        <v>0</v>
      </c>
      <c r="AQ55" s="22">
        <v>0</v>
      </c>
      <c r="AR55" s="36"/>
    </row>
    <row r="56" spans="1:44" ht="15.95" customHeight="1" x14ac:dyDescent="0.25">
      <c r="A56" s="41"/>
      <c r="Q56" s="41"/>
      <c r="R56" s="41"/>
      <c r="S56" s="27">
        <v>9.5</v>
      </c>
      <c r="T56" s="21" t="s">
        <v>85</v>
      </c>
      <c r="U56" s="21"/>
      <c r="V56" s="21"/>
      <c r="W56" s="21"/>
      <c r="X56" s="22">
        <v>9</v>
      </c>
      <c r="Y56" s="21" t="s">
        <v>106</v>
      </c>
      <c r="Z56" s="22">
        <v>1</v>
      </c>
      <c r="AA56" s="22">
        <v>0</v>
      </c>
      <c r="AB56" s="22">
        <v>2</v>
      </c>
      <c r="AC56" s="22">
        <f t="shared" si="12"/>
        <v>2</v>
      </c>
      <c r="AD56" s="22">
        <v>0</v>
      </c>
      <c r="AE56" s="45"/>
      <c r="AF56" s="27">
        <v>9</v>
      </c>
      <c r="AG56" s="21" t="s">
        <v>167</v>
      </c>
      <c r="AH56" s="21"/>
      <c r="AI56" s="21"/>
      <c r="AJ56" s="21"/>
      <c r="AK56" s="22">
        <v>75</v>
      </c>
      <c r="AL56" s="21" t="s">
        <v>107</v>
      </c>
      <c r="AM56" s="22">
        <v>1</v>
      </c>
      <c r="AN56" s="22">
        <v>2</v>
      </c>
      <c r="AO56" s="22">
        <v>0</v>
      </c>
      <c r="AP56" s="22">
        <f t="shared" si="13"/>
        <v>2</v>
      </c>
      <c r="AQ56" s="22">
        <v>0</v>
      </c>
      <c r="AR56" s="36"/>
    </row>
    <row r="57" spans="1:44" ht="15.95" customHeight="1" x14ac:dyDescent="0.25">
      <c r="A57" s="41"/>
      <c r="Q57" s="41"/>
      <c r="R57" s="41"/>
      <c r="S57" s="27">
        <v>8.5</v>
      </c>
      <c r="T57" s="21" t="s">
        <v>189</v>
      </c>
      <c r="U57" s="21"/>
      <c r="V57" s="21"/>
      <c r="W57" s="21"/>
      <c r="X57" s="22">
        <v>14</v>
      </c>
      <c r="Y57" s="21" t="s">
        <v>106</v>
      </c>
      <c r="Z57" s="22">
        <v>1</v>
      </c>
      <c r="AA57" s="22">
        <v>1</v>
      </c>
      <c r="AB57" s="22">
        <v>0</v>
      </c>
      <c r="AC57" s="22">
        <f t="shared" si="12"/>
        <v>1</v>
      </c>
      <c r="AD57" s="22">
        <v>0</v>
      </c>
      <c r="AE57" s="45"/>
      <c r="AF57" s="27">
        <v>8.5</v>
      </c>
      <c r="AG57" s="21" t="s">
        <v>42</v>
      </c>
      <c r="AH57" s="21"/>
      <c r="AI57" s="21"/>
      <c r="AJ57" s="21"/>
      <c r="AK57" s="22">
        <v>10</v>
      </c>
      <c r="AL57" s="21" t="s">
        <v>107</v>
      </c>
      <c r="AM57" s="22">
        <v>1</v>
      </c>
      <c r="AN57" s="22">
        <v>1</v>
      </c>
      <c r="AO57" s="22">
        <v>1</v>
      </c>
      <c r="AP57" s="22">
        <f t="shared" si="13"/>
        <v>2</v>
      </c>
      <c r="AQ57" s="22">
        <v>0</v>
      </c>
      <c r="AR57" s="36"/>
    </row>
    <row r="58" spans="1:44" ht="15.95" customHeight="1" x14ac:dyDescent="0.25">
      <c r="A58" s="41"/>
      <c r="B58" s="6" t="s">
        <v>83</v>
      </c>
      <c r="C58" s="6"/>
      <c r="N58" s="6"/>
      <c r="O58" s="6"/>
      <c r="Q58" s="41"/>
      <c r="R58" s="41"/>
      <c r="S58" s="27">
        <v>8</v>
      </c>
      <c r="T58" s="21" t="s">
        <v>190</v>
      </c>
      <c r="U58" s="21"/>
      <c r="V58" s="21"/>
      <c r="W58" s="21"/>
      <c r="X58" s="22">
        <v>11</v>
      </c>
      <c r="Y58" s="21" t="s">
        <v>106</v>
      </c>
      <c r="Z58" s="22">
        <v>1</v>
      </c>
      <c r="AA58" s="22">
        <v>0</v>
      </c>
      <c r="AB58" s="22">
        <v>0</v>
      </c>
      <c r="AC58" s="22">
        <f t="shared" si="12"/>
        <v>0</v>
      </c>
      <c r="AD58" s="22">
        <v>0</v>
      </c>
      <c r="AE58" s="45"/>
      <c r="AF58" s="27">
        <v>8</v>
      </c>
      <c r="AG58" s="21" t="s">
        <v>74</v>
      </c>
      <c r="AH58" s="21"/>
      <c r="AI58" s="21"/>
      <c r="AJ58" s="21"/>
      <c r="AK58" s="22">
        <v>71</v>
      </c>
      <c r="AL58" s="21" t="s">
        <v>107</v>
      </c>
      <c r="AM58" s="22">
        <v>1</v>
      </c>
      <c r="AN58" s="22">
        <v>0</v>
      </c>
      <c r="AO58" s="22">
        <v>1</v>
      </c>
      <c r="AP58" s="22">
        <f t="shared" si="13"/>
        <v>1</v>
      </c>
      <c r="AQ58" s="22">
        <v>0</v>
      </c>
      <c r="AR58" s="36"/>
    </row>
    <row r="59" spans="1:44" ht="15.95" customHeight="1" x14ac:dyDescent="0.25">
      <c r="A59" s="41"/>
      <c r="Q59" s="41"/>
      <c r="R59" s="41"/>
      <c r="S59" s="27">
        <v>7.5</v>
      </c>
      <c r="T59" s="21" t="s">
        <v>139</v>
      </c>
      <c r="U59" s="21"/>
      <c r="V59" s="21"/>
      <c r="W59" s="21"/>
      <c r="X59" s="22">
        <v>6</v>
      </c>
      <c r="Y59" s="21" t="s">
        <v>106</v>
      </c>
      <c r="Z59" s="22">
        <v>1</v>
      </c>
      <c r="AA59" s="22">
        <v>0</v>
      </c>
      <c r="AB59" s="22">
        <v>0</v>
      </c>
      <c r="AC59" s="22">
        <f t="shared" si="12"/>
        <v>0</v>
      </c>
      <c r="AD59" s="22">
        <v>0</v>
      </c>
      <c r="AE59" s="45"/>
      <c r="AF59" s="27">
        <v>8</v>
      </c>
      <c r="AG59" s="21" t="s">
        <v>195</v>
      </c>
      <c r="AH59" s="21"/>
      <c r="AI59" s="21"/>
      <c r="AJ59" s="21"/>
      <c r="AK59" s="22">
        <v>97</v>
      </c>
      <c r="AL59" s="21" t="s">
        <v>107</v>
      </c>
      <c r="AM59" s="22">
        <v>1</v>
      </c>
      <c r="AN59" s="22">
        <v>0</v>
      </c>
      <c r="AO59" s="22">
        <v>1</v>
      </c>
      <c r="AP59" s="22">
        <f t="shared" si="13"/>
        <v>1</v>
      </c>
      <c r="AQ59" s="22">
        <v>0</v>
      </c>
      <c r="AR59" s="36"/>
    </row>
    <row r="60" spans="1:44" ht="15.95" customHeight="1" x14ac:dyDescent="0.25">
      <c r="A60" s="41"/>
      <c r="C60" s="6" t="s">
        <v>58</v>
      </c>
      <c r="H60" s="6" t="s">
        <v>65</v>
      </c>
      <c r="M60" s="6" t="s">
        <v>66</v>
      </c>
      <c r="Q60" s="41"/>
      <c r="R60" s="41"/>
      <c r="S60" s="27">
        <v>7.5</v>
      </c>
      <c r="T60" s="21" t="s">
        <v>118</v>
      </c>
      <c r="V60" s="21"/>
      <c r="W60" s="21"/>
      <c r="X60" s="22">
        <v>7</v>
      </c>
      <c r="Y60" s="21" t="s">
        <v>106</v>
      </c>
      <c r="Z60" s="22">
        <v>1</v>
      </c>
      <c r="AA60" s="22">
        <v>0</v>
      </c>
      <c r="AB60" s="22">
        <v>0</v>
      </c>
      <c r="AC60" s="22">
        <f t="shared" si="12"/>
        <v>0</v>
      </c>
      <c r="AD60" s="22">
        <v>0</v>
      </c>
      <c r="AE60" s="45"/>
      <c r="AF60" s="27">
        <v>7.5</v>
      </c>
      <c r="AG60" s="21" t="s">
        <v>196</v>
      </c>
      <c r="AH60" s="21"/>
      <c r="AI60" s="21"/>
      <c r="AJ60" s="21"/>
      <c r="AK60" s="22">
        <v>59</v>
      </c>
      <c r="AL60" s="21" t="s">
        <v>107</v>
      </c>
      <c r="AM60" s="22">
        <v>1</v>
      </c>
      <c r="AN60" s="22">
        <v>0</v>
      </c>
      <c r="AO60" s="22">
        <v>0</v>
      </c>
      <c r="AP60" s="22">
        <f t="shared" si="13"/>
        <v>0</v>
      </c>
      <c r="AQ60" s="22">
        <v>0</v>
      </c>
      <c r="AR60" s="36"/>
    </row>
    <row r="61" spans="1:44" ht="15.95" customHeight="1" x14ac:dyDescent="0.25">
      <c r="A61" s="41"/>
      <c r="C61" s="21" t="s">
        <v>203</v>
      </c>
      <c r="H61" s="21" t="s">
        <v>204</v>
      </c>
      <c r="I61" s="21"/>
      <c r="J61" s="21"/>
      <c r="K61" s="21"/>
      <c r="L61" s="21"/>
      <c r="M61" s="21" t="s">
        <v>163</v>
      </c>
      <c r="N61" s="21"/>
      <c r="O61" s="21"/>
      <c r="P61" s="21"/>
      <c r="Q61" s="36"/>
      <c r="R61" s="41"/>
      <c r="S61" s="27">
        <v>7.5</v>
      </c>
      <c r="T61" s="21" t="s">
        <v>128</v>
      </c>
      <c r="U61" s="21"/>
      <c r="V61" s="21"/>
      <c r="W61" s="21"/>
      <c r="X61" s="22">
        <v>10</v>
      </c>
      <c r="Y61" s="21" t="s">
        <v>106</v>
      </c>
      <c r="Z61" s="22">
        <v>1</v>
      </c>
      <c r="AA61" s="22">
        <v>1</v>
      </c>
      <c r="AB61" s="22">
        <v>0</v>
      </c>
      <c r="AC61" s="22">
        <f t="shared" si="12"/>
        <v>1</v>
      </c>
      <c r="AD61" s="22">
        <v>0</v>
      </c>
      <c r="AE61" s="45"/>
      <c r="AF61" s="27">
        <v>7.5</v>
      </c>
      <c r="AG61" s="21" t="s">
        <v>60</v>
      </c>
      <c r="AH61" s="21"/>
      <c r="AI61" s="21"/>
      <c r="AJ61" s="21"/>
      <c r="AK61" s="22">
        <v>24</v>
      </c>
      <c r="AL61" s="21" t="s">
        <v>107</v>
      </c>
      <c r="AM61" s="22">
        <v>0</v>
      </c>
      <c r="AN61" s="22">
        <v>0</v>
      </c>
      <c r="AO61" s="22">
        <v>0</v>
      </c>
      <c r="AP61" s="22">
        <f t="shared" si="13"/>
        <v>0</v>
      </c>
      <c r="AQ61" s="22">
        <v>0</v>
      </c>
      <c r="AR61" s="36"/>
    </row>
    <row r="62" spans="1:44" ht="15.95" customHeight="1" x14ac:dyDescent="0.25">
      <c r="A62" s="41"/>
      <c r="C62" s="21"/>
      <c r="H62" s="21" t="s">
        <v>230</v>
      </c>
      <c r="I62" s="21"/>
      <c r="J62" s="21"/>
      <c r="K62" s="21"/>
      <c r="L62" s="21"/>
      <c r="M62" s="21"/>
      <c r="N62" s="21"/>
      <c r="Q62" s="41"/>
      <c r="R62" s="41"/>
      <c r="S62" s="27">
        <v>7</v>
      </c>
      <c r="T62" s="21" t="s">
        <v>191</v>
      </c>
      <c r="U62" s="21"/>
      <c r="V62" s="21"/>
      <c r="W62" s="21"/>
      <c r="X62" s="22">
        <v>5</v>
      </c>
      <c r="Y62" s="21" t="s">
        <v>106</v>
      </c>
      <c r="Z62" s="22">
        <v>1</v>
      </c>
      <c r="AA62" s="22">
        <v>0</v>
      </c>
      <c r="AB62" s="22">
        <v>0</v>
      </c>
      <c r="AC62" s="22">
        <f t="shared" si="12"/>
        <v>0</v>
      </c>
      <c r="AD62" s="22">
        <v>0</v>
      </c>
      <c r="AE62" s="45"/>
      <c r="AF62" s="27">
        <v>7</v>
      </c>
      <c r="AG62" s="21" t="s">
        <v>61</v>
      </c>
      <c r="AH62" s="21"/>
      <c r="AI62" s="21"/>
      <c r="AJ62" s="21"/>
      <c r="AK62" s="22">
        <v>7</v>
      </c>
      <c r="AL62" s="21" t="s">
        <v>107</v>
      </c>
      <c r="AM62" s="22">
        <v>1</v>
      </c>
      <c r="AN62" s="22">
        <v>0</v>
      </c>
      <c r="AO62" s="22">
        <v>0</v>
      </c>
      <c r="AP62" s="22">
        <f t="shared" si="13"/>
        <v>0</v>
      </c>
      <c r="AQ62" s="22">
        <v>0</v>
      </c>
      <c r="AR62" s="36"/>
    </row>
    <row r="63" spans="1:44" ht="15.95" customHeight="1" x14ac:dyDescent="0.25">
      <c r="A63" s="36"/>
      <c r="C63" s="21"/>
      <c r="F63" s="21"/>
      <c r="H63" s="21"/>
      <c r="I63" s="21"/>
      <c r="J63" s="21"/>
      <c r="K63" s="21"/>
      <c r="L63" s="21"/>
      <c r="M63" s="21"/>
      <c r="N63" s="21"/>
      <c r="Q63" s="36"/>
      <c r="R63" s="41"/>
      <c r="S63" s="27">
        <v>6.5</v>
      </c>
      <c r="T63" s="21" t="s">
        <v>30</v>
      </c>
      <c r="U63" s="21"/>
      <c r="V63" s="21"/>
      <c r="W63" s="21"/>
      <c r="X63" s="22">
        <v>3</v>
      </c>
      <c r="Y63" s="21" t="s">
        <v>106</v>
      </c>
      <c r="Z63" s="22">
        <v>1</v>
      </c>
      <c r="AA63" s="22">
        <v>0</v>
      </c>
      <c r="AB63" s="22">
        <v>1</v>
      </c>
      <c r="AC63" s="22">
        <f t="shared" si="12"/>
        <v>1</v>
      </c>
      <c r="AD63" s="22">
        <v>0</v>
      </c>
      <c r="AE63" s="45"/>
      <c r="AF63" s="27">
        <v>7</v>
      </c>
      <c r="AG63" s="21" t="s">
        <v>197</v>
      </c>
      <c r="AH63" s="21"/>
      <c r="AI63" s="21"/>
      <c r="AJ63" s="21"/>
      <c r="AK63" s="22">
        <v>53</v>
      </c>
      <c r="AL63" s="21" t="s">
        <v>107</v>
      </c>
      <c r="AM63" s="22">
        <v>1</v>
      </c>
      <c r="AN63" s="22">
        <v>0</v>
      </c>
      <c r="AO63" s="22">
        <v>0</v>
      </c>
      <c r="AP63" s="22">
        <f t="shared" si="13"/>
        <v>0</v>
      </c>
      <c r="AQ63" s="22">
        <v>0</v>
      </c>
      <c r="AR63" s="36"/>
    </row>
    <row r="64" spans="1:44" ht="15.95" customHeight="1" x14ac:dyDescent="0.25">
      <c r="A64" s="41"/>
      <c r="Q64" s="41"/>
      <c r="R64" s="41"/>
      <c r="S64" s="27">
        <v>6</v>
      </c>
      <c r="T64" s="21" t="s">
        <v>105</v>
      </c>
      <c r="U64" s="21"/>
      <c r="V64" s="21"/>
      <c r="W64" s="21"/>
      <c r="X64" s="22">
        <v>4</v>
      </c>
      <c r="Y64" s="21" t="s">
        <v>106</v>
      </c>
      <c r="Z64" s="22">
        <v>1</v>
      </c>
      <c r="AA64" s="22">
        <v>0</v>
      </c>
      <c r="AB64" s="22">
        <v>0</v>
      </c>
      <c r="AC64" s="22">
        <f t="shared" si="12"/>
        <v>0</v>
      </c>
      <c r="AD64" s="22">
        <v>0</v>
      </c>
      <c r="AE64" s="45"/>
      <c r="AF64" s="27">
        <v>6.5</v>
      </c>
      <c r="AG64" s="21" t="s">
        <v>33</v>
      </c>
      <c r="AH64" s="21"/>
      <c r="AI64" s="21"/>
      <c r="AJ64" s="21"/>
      <c r="AK64" s="22">
        <v>66</v>
      </c>
      <c r="AL64" s="21" t="s">
        <v>107</v>
      </c>
      <c r="AM64" s="22">
        <v>1</v>
      </c>
      <c r="AN64" s="22">
        <v>0</v>
      </c>
      <c r="AO64" s="22">
        <v>0</v>
      </c>
      <c r="AP64" s="22">
        <f t="shared" si="13"/>
        <v>0</v>
      </c>
      <c r="AQ64" s="22">
        <v>0</v>
      </c>
      <c r="AR64" s="36"/>
    </row>
    <row r="65" spans="1:44" ht="15.95" customHeight="1" x14ac:dyDescent="0.25">
      <c r="A65" s="36"/>
      <c r="Q65" s="36"/>
      <c r="R65" s="41"/>
      <c r="S65" s="27">
        <v>6.5</v>
      </c>
      <c r="T65" s="21" t="s">
        <v>133</v>
      </c>
      <c r="U65" s="21"/>
      <c r="V65" s="21"/>
      <c r="W65" s="21"/>
      <c r="X65" s="22">
        <v>2</v>
      </c>
      <c r="Y65" s="21" t="s">
        <v>106</v>
      </c>
      <c r="Z65" s="22">
        <v>1</v>
      </c>
      <c r="AA65" s="22">
        <v>0</v>
      </c>
      <c r="AB65" s="22">
        <v>1</v>
      </c>
      <c r="AC65" s="22">
        <f t="shared" si="12"/>
        <v>1</v>
      </c>
      <c r="AD65" s="22">
        <v>0</v>
      </c>
      <c r="AE65" s="45"/>
      <c r="AF65" s="27">
        <v>6</v>
      </c>
      <c r="AG65" s="21" t="s">
        <v>59</v>
      </c>
      <c r="AH65" s="21"/>
      <c r="AI65" s="21"/>
      <c r="AJ65" s="21"/>
      <c r="AK65" s="22">
        <v>2</v>
      </c>
      <c r="AL65" s="21" t="s">
        <v>107</v>
      </c>
      <c r="AM65" s="22">
        <v>0</v>
      </c>
      <c r="AN65" s="22">
        <v>0</v>
      </c>
      <c r="AO65" s="22">
        <v>0</v>
      </c>
      <c r="AP65" s="22">
        <f t="shared" si="13"/>
        <v>0</v>
      </c>
      <c r="AQ65" s="22">
        <v>0</v>
      </c>
      <c r="AR65" s="36"/>
    </row>
    <row r="66" spans="1:44" ht="15.95" customHeight="1" thickBot="1" x14ac:dyDescent="0.3">
      <c r="A66" s="41"/>
      <c r="Q66" s="36"/>
      <c r="R66" s="41"/>
      <c r="S66" s="17" t="s">
        <v>116</v>
      </c>
      <c r="T66" s="17"/>
      <c r="U66" s="17"/>
      <c r="V66" s="17"/>
      <c r="W66" s="17"/>
      <c r="X66" s="17"/>
      <c r="Y66" s="17"/>
      <c r="Z66" s="23">
        <f>SUM(Z54:Z65)</f>
        <v>11</v>
      </c>
      <c r="AA66" s="23">
        <f>SUM(AA54:AA65)</f>
        <v>2</v>
      </c>
      <c r="AB66" s="23">
        <f>SUM(AB54:AB65)</f>
        <v>4</v>
      </c>
      <c r="AC66" s="23">
        <f>+AB66+AA66</f>
        <v>6</v>
      </c>
      <c r="AD66" s="23">
        <f>SUM(AD54:AD65)</f>
        <v>0</v>
      </c>
      <c r="AE66" s="45"/>
      <c r="AF66" s="17" t="s">
        <v>35</v>
      </c>
      <c r="AG66" s="17"/>
      <c r="AH66" s="17"/>
      <c r="AI66" s="17"/>
      <c r="AJ66" s="17"/>
      <c r="AK66" s="17"/>
      <c r="AL66" s="17"/>
      <c r="AM66" s="23">
        <f>SUM(AM54:AM65)</f>
        <v>11</v>
      </c>
      <c r="AN66" s="23">
        <f>SUM(AN54:AN65)</f>
        <v>3</v>
      </c>
      <c r="AO66" s="23">
        <f>SUM(AO54:AO65)</f>
        <v>5</v>
      </c>
      <c r="AP66" s="23">
        <f>+AO66+AN66</f>
        <v>8</v>
      </c>
      <c r="AQ66" s="23">
        <f>SUM(AQ54:AQ65)</f>
        <v>2</v>
      </c>
      <c r="AR66" s="36"/>
    </row>
    <row r="67" spans="1:44" ht="15.95" customHeight="1" x14ac:dyDescent="0.25">
      <c r="A67" s="41"/>
      <c r="Q67" s="36"/>
      <c r="R67" s="36"/>
      <c r="AF67" s="21" t="s">
        <v>124</v>
      </c>
      <c r="AG67" s="11"/>
      <c r="AH67" s="11"/>
      <c r="AI67" s="11"/>
      <c r="AJ67" s="21"/>
      <c r="AK67" s="21"/>
      <c r="AL67" s="11"/>
      <c r="AM67" s="15">
        <f>+Z27+Z40+AM27+AM66+AM53+AM40+Z66+Z53</f>
        <v>88</v>
      </c>
      <c r="AN67" s="15">
        <f>+AA27+AA40+AN27+AN66+AN53+AN40+AA66+AA53</f>
        <v>29</v>
      </c>
      <c r="AO67" s="15">
        <f>+AB27+AB40+AO27+AO66+AO53+AO40+AB66+AB53</f>
        <v>45</v>
      </c>
      <c r="AP67" s="15">
        <f>+AC27+AC40+AP27+AP66+AP53+AP40+AC66+AC53</f>
        <v>74</v>
      </c>
      <c r="AQ67" s="15">
        <f>+AD27+AD40+AQ27+AQ66+AQ53+AQ40+AD66+AD53</f>
        <v>10</v>
      </c>
      <c r="AR67" s="36"/>
    </row>
    <row r="68" spans="1:44" ht="15.95" customHeight="1" x14ac:dyDescent="0.25">
      <c r="A68" s="41"/>
      <c r="Q68" s="36"/>
      <c r="R68" s="36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J68" s="21"/>
      <c r="AK68" s="21"/>
      <c r="AL68" s="11"/>
      <c r="AM68" s="22"/>
      <c r="AN68" s="22"/>
      <c r="AO68" s="22"/>
      <c r="AP68" s="22"/>
      <c r="AQ68" s="22"/>
      <c r="AR68" s="36"/>
    </row>
    <row r="69" spans="1:44" ht="15.95" customHeight="1" x14ac:dyDescent="0.25">
      <c r="A69" s="41"/>
      <c r="Q69" s="36"/>
      <c r="R69" s="36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21"/>
      <c r="AG69" s="11"/>
      <c r="AH69" s="11"/>
      <c r="AI69" s="11"/>
      <c r="AJ69" s="21"/>
      <c r="AK69" s="21"/>
      <c r="AL69" s="11"/>
      <c r="AM69" s="22"/>
      <c r="AN69" s="22"/>
      <c r="AO69" s="22"/>
      <c r="AP69" s="22"/>
      <c r="AQ69" s="22"/>
      <c r="AR69" s="36"/>
    </row>
    <row r="70" spans="1:44" ht="15.95" customHeight="1" x14ac:dyDescent="0.25">
      <c r="A70" s="41"/>
      <c r="Q70" s="36"/>
      <c r="R70" s="36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21"/>
      <c r="AG70" s="11"/>
      <c r="AH70" s="11"/>
      <c r="AI70" s="11"/>
      <c r="AJ70" s="21"/>
      <c r="AK70" s="21"/>
      <c r="AL70" s="11"/>
      <c r="AM70" s="22"/>
      <c r="AN70" s="22"/>
      <c r="AO70" s="22"/>
      <c r="AP70" s="34"/>
      <c r="AQ70" s="22"/>
      <c r="AR70" s="36"/>
    </row>
    <row r="71" spans="1:44" ht="15.95" customHeight="1" x14ac:dyDescent="0.25">
      <c r="A71" s="41"/>
      <c r="Q71" s="36"/>
      <c r="R71" s="36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21"/>
      <c r="AG71" s="11"/>
      <c r="AH71" s="11"/>
      <c r="AI71" s="11"/>
      <c r="AJ71" s="21"/>
      <c r="AK71" s="21"/>
      <c r="AL71" s="11"/>
      <c r="AM71" s="22"/>
      <c r="AN71" s="22"/>
      <c r="AO71" s="22"/>
      <c r="AP71" s="34"/>
      <c r="AQ71" s="22"/>
      <c r="AR71" s="36"/>
    </row>
    <row r="72" spans="1:44" ht="15.95" customHeight="1" x14ac:dyDescent="0.25">
      <c r="A72" s="41"/>
      <c r="Q72" s="36"/>
      <c r="R72" s="39"/>
      <c r="AR72" s="43"/>
    </row>
    <row r="73" spans="1:44" ht="15" customHeight="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43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43"/>
    </row>
    <row r="74" spans="1:44" ht="24" customHeight="1" x14ac:dyDescent="0.3">
      <c r="A74" s="39"/>
      <c r="B74" s="63" t="s">
        <v>127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39"/>
      <c r="R74" s="39"/>
      <c r="S74" s="63" t="s">
        <v>127</v>
      </c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43"/>
    </row>
    <row r="75" spans="1:44" ht="20.25" x14ac:dyDescent="0.3">
      <c r="A75" s="39"/>
      <c r="B75" s="26" t="s">
        <v>76</v>
      </c>
      <c r="C75" s="26">
        <f>+C2</f>
        <v>1</v>
      </c>
      <c r="D75" s="25"/>
      <c r="E75" s="25"/>
      <c r="F75" s="25"/>
      <c r="G75" s="64" t="str">
        <f>+G2</f>
        <v>2025/2026 REGULAR SEASON</v>
      </c>
      <c r="H75" s="64"/>
      <c r="I75" s="64"/>
      <c r="J75" s="64"/>
      <c r="K75" s="64"/>
      <c r="L75" s="64"/>
      <c r="M75" s="64"/>
      <c r="N75" s="25"/>
      <c r="O75" s="25"/>
      <c r="P75" s="25"/>
      <c r="Q75" s="39"/>
      <c r="R75" s="39"/>
      <c r="S75" s="64" t="s">
        <v>88</v>
      </c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39"/>
    </row>
    <row r="76" spans="1:44" ht="18.600000000000001" customHeight="1" x14ac:dyDescent="0.3">
      <c r="A76" s="36"/>
      <c r="N76" s="25"/>
      <c r="O76" s="25"/>
      <c r="P76" s="25"/>
      <c r="Q76" s="36"/>
      <c r="R76" s="36"/>
      <c r="T76" s="16"/>
      <c r="U76" s="16"/>
      <c r="V76" s="16"/>
      <c r="W76" s="16"/>
      <c r="X76" s="16"/>
      <c r="Y76" s="16"/>
      <c r="Z76" s="16"/>
      <c r="AA76" s="29"/>
      <c r="AB76" s="29"/>
      <c r="AC76" s="29"/>
      <c r="AD76" s="29"/>
      <c r="AE76" s="30"/>
      <c r="AF76" s="29"/>
      <c r="AG76" s="29"/>
      <c r="AH76" s="29"/>
      <c r="AI76" s="29"/>
      <c r="AJ76" s="29"/>
      <c r="AK76" s="29"/>
      <c r="AL76" s="29"/>
      <c r="AM76" s="21"/>
      <c r="AN76" s="11"/>
      <c r="AO76" s="11"/>
      <c r="AP76" s="22"/>
      <c r="AQ76" s="22"/>
      <c r="AR76" s="36"/>
    </row>
    <row r="77" spans="1:44" ht="16.5" thickBot="1" x14ac:dyDescent="0.3">
      <c r="A77" s="36"/>
      <c r="Q77" s="39"/>
      <c r="R77" s="39"/>
      <c r="S77" s="28" t="s">
        <v>109</v>
      </c>
      <c r="T77" s="28" t="s">
        <v>111</v>
      </c>
      <c r="U77" s="28"/>
      <c r="V77" s="38"/>
      <c r="W77" s="38"/>
      <c r="X77" s="38"/>
      <c r="Y77" s="38"/>
      <c r="Z77" s="38" t="s">
        <v>3</v>
      </c>
      <c r="AA77" s="38" t="s">
        <v>22</v>
      </c>
      <c r="AB77" s="38" t="s">
        <v>23</v>
      </c>
      <c r="AC77" s="38" t="s">
        <v>24</v>
      </c>
      <c r="AD77" s="38" t="s">
        <v>2</v>
      </c>
      <c r="AE77" s="22"/>
      <c r="AM77" s="22"/>
      <c r="AN77" s="22"/>
      <c r="AO77" s="22"/>
      <c r="AP77" s="22"/>
      <c r="AQ77" s="22"/>
      <c r="AR77" s="39"/>
    </row>
    <row r="78" spans="1:44" ht="15.75" customHeight="1" x14ac:dyDescent="0.25">
      <c r="A78" s="36"/>
      <c r="Q78" s="39"/>
      <c r="R78" s="39"/>
      <c r="S78" s="27">
        <v>7</v>
      </c>
      <c r="T78" s="21" t="s">
        <v>219</v>
      </c>
      <c r="Z78" s="22">
        <v>1</v>
      </c>
      <c r="AA78" s="22">
        <v>1</v>
      </c>
      <c r="AB78" s="22">
        <v>0</v>
      </c>
      <c r="AC78" s="22">
        <f>+AA78+AB78</f>
        <v>1</v>
      </c>
      <c r="AD78" s="22">
        <v>0</v>
      </c>
      <c r="AM78" s="22"/>
      <c r="AN78" s="22"/>
      <c r="AO78" s="22"/>
      <c r="AP78" s="22"/>
      <c r="AQ78" s="22"/>
      <c r="AR78" s="39"/>
    </row>
    <row r="79" spans="1:44" ht="15.75" customHeight="1" thickBot="1" x14ac:dyDescent="0.3">
      <c r="A79" s="36"/>
      <c r="E79" s="2" t="s">
        <v>67</v>
      </c>
      <c r="F79" s="2"/>
      <c r="G79" s="2"/>
      <c r="H79" s="4" t="s">
        <v>1</v>
      </c>
      <c r="I79" s="4"/>
      <c r="J79" s="4" t="s">
        <v>3</v>
      </c>
      <c r="K79" s="4" t="s">
        <v>22</v>
      </c>
      <c r="L79" s="4" t="s">
        <v>23</v>
      </c>
      <c r="M79" s="50" t="s">
        <v>24</v>
      </c>
      <c r="Q79" s="36"/>
      <c r="R79" s="36"/>
      <c r="S79" s="27">
        <v>8</v>
      </c>
      <c r="T79" s="21" t="s">
        <v>137</v>
      </c>
      <c r="Z79" s="22">
        <v>1</v>
      </c>
      <c r="AA79" s="22">
        <v>2</v>
      </c>
      <c r="AB79" s="22">
        <v>1</v>
      </c>
      <c r="AC79" s="22">
        <f>+AA79+AB79</f>
        <v>3</v>
      </c>
      <c r="AD79" s="22">
        <v>0</v>
      </c>
      <c r="AM79" s="22"/>
      <c r="AN79" s="22"/>
      <c r="AO79" s="22"/>
      <c r="AP79" s="22"/>
      <c r="AQ79" s="22"/>
      <c r="AR79" s="36"/>
    </row>
    <row r="80" spans="1:44" ht="15.75" customHeight="1" x14ac:dyDescent="0.25">
      <c r="A80" s="36"/>
      <c r="E80" s="21" t="s">
        <v>150</v>
      </c>
      <c r="F80" s="21"/>
      <c r="G80" s="21"/>
      <c r="H80" s="21" t="s">
        <v>97</v>
      </c>
      <c r="I80" s="22"/>
      <c r="J80" s="22">
        <v>1</v>
      </c>
      <c r="K80" s="22">
        <v>5</v>
      </c>
      <c r="L80" s="22">
        <v>2</v>
      </c>
      <c r="M80" s="49">
        <f t="shared" ref="M80:M98" si="14">+K80+L80</f>
        <v>7</v>
      </c>
      <c r="Q80" s="36"/>
      <c r="R80" s="36"/>
      <c r="S80" s="27">
        <v>7.5</v>
      </c>
      <c r="T80" s="21" t="s">
        <v>160</v>
      </c>
      <c r="Z80" s="22">
        <v>1</v>
      </c>
      <c r="AA80" s="22">
        <v>0</v>
      </c>
      <c r="AB80" s="22">
        <v>0</v>
      </c>
      <c r="AC80" s="22">
        <f>+AA80+AB80</f>
        <v>0</v>
      </c>
      <c r="AD80" s="22">
        <v>0</v>
      </c>
      <c r="AP80" s="22"/>
      <c r="AQ80" s="22"/>
      <c r="AR80" s="36"/>
    </row>
    <row r="81" spans="1:44" ht="15.75" customHeight="1" x14ac:dyDescent="0.25">
      <c r="A81" s="36"/>
      <c r="E81" s="21" t="s">
        <v>194</v>
      </c>
      <c r="F81" s="21"/>
      <c r="G81" s="21"/>
      <c r="H81" s="21" t="s">
        <v>97</v>
      </c>
      <c r="I81" s="22"/>
      <c r="J81" s="22">
        <v>1</v>
      </c>
      <c r="K81" s="22">
        <v>2</v>
      </c>
      <c r="L81" s="22">
        <v>4</v>
      </c>
      <c r="M81" s="49">
        <f t="shared" si="14"/>
        <v>6</v>
      </c>
      <c r="Q81" s="36"/>
      <c r="R81" s="36"/>
      <c r="S81" s="27">
        <v>6</v>
      </c>
      <c r="T81" s="21" t="s">
        <v>156</v>
      </c>
      <c r="Z81" s="22">
        <v>1</v>
      </c>
      <c r="AA81" s="22">
        <v>0</v>
      </c>
      <c r="AB81" s="22">
        <v>0</v>
      </c>
      <c r="AC81" s="22">
        <f>+AA81+AB81</f>
        <v>0</v>
      </c>
      <c r="AD81" s="22">
        <v>2</v>
      </c>
      <c r="AM81" s="22"/>
      <c r="AN81" s="22"/>
      <c r="AO81" s="22"/>
      <c r="AP81" s="22"/>
      <c r="AQ81" s="22"/>
      <c r="AR81" s="36"/>
    </row>
    <row r="82" spans="1:44" ht="15.75" customHeight="1" thickBot="1" x14ac:dyDescent="0.3">
      <c r="A82" s="36"/>
      <c r="E82" s="21" t="s">
        <v>185</v>
      </c>
      <c r="F82" s="21"/>
      <c r="G82" s="21"/>
      <c r="H82" s="21" t="s">
        <v>134</v>
      </c>
      <c r="I82" s="22"/>
      <c r="J82" s="22">
        <v>1</v>
      </c>
      <c r="K82" s="22">
        <v>3</v>
      </c>
      <c r="L82" s="22">
        <v>0</v>
      </c>
      <c r="M82" s="49">
        <f t="shared" si="14"/>
        <v>3</v>
      </c>
      <c r="Q82" s="36"/>
      <c r="R82" s="36"/>
      <c r="S82" s="27">
        <v>6</v>
      </c>
      <c r="T82" s="21" t="s">
        <v>223</v>
      </c>
      <c r="Z82" s="22">
        <v>1</v>
      </c>
      <c r="AA82" s="22">
        <v>0</v>
      </c>
      <c r="AB82" s="22">
        <v>1</v>
      </c>
      <c r="AC82" s="22">
        <f>+AA82+AB82</f>
        <v>1</v>
      </c>
      <c r="AD82" s="22">
        <v>0</v>
      </c>
      <c r="AQ82" s="22"/>
      <c r="AR82" s="36"/>
    </row>
    <row r="83" spans="1:44" ht="15.75" customHeight="1" x14ac:dyDescent="0.25">
      <c r="A83" s="36"/>
      <c r="E83" s="21" t="s">
        <v>155</v>
      </c>
      <c r="H83" s="21" t="s">
        <v>134</v>
      </c>
      <c r="I83" s="22"/>
      <c r="J83" s="22">
        <v>1</v>
      </c>
      <c r="K83" s="22">
        <v>1</v>
      </c>
      <c r="L83" s="22">
        <v>2</v>
      </c>
      <c r="M83" s="49">
        <f t="shared" si="14"/>
        <v>3</v>
      </c>
      <c r="Q83" s="36"/>
      <c r="R83" s="36"/>
      <c r="S83" s="8"/>
      <c r="T83" s="31" t="s">
        <v>86</v>
      </c>
      <c r="U83" s="8"/>
      <c r="V83" s="8"/>
      <c r="W83" s="8"/>
      <c r="X83" s="8"/>
      <c r="Y83" s="8"/>
      <c r="Z83" s="15">
        <f>SUM(Z78:Z82)</f>
        <v>5</v>
      </c>
      <c r="AA83" s="15">
        <f>SUM(AA78:AA82)</f>
        <v>3</v>
      </c>
      <c r="AB83" s="15">
        <f>SUM(AB78:AB82)</f>
        <v>2</v>
      </c>
      <c r="AC83" s="15">
        <f>SUM(AC78:AC82)</f>
        <v>5</v>
      </c>
      <c r="AD83" s="15">
        <f>SUM(AD78:AD82)</f>
        <v>2</v>
      </c>
      <c r="AQ83" s="22"/>
      <c r="AR83" s="36"/>
    </row>
    <row r="84" spans="1:44" ht="15.75" customHeight="1" x14ac:dyDescent="0.25">
      <c r="A84" s="36"/>
      <c r="E84" s="21" t="s">
        <v>79</v>
      </c>
      <c r="F84" s="21"/>
      <c r="G84" s="21"/>
      <c r="H84" s="21" t="s">
        <v>173</v>
      </c>
      <c r="I84" s="22"/>
      <c r="J84" s="22">
        <v>1</v>
      </c>
      <c r="K84" s="22">
        <v>1</v>
      </c>
      <c r="L84" s="22">
        <v>2</v>
      </c>
      <c r="M84" s="49">
        <f t="shared" si="14"/>
        <v>3</v>
      </c>
      <c r="Q84" s="36"/>
      <c r="R84" s="36"/>
      <c r="AM84" s="22"/>
      <c r="AN84" s="22"/>
      <c r="AO84" s="22"/>
      <c r="AP84" s="22"/>
      <c r="AQ84" s="22"/>
      <c r="AR84" s="36"/>
    </row>
    <row r="85" spans="1:44" ht="15.75" customHeight="1" thickBot="1" x14ac:dyDescent="0.3">
      <c r="A85" s="36"/>
      <c r="E85" s="21" t="s">
        <v>169</v>
      </c>
      <c r="F85" s="21"/>
      <c r="G85" s="21"/>
      <c r="H85" s="21" t="s">
        <v>134</v>
      </c>
      <c r="I85" s="22"/>
      <c r="J85" s="22">
        <v>1</v>
      </c>
      <c r="K85" s="22">
        <v>2</v>
      </c>
      <c r="L85" s="22">
        <v>0</v>
      </c>
      <c r="M85" s="49">
        <f t="shared" si="14"/>
        <v>2</v>
      </c>
      <c r="Q85" s="36"/>
      <c r="R85" s="36"/>
      <c r="S85" s="28" t="s">
        <v>109</v>
      </c>
      <c r="T85" s="28" t="s">
        <v>112</v>
      </c>
      <c r="U85" s="28"/>
      <c r="V85" s="38"/>
      <c r="W85" s="38"/>
      <c r="X85" s="38"/>
      <c r="Y85" s="38"/>
      <c r="Z85" s="38" t="s">
        <v>3</v>
      </c>
      <c r="AA85" s="38" t="s">
        <v>22</v>
      </c>
      <c r="AB85" s="38" t="s">
        <v>23</v>
      </c>
      <c r="AC85" s="38" t="s">
        <v>24</v>
      </c>
      <c r="AD85" s="38" t="s">
        <v>2</v>
      </c>
      <c r="AM85" s="22"/>
      <c r="AN85" s="22"/>
      <c r="AO85" s="22"/>
      <c r="AP85" s="22"/>
      <c r="AQ85" s="22"/>
      <c r="AR85" s="36"/>
    </row>
    <row r="86" spans="1:44" ht="15.75" customHeight="1" thickBot="1" x14ac:dyDescent="0.3">
      <c r="A86" s="36"/>
      <c r="E86" s="21" t="s">
        <v>99</v>
      </c>
      <c r="F86" s="21"/>
      <c r="G86" s="21"/>
      <c r="H86" s="21" t="s">
        <v>173</v>
      </c>
      <c r="I86" s="22"/>
      <c r="J86" s="22">
        <v>1</v>
      </c>
      <c r="K86" s="22">
        <v>2</v>
      </c>
      <c r="L86" s="22">
        <v>0</v>
      </c>
      <c r="M86" s="49">
        <f t="shared" si="14"/>
        <v>2</v>
      </c>
      <c r="Q86" s="36"/>
      <c r="R86" s="36"/>
      <c r="S86" s="27">
        <v>7.5</v>
      </c>
      <c r="T86" s="21" t="s">
        <v>44</v>
      </c>
      <c r="Z86" s="22">
        <v>1</v>
      </c>
      <c r="AA86" s="22">
        <v>0</v>
      </c>
      <c r="AB86" s="22">
        <v>2</v>
      </c>
      <c r="AC86" s="22">
        <f>+AA86+AB86</f>
        <v>2</v>
      </c>
      <c r="AD86" s="22">
        <v>0</v>
      </c>
      <c r="AM86" s="22"/>
      <c r="AN86" s="22"/>
      <c r="AO86" s="22"/>
      <c r="AP86" s="22"/>
      <c r="AQ86" s="22"/>
      <c r="AR86" s="40"/>
    </row>
    <row r="87" spans="1:44" ht="15.75" customHeight="1" x14ac:dyDescent="0.25">
      <c r="A87" s="36"/>
      <c r="E87" s="21" t="s">
        <v>129</v>
      </c>
      <c r="F87" s="21"/>
      <c r="G87" s="21"/>
      <c r="H87" s="21" t="s">
        <v>17</v>
      </c>
      <c r="I87" s="22"/>
      <c r="J87" s="22">
        <v>1</v>
      </c>
      <c r="K87" s="22">
        <v>2</v>
      </c>
      <c r="L87" s="22">
        <v>0</v>
      </c>
      <c r="M87" s="49">
        <f t="shared" si="14"/>
        <v>2</v>
      </c>
      <c r="Q87" s="40"/>
      <c r="R87" s="40"/>
      <c r="S87" s="8"/>
      <c r="T87" s="31" t="s">
        <v>157</v>
      </c>
      <c r="U87" s="8"/>
      <c r="V87" s="8"/>
      <c r="W87" s="8"/>
      <c r="X87" s="8"/>
      <c r="Y87" s="8"/>
      <c r="Z87" s="53">
        <f>+Z86</f>
        <v>1</v>
      </c>
      <c r="AA87" s="53">
        <f t="shared" ref="AA87:AD87" si="15">+AA86</f>
        <v>0</v>
      </c>
      <c r="AB87" s="53">
        <f t="shared" si="15"/>
        <v>2</v>
      </c>
      <c r="AC87" s="53">
        <f t="shared" si="15"/>
        <v>2</v>
      </c>
      <c r="AD87" s="53">
        <f t="shared" si="15"/>
        <v>0</v>
      </c>
      <c r="AM87" s="22"/>
      <c r="AN87" s="22"/>
      <c r="AO87" s="22"/>
      <c r="AP87" s="22"/>
      <c r="AQ87" s="22"/>
      <c r="AR87" s="40"/>
    </row>
    <row r="88" spans="1:44" ht="15.75" customHeight="1" x14ac:dyDescent="0.25">
      <c r="A88" s="36"/>
      <c r="E88" s="21" t="s">
        <v>167</v>
      </c>
      <c r="F88" s="21"/>
      <c r="G88" s="21"/>
      <c r="H88" s="21" t="s">
        <v>107</v>
      </c>
      <c r="I88" s="22"/>
      <c r="J88" s="22">
        <v>1</v>
      </c>
      <c r="K88" s="22">
        <v>2</v>
      </c>
      <c r="L88" s="22">
        <v>0</v>
      </c>
      <c r="M88" s="49">
        <f t="shared" si="14"/>
        <v>2</v>
      </c>
      <c r="Q88" s="40"/>
      <c r="R88" s="40"/>
      <c r="AM88" s="22"/>
      <c r="AN88" s="22"/>
      <c r="AO88" s="22"/>
      <c r="AP88" s="22"/>
      <c r="AQ88" s="22"/>
      <c r="AR88" s="40"/>
    </row>
    <row r="89" spans="1:44" ht="15.75" customHeight="1" x14ac:dyDescent="0.25">
      <c r="A89" s="36"/>
      <c r="E89" s="21" t="s">
        <v>192</v>
      </c>
      <c r="F89" s="21"/>
      <c r="G89" s="21"/>
      <c r="H89" s="21" t="s">
        <v>173</v>
      </c>
      <c r="I89" s="22"/>
      <c r="J89" s="22">
        <v>1</v>
      </c>
      <c r="K89" s="22">
        <v>1</v>
      </c>
      <c r="L89" s="22">
        <v>1</v>
      </c>
      <c r="M89" s="49">
        <f t="shared" si="14"/>
        <v>2</v>
      </c>
      <c r="Q89" s="40"/>
      <c r="R89" s="40"/>
      <c r="S89" s="27"/>
      <c r="T89" s="21" t="s">
        <v>86</v>
      </c>
      <c r="Z89" s="54">
        <f>Z83+AC95+Z87</f>
        <v>7</v>
      </c>
      <c r="AA89" s="54">
        <f>AA87+AA83</f>
        <v>3</v>
      </c>
      <c r="AB89" s="54">
        <f>AB87+AB83</f>
        <v>4</v>
      </c>
      <c r="AC89" s="54">
        <f>AC87+AC83</f>
        <v>7</v>
      </c>
      <c r="AD89" s="54">
        <f>AD87+AD83</f>
        <v>2</v>
      </c>
      <c r="AM89" s="22"/>
      <c r="AN89" s="22"/>
      <c r="AO89" s="22"/>
      <c r="AP89" s="22"/>
      <c r="AQ89" s="22"/>
      <c r="AR89" s="41"/>
    </row>
    <row r="90" spans="1:44" ht="15.75" customHeight="1" x14ac:dyDescent="0.25">
      <c r="A90" s="36"/>
      <c r="E90" s="21" t="s">
        <v>42</v>
      </c>
      <c r="F90" s="21"/>
      <c r="G90" s="21"/>
      <c r="H90" s="21" t="s">
        <v>107</v>
      </c>
      <c r="I90" s="22"/>
      <c r="J90" s="22">
        <v>1</v>
      </c>
      <c r="K90" s="22">
        <v>1</v>
      </c>
      <c r="L90" s="22">
        <v>1</v>
      </c>
      <c r="M90" s="49">
        <f t="shared" si="14"/>
        <v>2</v>
      </c>
      <c r="Q90" s="41"/>
      <c r="R90" s="41"/>
      <c r="S90" s="27"/>
      <c r="T90" s="21" t="s">
        <v>75</v>
      </c>
      <c r="Z90" s="22">
        <f>+AM41+AM28+Z54+Z41+AM54+AM15+Z28+Z15</f>
        <v>7</v>
      </c>
      <c r="AA90" s="22">
        <f>+AN41+AN28+AA54+AA41+AN54+AN15+AA28+AA15</f>
        <v>3</v>
      </c>
      <c r="AB90" s="22">
        <f>+AO41+AO28+AB54+AB41+AO54+AO15+AB28+AB15</f>
        <v>4</v>
      </c>
      <c r="AC90" s="22">
        <f>+AP41+AP28+AC54+AC41+AP54+AP15+AC28+AC15</f>
        <v>7</v>
      </c>
      <c r="AD90" s="22">
        <f>+AQ41+AQ28+AD54+AD41+AQ54+AQ15+AD28+AD15</f>
        <v>2</v>
      </c>
      <c r="AM90" s="22"/>
      <c r="AN90" s="22"/>
      <c r="AO90" s="22"/>
      <c r="AP90" s="22"/>
      <c r="AQ90" s="22"/>
      <c r="AR90" s="41"/>
    </row>
    <row r="91" spans="1:44" ht="15.75" customHeight="1" x14ac:dyDescent="0.25">
      <c r="A91" s="36"/>
      <c r="E91" s="21" t="s">
        <v>164</v>
      </c>
      <c r="F91" s="21"/>
      <c r="G91" s="21"/>
      <c r="H91" s="21" t="s">
        <v>134</v>
      </c>
      <c r="I91" s="22"/>
      <c r="J91" s="22">
        <v>1</v>
      </c>
      <c r="K91" s="22">
        <v>0</v>
      </c>
      <c r="L91" s="22">
        <v>2</v>
      </c>
      <c r="M91" s="49">
        <f t="shared" si="14"/>
        <v>2</v>
      </c>
      <c r="Q91" s="41"/>
      <c r="R91" s="41"/>
      <c r="AM91" s="22"/>
      <c r="AN91" s="22"/>
      <c r="AO91" s="22"/>
      <c r="AP91" s="22"/>
      <c r="AQ91" s="22"/>
      <c r="AR91" s="41"/>
    </row>
    <row r="92" spans="1:44" ht="15.75" customHeight="1" x14ac:dyDescent="0.25">
      <c r="A92" s="36"/>
      <c r="E92" s="21" t="s">
        <v>85</v>
      </c>
      <c r="F92" s="21"/>
      <c r="G92" s="21"/>
      <c r="H92" s="21" t="s">
        <v>106</v>
      </c>
      <c r="I92" s="22"/>
      <c r="J92" s="22">
        <v>1</v>
      </c>
      <c r="K92" s="22">
        <v>0</v>
      </c>
      <c r="L92" s="22">
        <v>2</v>
      </c>
      <c r="M92" s="49">
        <f t="shared" si="14"/>
        <v>2</v>
      </c>
      <c r="Q92" s="41"/>
      <c r="R92" s="41"/>
      <c r="AM92" s="22"/>
      <c r="AN92" s="22"/>
      <c r="AO92" s="22"/>
      <c r="AP92" s="22"/>
      <c r="AQ92" s="22"/>
      <c r="AR92" s="41"/>
    </row>
    <row r="93" spans="1:44" ht="15.75" customHeight="1" thickBot="1" x14ac:dyDescent="0.3">
      <c r="A93" s="36"/>
      <c r="E93" s="21" t="s">
        <v>138</v>
      </c>
      <c r="F93" s="21"/>
      <c r="G93" s="21"/>
      <c r="H93" s="21" t="s">
        <v>173</v>
      </c>
      <c r="I93" s="22"/>
      <c r="J93" s="22">
        <v>1</v>
      </c>
      <c r="K93" s="22">
        <v>0</v>
      </c>
      <c r="L93" s="22">
        <v>2</v>
      </c>
      <c r="M93" s="49">
        <f t="shared" si="14"/>
        <v>2</v>
      </c>
      <c r="Q93" s="41"/>
      <c r="R93" s="41"/>
      <c r="U93" s="37" t="s">
        <v>109</v>
      </c>
      <c r="V93" s="10" t="s">
        <v>117</v>
      </c>
      <c r="W93" s="10"/>
      <c r="X93" s="10"/>
      <c r="Y93" s="10"/>
      <c r="Z93" s="10"/>
      <c r="AA93" s="10"/>
      <c r="AB93" s="10"/>
      <c r="AC93" s="37" t="s">
        <v>3</v>
      </c>
      <c r="AD93" s="37" t="s">
        <v>7</v>
      </c>
      <c r="AE93" s="37" t="s">
        <v>8</v>
      </c>
      <c r="AF93" s="37" t="s">
        <v>9</v>
      </c>
      <c r="AG93" s="37" t="s">
        <v>71</v>
      </c>
      <c r="AH93" s="37"/>
      <c r="AI93" s="37" t="s">
        <v>4</v>
      </c>
      <c r="AJ93" s="37" t="s">
        <v>6</v>
      </c>
      <c r="AK93" s="37" t="s">
        <v>5</v>
      </c>
      <c r="AL93" s="37" t="s">
        <v>72</v>
      </c>
      <c r="AM93" s="37" t="s">
        <v>23</v>
      </c>
      <c r="AN93" s="37" t="s">
        <v>2</v>
      </c>
      <c r="AO93" s="22"/>
      <c r="AP93" s="22"/>
      <c r="AQ93" s="22"/>
      <c r="AR93" s="41"/>
    </row>
    <row r="94" spans="1:44" ht="15.75" customHeight="1" thickBot="1" x14ac:dyDescent="0.3">
      <c r="A94" s="36"/>
      <c r="E94" s="21" t="s">
        <v>119</v>
      </c>
      <c r="F94" s="21"/>
      <c r="G94" s="21"/>
      <c r="H94" s="21" t="s">
        <v>173</v>
      </c>
      <c r="I94" s="22"/>
      <c r="J94" s="22">
        <v>1</v>
      </c>
      <c r="K94" s="22">
        <v>0</v>
      </c>
      <c r="L94" s="22">
        <v>2</v>
      </c>
      <c r="M94" s="49">
        <f t="shared" si="14"/>
        <v>2</v>
      </c>
      <c r="Q94" s="41"/>
      <c r="R94" s="41"/>
      <c r="U94" s="27">
        <v>7</v>
      </c>
      <c r="V94" s="21" t="s">
        <v>222</v>
      </c>
      <c r="X94" s="21"/>
      <c r="Y94" s="31"/>
      <c r="Z94" s="14"/>
      <c r="AA94" s="8"/>
      <c r="AB94" s="8"/>
      <c r="AC94" s="22">
        <v>1</v>
      </c>
      <c r="AD94" s="22">
        <v>0</v>
      </c>
      <c r="AE94" s="22">
        <v>0</v>
      </c>
      <c r="AF94" s="22">
        <v>1</v>
      </c>
      <c r="AG94" s="66">
        <f t="shared" ref="AG94" si="16">+(AD94*2+AF94)/(2*AC94)</f>
        <v>0.5</v>
      </c>
      <c r="AH94" s="66"/>
      <c r="AI94" s="22">
        <v>2</v>
      </c>
      <c r="AJ94" s="22">
        <v>0</v>
      </c>
      <c r="AK94" s="22">
        <v>0</v>
      </c>
      <c r="AL94" s="24">
        <f t="shared" ref="AL94" si="17">+AI94/AC94</f>
        <v>2</v>
      </c>
      <c r="AM94" s="22">
        <v>0</v>
      </c>
      <c r="AN94" s="22">
        <v>0</v>
      </c>
      <c r="AO94" s="22"/>
      <c r="AP94" s="22"/>
      <c r="AQ94" s="22"/>
      <c r="AR94" s="41"/>
    </row>
    <row r="95" spans="1:44" ht="15.75" customHeight="1" x14ac:dyDescent="0.25">
      <c r="A95" s="36"/>
      <c r="E95" s="21" t="s">
        <v>161</v>
      </c>
      <c r="F95" s="21"/>
      <c r="G95" s="21"/>
      <c r="H95" s="21" t="s">
        <v>17</v>
      </c>
      <c r="I95" s="22"/>
      <c r="J95" s="22">
        <v>1</v>
      </c>
      <c r="K95" s="22">
        <v>0</v>
      </c>
      <c r="L95" s="22">
        <v>2</v>
      </c>
      <c r="M95" s="49">
        <f t="shared" si="14"/>
        <v>2</v>
      </c>
      <c r="Q95" s="41"/>
      <c r="R95" s="41"/>
      <c r="S95" s="27"/>
      <c r="T95" s="21"/>
      <c r="U95" s="8"/>
      <c r="V95" s="32"/>
      <c r="W95" s="31" t="s">
        <v>20</v>
      </c>
      <c r="X95" s="32"/>
      <c r="Y95" s="32"/>
      <c r="Z95" s="15"/>
      <c r="AA95" s="8"/>
      <c r="AB95" s="8"/>
      <c r="AC95" s="15">
        <f>+AC94</f>
        <v>1</v>
      </c>
      <c r="AD95" s="15">
        <f t="shared" ref="AD95:AN95" si="18">+AD94</f>
        <v>0</v>
      </c>
      <c r="AE95" s="15">
        <f t="shared" si="18"/>
        <v>0</v>
      </c>
      <c r="AF95" s="15">
        <f t="shared" si="18"/>
        <v>1</v>
      </c>
      <c r="AG95" s="15"/>
      <c r="AH95" s="15"/>
      <c r="AI95" s="15">
        <f t="shared" si="18"/>
        <v>2</v>
      </c>
      <c r="AJ95" s="15">
        <f t="shared" si="18"/>
        <v>0</v>
      </c>
      <c r="AK95" s="15">
        <f t="shared" si="18"/>
        <v>0</v>
      </c>
      <c r="AL95" s="15"/>
      <c r="AM95" s="15">
        <f t="shared" si="18"/>
        <v>0</v>
      </c>
      <c r="AN95" s="15">
        <f t="shared" si="18"/>
        <v>0</v>
      </c>
      <c r="AO95" s="22"/>
      <c r="AP95" s="22"/>
      <c r="AQ95" s="22"/>
      <c r="AR95" s="41"/>
    </row>
    <row r="96" spans="1:44" ht="15.75" customHeight="1" x14ac:dyDescent="0.25">
      <c r="A96" s="36"/>
      <c r="E96" s="21" t="s">
        <v>154</v>
      </c>
      <c r="F96" s="21"/>
      <c r="G96" s="21"/>
      <c r="H96" s="21" t="s">
        <v>97</v>
      </c>
      <c r="I96" s="22"/>
      <c r="J96" s="22">
        <v>1</v>
      </c>
      <c r="K96" s="22">
        <v>0</v>
      </c>
      <c r="L96" s="22">
        <v>2</v>
      </c>
      <c r="M96" s="49">
        <f t="shared" si="14"/>
        <v>2</v>
      </c>
      <c r="Q96" s="41"/>
      <c r="R96" s="41"/>
      <c r="S96" s="27"/>
      <c r="T96" s="21"/>
      <c r="AO96" s="22"/>
      <c r="AP96" s="22"/>
      <c r="AQ96" s="22"/>
      <c r="AR96" s="41"/>
    </row>
    <row r="97" spans="1:44" ht="15.75" customHeight="1" x14ac:dyDescent="0.25">
      <c r="A97" s="36"/>
      <c r="E97" s="21" t="s">
        <v>141</v>
      </c>
      <c r="F97" s="21"/>
      <c r="G97" s="21"/>
      <c r="H97" s="21" t="s">
        <v>97</v>
      </c>
      <c r="I97" s="22"/>
      <c r="J97" s="22">
        <v>1</v>
      </c>
      <c r="K97" s="22">
        <v>0</v>
      </c>
      <c r="L97" s="22">
        <v>2</v>
      </c>
      <c r="M97" s="49">
        <f t="shared" si="14"/>
        <v>2</v>
      </c>
      <c r="Q97" s="41"/>
      <c r="R97" s="41"/>
      <c r="AO97" s="22"/>
      <c r="AP97" s="22"/>
      <c r="AQ97" s="22"/>
      <c r="AR97" s="41"/>
    </row>
    <row r="98" spans="1:44" ht="15.75" customHeight="1" x14ac:dyDescent="0.25">
      <c r="A98" s="36"/>
      <c r="E98" s="21" t="s">
        <v>39</v>
      </c>
      <c r="F98" s="21"/>
      <c r="G98" s="21"/>
      <c r="H98" s="21" t="s">
        <v>97</v>
      </c>
      <c r="I98" s="22"/>
      <c r="J98" s="22">
        <v>1</v>
      </c>
      <c r="K98" s="22">
        <v>0</v>
      </c>
      <c r="L98" s="22">
        <v>2</v>
      </c>
      <c r="M98" s="49">
        <f t="shared" si="14"/>
        <v>2</v>
      </c>
      <c r="Q98" s="41"/>
      <c r="R98" s="41"/>
      <c r="AO98" s="22"/>
      <c r="AP98" s="22"/>
      <c r="AQ98" s="22"/>
      <c r="AR98" s="41"/>
    </row>
    <row r="99" spans="1:44" ht="15.75" customHeight="1" x14ac:dyDescent="0.25">
      <c r="A99" s="36"/>
      <c r="Q99" s="41"/>
      <c r="R99" s="41"/>
      <c r="AO99" s="22"/>
      <c r="AP99" s="22"/>
      <c r="AQ99" s="22"/>
      <c r="AR99" s="41"/>
    </row>
    <row r="100" spans="1:44" ht="15.75" customHeight="1" x14ac:dyDescent="0.25">
      <c r="A100" s="36"/>
      <c r="Q100" s="41"/>
      <c r="R100" s="41"/>
      <c r="U100" s="27"/>
      <c r="V100" s="21"/>
      <c r="W100" s="21"/>
      <c r="X100" s="21"/>
      <c r="Y100" s="21"/>
      <c r="Z100" s="22"/>
      <c r="AC100" s="22"/>
      <c r="AD100" s="22"/>
      <c r="AE100" s="22"/>
      <c r="AF100" s="22"/>
      <c r="AG100" s="55"/>
      <c r="AH100" s="55"/>
      <c r="AI100" s="22"/>
      <c r="AJ100" s="22"/>
      <c r="AK100" s="22"/>
      <c r="AL100" s="24"/>
      <c r="AM100" s="22"/>
      <c r="AN100" s="22"/>
      <c r="AO100" s="22"/>
      <c r="AP100" s="22"/>
      <c r="AQ100" s="22"/>
      <c r="AR100" s="41"/>
    </row>
    <row r="101" spans="1:44" ht="15.75" customHeight="1" thickBot="1" x14ac:dyDescent="0.3">
      <c r="A101" s="36"/>
      <c r="F101" s="2" t="s">
        <v>77</v>
      </c>
      <c r="G101" s="2"/>
      <c r="H101" s="2"/>
      <c r="I101" s="4" t="s">
        <v>1</v>
      </c>
      <c r="J101" s="4"/>
      <c r="K101" s="4" t="s">
        <v>3</v>
      </c>
      <c r="L101" s="50" t="s">
        <v>2</v>
      </c>
      <c r="Q101" s="41"/>
      <c r="R101" s="41"/>
      <c r="U101" s="27"/>
      <c r="V101" s="21"/>
      <c r="W101" s="21"/>
      <c r="X101" s="21"/>
      <c r="Y101" s="21"/>
      <c r="Z101" s="22"/>
      <c r="AC101" s="22"/>
      <c r="AD101" s="22"/>
      <c r="AE101" s="22"/>
      <c r="AF101" s="22"/>
      <c r="AG101" s="55"/>
      <c r="AH101" s="55"/>
      <c r="AI101" s="22"/>
      <c r="AJ101" s="22"/>
      <c r="AK101" s="22"/>
      <c r="AL101" s="24"/>
      <c r="AM101" s="22"/>
      <c r="AN101" s="22"/>
      <c r="AO101" s="22"/>
      <c r="AP101" s="22"/>
      <c r="AR101" s="41"/>
    </row>
    <row r="102" spans="1:44" ht="15.75" customHeight="1" x14ac:dyDescent="0.25">
      <c r="A102" s="36"/>
      <c r="F102" s="21" t="s">
        <v>169</v>
      </c>
      <c r="G102" s="21"/>
      <c r="H102" s="21"/>
      <c r="I102" s="21" t="s">
        <v>134</v>
      </c>
      <c r="K102" s="22">
        <v>1</v>
      </c>
      <c r="L102" s="22">
        <v>2</v>
      </c>
      <c r="M102" s="22"/>
      <c r="N102" s="22"/>
      <c r="O102" s="22"/>
      <c r="Q102" s="41"/>
      <c r="R102" s="41"/>
      <c r="AM102" s="22"/>
      <c r="AN102" s="22"/>
      <c r="AO102" s="22"/>
      <c r="AP102" s="22"/>
      <c r="AQ102" s="22"/>
      <c r="AR102" s="41"/>
    </row>
    <row r="103" spans="1:44" ht="15.75" customHeight="1" x14ac:dyDescent="0.25">
      <c r="A103" s="36"/>
      <c r="F103" s="21" t="s">
        <v>141</v>
      </c>
      <c r="G103" s="21"/>
      <c r="H103" s="21"/>
      <c r="I103" s="21" t="s">
        <v>97</v>
      </c>
      <c r="K103" s="22">
        <v>1</v>
      </c>
      <c r="L103" s="22">
        <v>2</v>
      </c>
      <c r="M103" s="22"/>
      <c r="N103" s="22"/>
      <c r="O103" s="22"/>
      <c r="Q103" s="41"/>
      <c r="R103" s="41"/>
      <c r="AQ103" s="22"/>
      <c r="AR103" s="41"/>
    </row>
    <row r="104" spans="1:44" ht="15.75" customHeight="1" x14ac:dyDescent="0.25">
      <c r="A104" s="36"/>
      <c r="F104" s="21" t="s">
        <v>113</v>
      </c>
      <c r="G104" s="21"/>
      <c r="H104" s="21"/>
      <c r="I104" s="21" t="s">
        <v>97</v>
      </c>
      <c r="K104" s="22">
        <v>1</v>
      </c>
      <c r="L104" s="22">
        <v>2</v>
      </c>
      <c r="M104" s="22"/>
      <c r="N104" s="22"/>
      <c r="O104" s="22"/>
      <c r="Q104" s="41"/>
      <c r="R104" s="41"/>
      <c r="AM104" s="22"/>
      <c r="AN104" s="22"/>
      <c r="AO104" s="22"/>
      <c r="AP104" s="22"/>
      <c r="AQ104" s="22"/>
      <c r="AR104" s="41"/>
    </row>
    <row r="105" spans="1:44" ht="15.75" customHeight="1" x14ac:dyDescent="0.25">
      <c r="A105" s="36"/>
      <c r="F105" s="21" t="s">
        <v>187</v>
      </c>
      <c r="G105" s="21"/>
      <c r="H105" s="21"/>
      <c r="I105" s="16" t="s">
        <v>98</v>
      </c>
      <c r="K105" s="22">
        <v>1</v>
      </c>
      <c r="L105" s="22">
        <v>2</v>
      </c>
      <c r="M105" s="22"/>
      <c r="N105" s="22"/>
      <c r="O105" s="22"/>
      <c r="Q105" s="41"/>
      <c r="R105" s="41"/>
      <c r="AM105" s="22"/>
      <c r="AN105" s="22"/>
      <c r="AO105" s="22"/>
      <c r="AP105" s="22"/>
      <c r="AQ105" s="22"/>
      <c r="AR105" s="41"/>
    </row>
    <row r="106" spans="1:44" ht="15.75" customHeight="1" x14ac:dyDescent="0.25">
      <c r="A106" s="36"/>
      <c r="Q106" s="41"/>
      <c r="R106" s="41"/>
      <c r="S106" s="27"/>
      <c r="AM106" s="22"/>
      <c r="AN106" s="22"/>
      <c r="AO106" s="22"/>
      <c r="AP106" s="22"/>
      <c r="AQ106" s="22"/>
      <c r="AR106" s="41"/>
    </row>
    <row r="107" spans="1:44" ht="15.75" customHeight="1" x14ac:dyDescent="0.25">
      <c r="A107" s="36"/>
      <c r="Q107" s="41"/>
      <c r="R107" s="41"/>
      <c r="AM107" s="22"/>
      <c r="AN107" s="22"/>
      <c r="AO107" s="22"/>
      <c r="AP107" s="22"/>
      <c r="AQ107" s="22"/>
      <c r="AR107" s="41"/>
    </row>
    <row r="108" spans="1:44" ht="15.75" customHeight="1" x14ac:dyDescent="0.25">
      <c r="A108" s="36"/>
      <c r="Q108" s="41"/>
      <c r="R108" s="41"/>
      <c r="AM108" s="22"/>
      <c r="AN108" s="22"/>
      <c r="AO108" s="22"/>
      <c r="AP108" s="22"/>
      <c r="AR108" s="41"/>
    </row>
    <row r="109" spans="1:44" ht="15.75" customHeight="1" x14ac:dyDescent="0.25">
      <c r="A109" s="36"/>
      <c r="Q109" s="41"/>
      <c r="R109" s="41"/>
      <c r="AR109" s="41"/>
    </row>
    <row r="110" spans="1:44" ht="15.75" customHeight="1" x14ac:dyDescent="0.25">
      <c r="A110" s="36"/>
      <c r="Q110" s="41"/>
      <c r="R110" s="41"/>
      <c r="AR110" s="41"/>
    </row>
    <row r="111" spans="1:44" ht="15.75" customHeight="1" x14ac:dyDescent="0.25">
      <c r="A111" s="36"/>
      <c r="Q111" s="41"/>
      <c r="R111" s="41"/>
      <c r="AR111" s="41"/>
    </row>
    <row r="112" spans="1:44" ht="15.75" customHeight="1" x14ac:dyDescent="0.25">
      <c r="A112" s="36"/>
      <c r="Q112" s="41"/>
      <c r="R112" s="41"/>
      <c r="AR112" s="41"/>
    </row>
    <row r="113" spans="1:44" ht="15.75" customHeight="1" x14ac:dyDescent="0.25">
      <c r="A113" s="36"/>
      <c r="Q113" s="41"/>
      <c r="R113" s="41"/>
      <c r="AR113" s="41"/>
    </row>
    <row r="114" spans="1:44" ht="15.75" customHeight="1" x14ac:dyDescent="0.25">
      <c r="A114" s="36"/>
      <c r="Q114" s="41"/>
      <c r="R114" s="41"/>
      <c r="AR114" s="41"/>
    </row>
    <row r="115" spans="1:44" ht="15.75" customHeight="1" x14ac:dyDescent="0.25">
      <c r="A115" s="36"/>
      <c r="Q115" s="41"/>
      <c r="R115" s="41"/>
      <c r="AR115" s="41"/>
    </row>
    <row r="116" spans="1:44" ht="15.75" customHeight="1" x14ac:dyDescent="0.25">
      <c r="A116" s="36"/>
      <c r="Q116" s="41"/>
      <c r="R116" s="41"/>
      <c r="AR116" s="41"/>
    </row>
    <row r="117" spans="1:44" ht="15.75" customHeight="1" x14ac:dyDescent="0.25">
      <c r="A117" s="36"/>
      <c r="Q117" s="41"/>
      <c r="R117" s="41"/>
      <c r="AR117" s="41"/>
    </row>
    <row r="118" spans="1:44" ht="15.75" customHeight="1" x14ac:dyDescent="0.25">
      <c r="A118" s="36"/>
      <c r="Q118" s="41"/>
      <c r="R118" s="41"/>
      <c r="AR118" s="41"/>
    </row>
    <row r="119" spans="1:44" ht="15.75" customHeight="1" x14ac:dyDescent="0.25">
      <c r="A119" s="36"/>
      <c r="Q119" s="41"/>
      <c r="R119" s="41"/>
      <c r="AR119" s="41"/>
    </row>
    <row r="120" spans="1:44" ht="15.75" customHeight="1" x14ac:dyDescent="0.25">
      <c r="A120" s="36"/>
      <c r="Q120" s="41"/>
      <c r="R120" s="41"/>
      <c r="AR120" s="41"/>
    </row>
    <row r="121" spans="1:44" ht="15.75" customHeight="1" x14ac:dyDescent="0.25">
      <c r="A121" s="36"/>
      <c r="Q121" s="41"/>
      <c r="R121" s="41"/>
      <c r="AR121" s="41"/>
    </row>
    <row r="122" spans="1:44" ht="15.75" customHeight="1" x14ac:dyDescent="0.25">
      <c r="A122" s="36"/>
      <c r="Q122" s="41"/>
      <c r="R122" s="41"/>
      <c r="AR122" s="41"/>
    </row>
    <row r="123" spans="1:44" ht="15.75" customHeight="1" x14ac:dyDescent="0.25">
      <c r="A123" s="36"/>
      <c r="Q123" s="41"/>
      <c r="R123" s="41"/>
      <c r="AR123" s="41"/>
    </row>
    <row r="124" spans="1:44" ht="15.75" customHeight="1" x14ac:dyDescent="0.25">
      <c r="A124" s="36"/>
      <c r="D124" s="21"/>
      <c r="E124" s="21"/>
      <c r="F124" s="21"/>
      <c r="G124" s="16"/>
      <c r="H124" s="22"/>
      <c r="I124" s="22"/>
      <c r="J124" s="22"/>
      <c r="K124" s="22"/>
      <c r="L124" s="22"/>
      <c r="Q124" s="41"/>
      <c r="R124" s="41"/>
      <c r="AR124" s="41"/>
    </row>
    <row r="125" spans="1:44" ht="15.75" customHeight="1" x14ac:dyDescent="0.25">
      <c r="A125" s="36"/>
      <c r="D125" s="21"/>
      <c r="E125" s="21"/>
      <c r="F125" s="21"/>
      <c r="G125" s="16"/>
      <c r="H125" s="22"/>
      <c r="I125" s="22"/>
      <c r="J125" s="22"/>
      <c r="K125" s="22"/>
      <c r="L125" s="22"/>
      <c r="Q125" s="41"/>
      <c r="R125" s="41"/>
      <c r="AR125" s="41"/>
    </row>
    <row r="126" spans="1:44" ht="15.75" customHeight="1" x14ac:dyDescent="0.25">
      <c r="A126" s="36"/>
      <c r="Q126" s="41"/>
      <c r="R126" s="41"/>
      <c r="AR126" s="41"/>
    </row>
    <row r="127" spans="1:44" ht="15.75" customHeight="1" x14ac:dyDescent="0.25">
      <c r="A127" s="36"/>
      <c r="Q127" s="41"/>
      <c r="R127" s="41"/>
      <c r="AR127" s="41"/>
    </row>
    <row r="128" spans="1:44" ht="15.75" customHeight="1" x14ac:dyDescent="0.25">
      <c r="A128" s="36"/>
      <c r="Q128" s="41"/>
      <c r="R128" s="41"/>
      <c r="AR128" s="41"/>
    </row>
    <row r="129" spans="1:44" ht="15.75" customHeight="1" x14ac:dyDescent="0.25">
      <c r="A129" s="36"/>
      <c r="Q129" s="41"/>
      <c r="R129" s="41"/>
      <c r="AR129" s="41"/>
    </row>
    <row r="130" spans="1:44" ht="15.75" customHeight="1" x14ac:dyDescent="0.25">
      <c r="A130" s="36"/>
      <c r="Q130" s="41"/>
      <c r="R130" s="41"/>
      <c r="AR130" s="41"/>
    </row>
    <row r="131" spans="1:44" ht="15.75" customHeight="1" x14ac:dyDescent="0.25">
      <c r="A131" s="36"/>
      <c r="Q131" s="41"/>
      <c r="R131" s="41"/>
      <c r="AR131" s="41"/>
    </row>
    <row r="132" spans="1:44" ht="15.75" customHeight="1" x14ac:dyDescent="0.25">
      <c r="A132" s="36"/>
      <c r="Q132" s="41"/>
      <c r="R132" s="41"/>
      <c r="AR132" s="41"/>
    </row>
    <row r="133" spans="1:44" ht="15.75" customHeight="1" x14ac:dyDescent="0.25">
      <c r="A133" s="36"/>
      <c r="Q133" s="41"/>
      <c r="R133" s="41"/>
      <c r="U133" s="27"/>
      <c r="V133" s="21"/>
      <c r="W133" s="21"/>
      <c r="X133" s="21"/>
      <c r="Y133" s="21"/>
      <c r="Z133" s="22"/>
      <c r="AC133" s="22"/>
      <c r="AD133" s="22"/>
      <c r="AE133" s="22"/>
      <c r="AF133" s="22"/>
      <c r="AG133" s="59"/>
      <c r="AH133" s="59"/>
      <c r="AI133" s="22"/>
      <c r="AJ133" s="22"/>
      <c r="AK133" s="22"/>
      <c r="AL133" s="24"/>
      <c r="AM133" s="22"/>
      <c r="AN133" s="22"/>
      <c r="AR133" s="41"/>
    </row>
    <row r="134" spans="1:44" ht="15.75" customHeight="1" x14ac:dyDescent="0.25">
      <c r="A134" s="36"/>
      <c r="Q134" s="41"/>
      <c r="R134" s="41"/>
      <c r="U134" s="27"/>
      <c r="V134" s="21"/>
      <c r="W134" s="21"/>
      <c r="X134" s="21"/>
      <c r="Y134" s="21"/>
      <c r="Z134" s="22"/>
      <c r="AC134" s="22"/>
      <c r="AD134" s="22"/>
      <c r="AE134" s="22"/>
      <c r="AF134" s="22"/>
      <c r="AG134" s="59"/>
      <c r="AH134" s="59"/>
      <c r="AI134" s="22"/>
      <c r="AJ134" s="22"/>
      <c r="AK134" s="22"/>
      <c r="AL134" s="24"/>
      <c r="AM134" s="22"/>
      <c r="AN134" s="22"/>
      <c r="AR134" s="41"/>
    </row>
    <row r="135" spans="1:44" ht="15.75" customHeight="1" x14ac:dyDescent="0.25">
      <c r="A135" s="36"/>
      <c r="Q135" s="41"/>
      <c r="R135" s="41"/>
      <c r="U135" s="27"/>
      <c r="V135" s="21"/>
      <c r="W135" s="21"/>
      <c r="X135" s="21"/>
      <c r="Y135" s="21"/>
      <c r="Z135" s="22"/>
      <c r="AC135" s="22"/>
      <c r="AD135" s="22"/>
      <c r="AE135" s="22"/>
      <c r="AF135" s="22"/>
      <c r="AG135" s="59"/>
      <c r="AH135" s="59"/>
      <c r="AI135" s="22"/>
      <c r="AJ135" s="22"/>
      <c r="AK135" s="22"/>
      <c r="AL135" s="24"/>
      <c r="AM135" s="22"/>
      <c r="AN135" s="22"/>
      <c r="AR135" s="41"/>
    </row>
    <row r="136" spans="1:44" ht="15.75" customHeight="1" x14ac:dyDescent="0.25">
      <c r="A136" s="36"/>
      <c r="Q136" s="36"/>
      <c r="R136" s="36"/>
      <c r="U136" s="27"/>
      <c r="V136" s="21"/>
      <c r="W136" s="21"/>
      <c r="X136" s="21"/>
      <c r="Y136" s="21"/>
      <c r="Z136" s="22"/>
      <c r="AC136" s="22"/>
      <c r="AD136" s="22"/>
      <c r="AE136" s="22"/>
      <c r="AF136" s="22"/>
      <c r="AG136" s="59"/>
      <c r="AH136" s="59"/>
      <c r="AI136" s="22"/>
      <c r="AJ136" s="22"/>
      <c r="AK136" s="22"/>
      <c r="AL136" s="24"/>
      <c r="AM136" s="22"/>
      <c r="AN136" s="22"/>
      <c r="AR136" s="36"/>
    </row>
    <row r="137" spans="1:44" ht="15.75" customHeight="1" x14ac:dyDescent="0.25">
      <c r="A137" s="36"/>
      <c r="Q137" s="36"/>
      <c r="R137" s="36"/>
      <c r="AR137" s="36"/>
    </row>
    <row r="138" spans="1:44" ht="15.75" customHeight="1" x14ac:dyDescent="0.25">
      <c r="A138" s="36"/>
      <c r="Q138" s="36"/>
      <c r="R138" s="36"/>
      <c r="AR138" s="36"/>
    </row>
    <row r="139" spans="1:44" ht="15.75" customHeight="1" x14ac:dyDescent="0.25">
      <c r="A139" s="36"/>
      <c r="Q139" s="36"/>
      <c r="R139" s="36"/>
      <c r="S139" s="27"/>
      <c r="T139" s="21"/>
      <c r="AR139" s="36"/>
    </row>
    <row r="140" spans="1:44" ht="15.75" customHeight="1" x14ac:dyDescent="0.25">
      <c r="A140" s="36"/>
      <c r="Q140" s="36"/>
      <c r="R140" s="36"/>
      <c r="S140" s="27"/>
      <c r="T140" s="21"/>
      <c r="AR140" s="36"/>
    </row>
    <row r="141" spans="1:44" ht="15.75" customHeight="1" x14ac:dyDescent="0.25">
      <c r="A141" s="36"/>
      <c r="Q141" s="36"/>
      <c r="R141" s="36"/>
      <c r="S141" s="27"/>
      <c r="T141" s="21"/>
      <c r="AR141" s="36"/>
    </row>
    <row r="142" spans="1:44" ht="15.75" customHeight="1" x14ac:dyDescent="0.25">
      <c r="A142" s="36"/>
      <c r="Q142" s="39"/>
      <c r="R142" s="39"/>
      <c r="AR142" s="39"/>
    </row>
    <row r="143" spans="1:44" ht="15.75" customHeight="1" x14ac:dyDescent="0.25">
      <c r="A143" s="36"/>
      <c r="Q143" s="39"/>
      <c r="R143" s="39"/>
      <c r="AR143" s="39"/>
    </row>
    <row r="144" spans="1:44" ht="15.75" customHeight="1" x14ac:dyDescent="0.25">
      <c r="A144" s="36"/>
      <c r="Q144" s="39"/>
      <c r="R144" s="39"/>
      <c r="AR144" s="39"/>
    </row>
    <row r="145" spans="1:44" ht="15.75" customHeight="1" x14ac:dyDescent="0.25">
      <c r="A145" s="36"/>
      <c r="D145" s="21"/>
      <c r="E145" s="21"/>
      <c r="F145" s="21"/>
      <c r="G145" s="21"/>
      <c r="I145" s="22"/>
      <c r="J145" s="22"/>
      <c r="K145" s="22"/>
      <c r="L145" s="22"/>
      <c r="M145" s="22"/>
      <c r="Q145" s="39"/>
      <c r="R145" s="39"/>
      <c r="AR145" s="39"/>
    </row>
    <row r="146" spans="1:44" ht="15.75" x14ac:dyDescent="0.25">
      <c r="A146" s="36"/>
      <c r="Q146" s="39"/>
      <c r="R146" s="39"/>
      <c r="AR146" s="39"/>
    </row>
    <row r="147" spans="1:44" ht="15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43"/>
    </row>
  </sheetData>
  <mergeCells count="23">
    <mergeCell ref="AG11:AH11"/>
    <mergeCell ref="E14:F14"/>
    <mergeCell ref="B74:P74"/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  <mergeCell ref="AG136:AH136"/>
    <mergeCell ref="AG133:AH133"/>
    <mergeCell ref="S74:AQ74"/>
    <mergeCell ref="G75:M75"/>
    <mergeCell ref="S75:AQ75"/>
    <mergeCell ref="AG134:AH134"/>
    <mergeCell ref="AG135:AH135"/>
    <mergeCell ref="AG94:AH94"/>
  </mergeCells>
  <conditionalFormatting sqref="Z90">
    <cfRule type="cellIs" dxfId="4" priority="5" operator="notEqual">
      <formula>$Z$89</formula>
    </cfRule>
  </conditionalFormatting>
  <conditionalFormatting sqref="AA90">
    <cfRule type="cellIs" dxfId="3" priority="4" operator="notEqual">
      <formula>$AA$89</formula>
    </cfRule>
  </conditionalFormatting>
  <conditionalFormatting sqref="AB90">
    <cfRule type="cellIs" dxfId="2" priority="3" operator="notEqual">
      <formula>$AB$89</formula>
    </cfRule>
  </conditionalFormatting>
  <conditionalFormatting sqref="AC90">
    <cfRule type="cellIs" dxfId="1" priority="2" operator="notEqual">
      <formula>$AC$89</formula>
    </cfRule>
  </conditionalFormatting>
  <conditionalFormatting sqref="AD90">
    <cfRule type="cellIs" dxfId="0" priority="1" operator="notEqual">
      <formula>$AD$89</formula>
    </cfRule>
  </conditionalFormatting>
  <pageMargins left="0.25" right="0.25" top="0.25" bottom="0.25" header="0.5" footer="0.5"/>
  <pageSetup scale="65" fitToWidth="0" fitToHeight="0" orientation="portrait" r:id="rId1"/>
  <headerFooter alignWithMargins="0"/>
  <ignoredErrors>
    <ignoredError sqref="AC27 AC40 AC53 AC66 AP53 AP27 AP40 AP6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Wk4</vt:lpstr>
      <vt:lpstr>Wk3</vt:lpstr>
      <vt:lpstr>Wk2</vt:lpstr>
      <vt:lpstr>Wk1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Yollick</dc:creator>
  <cp:lastModifiedBy>Steve Yollick</cp:lastModifiedBy>
  <cp:lastPrinted>2025-09-30T18:15:15Z</cp:lastPrinted>
  <dcterms:created xsi:type="dcterms:W3CDTF">2018-09-11T20:47:04Z</dcterms:created>
  <dcterms:modified xsi:type="dcterms:W3CDTF">2025-09-30T18:15:35Z</dcterms:modified>
</cp:coreProperties>
</file>