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MonOver50Web\"/>
    </mc:Choice>
  </mc:AlternateContent>
  <xr:revisionPtr revIDLastSave="0" documentId="13_ncr:1_{75AB4A47-BFF8-4F26-86B8-80417C911336}" xr6:coauthVersionLast="47" xr6:coauthVersionMax="47" xr10:uidLastSave="{00000000-0000-0000-0000-000000000000}"/>
  <bookViews>
    <workbookView xWindow="1740" yWindow="300" windowWidth="26070" windowHeight="15045" xr2:uid="{421C5457-0AAE-4670-8A8D-86B339B6392B}"/>
  </bookViews>
  <sheets>
    <sheet name="Wk4" sheetId="76" r:id="rId1"/>
    <sheet name="Wk3" sheetId="75" r:id="rId2"/>
    <sheet name="Wk2" sheetId="74" r:id="rId3"/>
    <sheet name="Wk1" sheetId="7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3" i="76" l="1"/>
  <c r="M102" i="76"/>
  <c r="M101" i="76"/>
  <c r="M100" i="76"/>
  <c r="M99" i="76"/>
  <c r="M98" i="76"/>
  <c r="M97" i="76"/>
  <c r="M96" i="76"/>
  <c r="M95" i="76"/>
  <c r="M94" i="76"/>
  <c r="M93" i="76"/>
  <c r="M92" i="76"/>
  <c r="M91" i="76"/>
  <c r="M90" i="76"/>
  <c r="M89" i="76"/>
  <c r="M88" i="76"/>
  <c r="M87" i="76"/>
  <c r="M86" i="76"/>
  <c r="M85" i="76"/>
  <c r="M84" i="76"/>
  <c r="M83" i="76"/>
  <c r="M82" i="76"/>
  <c r="M81" i="76"/>
  <c r="M80" i="76"/>
  <c r="AC106" i="76" l="1"/>
  <c r="AG106" i="76" s="1"/>
  <c r="AC105" i="76"/>
  <c r="AC79" i="76"/>
  <c r="AC94" i="76"/>
  <c r="AC85" i="76"/>
  <c r="AL106" i="76" l="1"/>
  <c r="AN109" i="76" l="1"/>
  <c r="AM109" i="76"/>
  <c r="AK109" i="76"/>
  <c r="AK11" i="76" s="1"/>
  <c r="AK12" i="76" s="1"/>
  <c r="AJ109" i="76"/>
  <c r="AI109" i="76"/>
  <c r="AF109" i="76"/>
  <c r="AF11" i="76" s="1"/>
  <c r="AF12" i="76" s="1"/>
  <c r="AE109" i="76"/>
  <c r="AE11" i="76" s="1"/>
  <c r="AE12" i="76" s="1"/>
  <c r="AD109" i="76"/>
  <c r="AC108" i="76"/>
  <c r="AL108" i="76" s="1"/>
  <c r="AC107" i="76"/>
  <c r="AL107" i="76" s="1"/>
  <c r="AL105" i="76"/>
  <c r="AD101" i="76"/>
  <c r="AB101" i="76"/>
  <c r="AA101" i="76"/>
  <c r="Z101" i="76"/>
  <c r="AD99" i="76"/>
  <c r="AB99" i="76"/>
  <c r="AA99" i="76"/>
  <c r="Z99" i="76"/>
  <c r="AC98" i="76"/>
  <c r="AC97" i="76"/>
  <c r="AC96" i="76"/>
  <c r="AC95" i="76"/>
  <c r="AC93" i="76"/>
  <c r="AD90" i="76"/>
  <c r="AB90" i="76"/>
  <c r="AA90" i="76"/>
  <c r="Z90" i="76"/>
  <c r="AC89" i="76"/>
  <c r="AC88" i="76"/>
  <c r="AC87" i="76"/>
  <c r="AC86" i="76"/>
  <c r="AC84" i="76"/>
  <c r="AC83" i="76"/>
  <c r="AC82" i="76"/>
  <c r="AC81" i="76"/>
  <c r="AC80" i="76"/>
  <c r="AC78" i="76"/>
  <c r="G75" i="76"/>
  <c r="C75" i="76"/>
  <c r="AQ66" i="76"/>
  <c r="O11" i="76" s="1"/>
  <c r="AO66" i="76"/>
  <c r="N11" i="76" s="1"/>
  <c r="AN66" i="76"/>
  <c r="AM66" i="76"/>
  <c r="AD66" i="76"/>
  <c r="O4" i="76" s="1"/>
  <c r="AB66" i="76"/>
  <c r="N4" i="76" s="1"/>
  <c r="AA66" i="76"/>
  <c r="L4" i="76" s="1"/>
  <c r="Z66" i="76"/>
  <c r="AP65" i="76"/>
  <c r="AC65" i="76"/>
  <c r="AP64" i="76"/>
  <c r="AC64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AO53" i="76"/>
  <c r="AN53" i="76"/>
  <c r="AM53" i="76"/>
  <c r="AD53" i="76"/>
  <c r="AB53" i="76"/>
  <c r="AA53" i="76"/>
  <c r="L10" i="76" s="1"/>
  <c r="Z53" i="76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G42" i="76"/>
  <c r="AP46" i="76"/>
  <c r="AC46" i="76"/>
  <c r="L41" i="76"/>
  <c r="O41" i="76" s="1"/>
  <c r="G41" i="76"/>
  <c r="AP45" i="76"/>
  <c r="AC45" i="76"/>
  <c r="AP44" i="76"/>
  <c r="AC44" i="76"/>
  <c r="AP43" i="76"/>
  <c r="AC43" i="76"/>
  <c r="AP42" i="76"/>
  <c r="AC42" i="76"/>
  <c r="AP41" i="76"/>
  <c r="AC41" i="76"/>
  <c r="AQ40" i="76"/>
  <c r="O9" i="76" s="1"/>
  <c r="AO40" i="76"/>
  <c r="N9" i="76" s="1"/>
  <c r="AN40" i="76"/>
  <c r="AM40" i="76"/>
  <c r="AD40" i="76"/>
  <c r="AB40" i="76"/>
  <c r="N8" i="76" s="1"/>
  <c r="AA40" i="76"/>
  <c r="L8" i="76" s="1"/>
  <c r="Z40" i="76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5" i="76" s="1"/>
  <c r="AO27" i="76"/>
  <c r="N5" i="76" s="1"/>
  <c r="AN27" i="76"/>
  <c r="AM27" i="76"/>
  <c r="AD27" i="76"/>
  <c r="O6" i="76" s="1"/>
  <c r="AB27" i="76"/>
  <c r="N6" i="76" s="1"/>
  <c r="AA27" i="76"/>
  <c r="L6" i="76" s="1"/>
  <c r="Z27" i="76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M12" i="76"/>
  <c r="I12" i="76"/>
  <c r="H12" i="76"/>
  <c r="G12" i="76"/>
  <c r="AJ11" i="76"/>
  <c r="AJ12" i="76" s="1"/>
  <c r="AD11" i="76"/>
  <c r="AD12" i="76" s="1"/>
  <c r="J11" i="76"/>
  <c r="K11" i="76" s="1"/>
  <c r="AC10" i="76"/>
  <c r="O10" i="76"/>
  <c r="J10" i="76"/>
  <c r="K10" i="76" s="1"/>
  <c r="AC8" i="76"/>
  <c r="AL8" i="76" s="1"/>
  <c r="J8" i="76"/>
  <c r="K8" i="76" s="1"/>
  <c r="AC7" i="76"/>
  <c r="AL7" i="76" s="1"/>
  <c r="L9" i="76"/>
  <c r="J9" i="76"/>
  <c r="K9" i="76" s="1"/>
  <c r="AC9" i="76"/>
  <c r="AL9" i="76" s="1"/>
  <c r="O7" i="76"/>
  <c r="N7" i="76"/>
  <c r="J7" i="76"/>
  <c r="K7" i="76" s="1"/>
  <c r="AC6" i="76"/>
  <c r="AL6" i="76" s="1"/>
  <c r="J5" i="76"/>
  <c r="K5" i="76" s="1"/>
  <c r="AC5" i="76"/>
  <c r="AL5" i="76" s="1"/>
  <c r="J6" i="76"/>
  <c r="K6" i="76" s="1"/>
  <c r="AC4" i="76"/>
  <c r="AL4" i="76" s="1"/>
  <c r="J4" i="76"/>
  <c r="K4" i="76" s="1"/>
  <c r="AC3" i="76"/>
  <c r="AL3" i="76" s="1"/>
  <c r="M97" i="75"/>
  <c r="M96" i="75"/>
  <c r="M95" i="75"/>
  <c r="M94" i="75"/>
  <c r="M93" i="75"/>
  <c r="M92" i="75"/>
  <c r="M91" i="75"/>
  <c r="M90" i="75"/>
  <c r="M89" i="75"/>
  <c r="M88" i="75"/>
  <c r="M87" i="75"/>
  <c r="M86" i="75"/>
  <c r="M85" i="75"/>
  <c r="M84" i="75"/>
  <c r="M83" i="75"/>
  <c r="M82" i="75"/>
  <c r="M81" i="75"/>
  <c r="M80" i="75"/>
  <c r="AD96" i="75"/>
  <c r="AB96" i="75"/>
  <c r="AA96" i="75"/>
  <c r="AC93" i="75"/>
  <c r="AC86" i="75"/>
  <c r="AC83" i="75"/>
  <c r="AC81" i="75"/>
  <c r="AC79" i="75"/>
  <c r="AC92" i="75"/>
  <c r="AC94" i="75"/>
  <c r="AC106" i="75"/>
  <c r="AL106" i="75" s="1"/>
  <c r="AP53" i="76" l="1"/>
  <c r="AD100" i="76"/>
  <c r="AC101" i="76"/>
  <c r="AC66" i="76"/>
  <c r="AQ67" i="76"/>
  <c r="AP66" i="76"/>
  <c r="L11" i="76"/>
  <c r="AP40" i="76"/>
  <c r="AC53" i="76"/>
  <c r="AP27" i="76"/>
  <c r="AO67" i="76"/>
  <c r="AN67" i="76"/>
  <c r="AC109" i="76"/>
  <c r="AC11" i="76" s="1"/>
  <c r="AC12" i="76" s="1"/>
  <c r="AA100" i="76"/>
  <c r="AB100" i="76"/>
  <c r="AC90" i="76"/>
  <c r="AC99" i="76"/>
  <c r="AM67" i="76"/>
  <c r="O8" i="76"/>
  <c r="O12" i="76" s="1"/>
  <c r="AC27" i="76"/>
  <c r="AG4" i="76"/>
  <c r="AG5" i="76"/>
  <c r="AG9" i="76"/>
  <c r="AG107" i="76"/>
  <c r="AG3" i="76"/>
  <c r="AG6" i="76"/>
  <c r="AG7" i="76"/>
  <c r="AG8" i="76"/>
  <c r="AI11" i="76"/>
  <c r="AI12" i="76" s="1"/>
  <c r="AC40" i="76"/>
  <c r="AG108" i="76"/>
  <c r="L5" i="76"/>
  <c r="L7" i="76"/>
  <c r="N10" i="76"/>
  <c r="N12" i="76" s="1"/>
  <c r="AG105" i="76"/>
  <c r="AG106" i="75"/>
  <c r="AN108" i="75"/>
  <c r="AM108" i="75"/>
  <c r="AK108" i="75"/>
  <c r="AJ108" i="75"/>
  <c r="AJ11" i="75" s="1"/>
  <c r="AJ12" i="75" s="1"/>
  <c r="AI108" i="75"/>
  <c r="AI11" i="75" s="1"/>
  <c r="AI12" i="75" s="1"/>
  <c r="AF108" i="75"/>
  <c r="AF11" i="75" s="1"/>
  <c r="AF12" i="75" s="1"/>
  <c r="AE108" i="75"/>
  <c r="AE11" i="75" s="1"/>
  <c r="AE12" i="75" s="1"/>
  <c r="AD108" i="75"/>
  <c r="AD11" i="75" s="1"/>
  <c r="AD12" i="75" s="1"/>
  <c r="AC107" i="75"/>
  <c r="AL107" i="75" s="1"/>
  <c r="AC105" i="75"/>
  <c r="AL105" i="75" s="1"/>
  <c r="AD99" i="75"/>
  <c r="AB99" i="75"/>
  <c r="AA99" i="75"/>
  <c r="Z99" i="75"/>
  <c r="Z96" i="75"/>
  <c r="AC95" i="75"/>
  <c r="AC91" i="75"/>
  <c r="AD88" i="75"/>
  <c r="AB88" i="75"/>
  <c r="AA88" i="75"/>
  <c r="Z88" i="75"/>
  <c r="AC87" i="75"/>
  <c r="AC85" i="75"/>
  <c r="AC84" i="75"/>
  <c r="AC82" i="75"/>
  <c r="AC80" i="75"/>
  <c r="AC78" i="75"/>
  <c r="G75" i="75"/>
  <c r="C75" i="75"/>
  <c r="AQ66" i="75"/>
  <c r="O11" i="75" s="1"/>
  <c r="AO66" i="75"/>
  <c r="N11" i="75" s="1"/>
  <c r="AN66" i="75"/>
  <c r="AM66" i="75"/>
  <c r="AD66" i="75"/>
  <c r="O4" i="75" s="1"/>
  <c r="AB66" i="75"/>
  <c r="AA66" i="75"/>
  <c r="L4" i="75" s="1"/>
  <c r="Z66" i="75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AP59" i="75"/>
  <c r="AC59" i="75"/>
  <c r="AP58" i="75"/>
  <c r="AC58" i="75"/>
  <c r="AP57" i="75"/>
  <c r="AC57" i="75"/>
  <c r="AP56" i="75"/>
  <c r="AC56" i="75"/>
  <c r="AP55" i="75"/>
  <c r="AC55" i="75"/>
  <c r="AP54" i="75"/>
  <c r="AC54" i="75"/>
  <c r="G47" i="75"/>
  <c r="AQ53" i="75"/>
  <c r="O7" i="75" s="1"/>
  <c r="AO53" i="75"/>
  <c r="AN53" i="75"/>
  <c r="AM53" i="75"/>
  <c r="AD53" i="75"/>
  <c r="O10" i="75" s="1"/>
  <c r="AB53" i="75"/>
  <c r="AA53" i="75"/>
  <c r="Z53" i="75"/>
  <c r="L46" i="75"/>
  <c r="O46" i="75" s="1"/>
  <c r="G46" i="75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AO40" i="75"/>
  <c r="N8" i="75" s="1"/>
  <c r="AN40" i="75"/>
  <c r="L8" i="75" s="1"/>
  <c r="AM40" i="75"/>
  <c r="AD40" i="75"/>
  <c r="O9" i="75" s="1"/>
  <c r="AB40" i="75"/>
  <c r="N9" i="75" s="1"/>
  <c r="AA40" i="75"/>
  <c r="L9" i="75" s="1"/>
  <c r="Z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AN27" i="75"/>
  <c r="L6" i="75" s="1"/>
  <c r="AM27" i="75"/>
  <c r="AD27" i="75"/>
  <c r="O5" i="75" s="1"/>
  <c r="AB27" i="75"/>
  <c r="N5" i="75" s="1"/>
  <c r="AA27" i="75"/>
  <c r="Z27" i="75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M12" i="75"/>
  <c r="I12" i="75"/>
  <c r="H12" i="75"/>
  <c r="G12" i="75"/>
  <c r="AK11" i="75"/>
  <c r="AK12" i="75" s="1"/>
  <c r="L11" i="75"/>
  <c r="J11" i="75"/>
  <c r="K11" i="75" s="1"/>
  <c r="AC10" i="75"/>
  <c r="J9" i="75"/>
  <c r="K9" i="75" s="1"/>
  <c r="AC8" i="75"/>
  <c r="AL8" i="75" s="1"/>
  <c r="L10" i="75"/>
  <c r="J10" i="75"/>
  <c r="K10" i="75" s="1"/>
  <c r="AC9" i="75"/>
  <c r="AG9" i="75" s="1"/>
  <c r="O8" i="75"/>
  <c r="J8" i="75"/>
  <c r="K8" i="75" s="1"/>
  <c r="AC7" i="75"/>
  <c r="AL7" i="75" s="1"/>
  <c r="J7" i="75"/>
  <c r="K7" i="75" s="1"/>
  <c r="AC6" i="75"/>
  <c r="AL6" i="75" s="1"/>
  <c r="J4" i="75"/>
  <c r="K4" i="75" s="1"/>
  <c r="AC5" i="75"/>
  <c r="AL5" i="75" s="1"/>
  <c r="J6" i="75"/>
  <c r="K6" i="75" s="1"/>
  <c r="AC4" i="75"/>
  <c r="AL4" i="75" s="1"/>
  <c r="J5" i="75"/>
  <c r="K5" i="75" s="1"/>
  <c r="AC3" i="75"/>
  <c r="AL3" i="75" s="1"/>
  <c r="Z89" i="74"/>
  <c r="AC87" i="74"/>
  <c r="AC81" i="74"/>
  <c r="AN99" i="74"/>
  <c r="AM99" i="74"/>
  <c r="AK99" i="74"/>
  <c r="AK11" i="74" s="1"/>
  <c r="AK12" i="74" s="1"/>
  <c r="AJ99" i="74"/>
  <c r="AJ11" i="74" s="1"/>
  <c r="AJ12" i="74" s="1"/>
  <c r="AI99" i="74"/>
  <c r="AI11" i="74" s="1"/>
  <c r="AI12" i="74" s="1"/>
  <c r="AF99" i="74"/>
  <c r="AE99" i="74"/>
  <c r="AE11" i="74" s="1"/>
  <c r="AE12" i="74" s="1"/>
  <c r="AD99" i="74"/>
  <c r="AD11" i="74" s="1"/>
  <c r="AD12" i="74" s="1"/>
  <c r="AC97" i="74"/>
  <c r="AL97" i="74" s="1"/>
  <c r="AC98" i="74"/>
  <c r="AL98" i="74" s="1"/>
  <c r="AD92" i="74"/>
  <c r="AB92" i="74"/>
  <c r="AA92" i="74"/>
  <c r="Z92" i="74"/>
  <c r="AD89" i="74"/>
  <c r="AB89" i="74"/>
  <c r="AA89" i="74"/>
  <c r="AC88" i="74"/>
  <c r="AC89" i="74" s="1"/>
  <c r="AD84" i="74"/>
  <c r="AB84" i="74"/>
  <c r="AA84" i="74"/>
  <c r="AA91" i="74" s="1"/>
  <c r="Z84" i="74"/>
  <c r="AC83" i="74"/>
  <c r="AC82" i="74"/>
  <c r="AC80" i="74"/>
  <c r="AC79" i="74"/>
  <c r="AC78" i="74"/>
  <c r="G75" i="74"/>
  <c r="C75" i="74"/>
  <c r="AQ66" i="74"/>
  <c r="O11" i="74" s="1"/>
  <c r="AO66" i="74"/>
  <c r="AP66" i="74" s="1"/>
  <c r="AN66" i="74"/>
  <c r="AM66" i="74"/>
  <c r="AD66" i="74"/>
  <c r="O6" i="74" s="1"/>
  <c r="AB66" i="74"/>
  <c r="N6" i="74" s="1"/>
  <c r="AA66" i="74"/>
  <c r="L6" i="74" s="1"/>
  <c r="Z66" i="74"/>
  <c r="AP65" i="74"/>
  <c r="AC65" i="74"/>
  <c r="AP64" i="74"/>
  <c r="AC64" i="74"/>
  <c r="AP63" i="74"/>
  <c r="AC63" i="74"/>
  <c r="AP62" i="74"/>
  <c r="AC62" i="74"/>
  <c r="AP61" i="74"/>
  <c r="AC61" i="74"/>
  <c r="AP60" i="74"/>
  <c r="AC60" i="74"/>
  <c r="AP59" i="74"/>
  <c r="AC59" i="74"/>
  <c r="AP58" i="74"/>
  <c r="AC58" i="74"/>
  <c r="AP57" i="74"/>
  <c r="AC57" i="74"/>
  <c r="AP56" i="74"/>
  <c r="AC56" i="74"/>
  <c r="AP55" i="74"/>
  <c r="AC55" i="74"/>
  <c r="G54" i="74"/>
  <c r="AP54" i="74"/>
  <c r="AC54" i="74"/>
  <c r="L53" i="74"/>
  <c r="O53" i="74" s="1"/>
  <c r="G53" i="74"/>
  <c r="AQ53" i="74"/>
  <c r="AO53" i="74"/>
  <c r="N7" i="74" s="1"/>
  <c r="AN53" i="74"/>
  <c r="L7" i="74" s="1"/>
  <c r="AM53" i="74"/>
  <c r="AD53" i="74"/>
  <c r="O9" i="74" s="1"/>
  <c r="AB53" i="74"/>
  <c r="N9" i="74" s="1"/>
  <c r="AA53" i="74"/>
  <c r="L9" i="74" s="1"/>
  <c r="Z53" i="74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8" i="74" s="1"/>
  <c r="AO40" i="74"/>
  <c r="N8" i="74" s="1"/>
  <c r="AN40" i="74"/>
  <c r="L8" i="74" s="1"/>
  <c r="AM40" i="74"/>
  <c r="AD40" i="74"/>
  <c r="AB40" i="74"/>
  <c r="N10" i="74" s="1"/>
  <c r="AA40" i="74"/>
  <c r="L10" i="74" s="1"/>
  <c r="Z40" i="74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M27" i="74"/>
  <c r="AD27" i="74"/>
  <c r="O4" i="74" s="1"/>
  <c r="AB27" i="74"/>
  <c r="N4" i="74" s="1"/>
  <c r="AA27" i="74"/>
  <c r="L4" i="74" s="1"/>
  <c r="Z27" i="74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M12" i="74"/>
  <c r="I12" i="74"/>
  <c r="H12" i="74"/>
  <c r="G12" i="74"/>
  <c r="AF11" i="74"/>
  <c r="AF12" i="74" s="1"/>
  <c r="N11" i="74"/>
  <c r="L11" i="74"/>
  <c r="J11" i="74"/>
  <c r="K11" i="74" s="1"/>
  <c r="AC10" i="74"/>
  <c r="J8" i="74"/>
  <c r="K8" i="74" s="1"/>
  <c r="AC9" i="74"/>
  <c r="AL9" i="74" s="1"/>
  <c r="O10" i="74"/>
  <c r="J10" i="74"/>
  <c r="K10" i="74" s="1"/>
  <c r="AC8" i="74"/>
  <c r="AG8" i="74" s="1"/>
  <c r="J6" i="74"/>
  <c r="K6" i="74" s="1"/>
  <c r="AC7" i="74"/>
  <c r="AG7" i="74" s="1"/>
  <c r="J9" i="74"/>
  <c r="K9" i="74" s="1"/>
  <c r="AC6" i="74"/>
  <c r="AG6" i="74" s="1"/>
  <c r="O7" i="74"/>
  <c r="J7" i="74"/>
  <c r="K7" i="74" s="1"/>
  <c r="AC5" i="74"/>
  <c r="AL5" i="74" s="1"/>
  <c r="J5" i="74"/>
  <c r="K5" i="74" s="1"/>
  <c r="AC4" i="74"/>
  <c r="AG4" i="74" s="1"/>
  <c r="J4" i="74"/>
  <c r="K4" i="74" s="1"/>
  <c r="AC3" i="74"/>
  <c r="AG3" i="74" s="1"/>
  <c r="AN95" i="73"/>
  <c r="AM95" i="73"/>
  <c r="AK95" i="73"/>
  <c r="AJ95" i="73"/>
  <c r="AI95" i="73"/>
  <c r="AF95" i="73"/>
  <c r="AE95" i="73"/>
  <c r="AD95" i="73"/>
  <c r="AC95" i="73"/>
  <c r="M98" i="73"/>
  <c r="M97" i="73"/>
  <c r="M96" i="73"/>
  <c r="M95" i="73"/>
  <c r="M94" i="73"/>
  <c r="M93" i="73"/>
  <c r="M92" i="73"/>
  <c r="M91" i="73"/>
  <c r="M90" i="73"/>
  <c r="M89" i="73"/>
  <c r="M88" i="73"/>
  <c r="M87" i="73"/>
  <c r="M86" i="73"/>
  <c r="M85" i="73"/>
  <c r="M84" i="73"/>
  <c r="M83" i="73"/>
  <c r="M82" i="73"/>
  <c r="M81" i="73"/>
  <c r="M80" i="73"/>
  <c r="Z83" i="73"/>
  <c r="AC80" i="73"/>
  <c r="AD87" i="73"/>
  <c r="AB87" i="73"/>
  <c r="AA87" i="73"/>
  <c r="Z87" i="73"/>
  <c r="AC81" i="73"/>
  <c r="L12" i="76" l="1"/>
  <c r="AL12" i="76"/>
  <c r="AG109" i="76"/>
  <c r="Z100" i="76"/>
  <c r="AL109" i="76"/>
  <c r="AC100" i="76"/>
  <c r="AP67" i="76"/>
  <c r="AC96" i="75"/>
  <c r="AC53" i="75"/>
  <c r="AG3" i="75"/>
  <c r="AC40" i="75"/>
  <c r="AP66" i="75"/>
  <c r="N10" i="75"/>
  <c r="AC66" i="75"/>
  <c r="AC99" i="75"/>
  <c r="AD98" i="75"/>
  <c r="AA98" i="75"/>
  <c r="N4" i="75"/>
  <c r="AM67" i="75"/>
  <c r="AP40" i="75"/>
  <c r="AG107" i="75"/>
  <c r="O12" i="75"/>
  <c r="AG6" i="75"/>
  <c r="AP27" i="75"/>
  <c r="AL9" i="75"/>
  <c r="AN67" i="75"/>
  <c r="AB98" i="75"/>
  <c r="N6" i="75"/>
  <c r="AC27" i="75"/>
  <c r="AO67" i="75"/>
  <c r="AC88" i="75"/>
  <c r="AC98" i="75" s="1"/>
  <c r="AC108" i="75"/>
  <c r="AL108" i="75" s="1"/>
  <c r="AG8" i="75"/>
  <c r="AG7" i="75"/>
  <c r="AG5" i="75"/>
  <c r="AG4" i="75"/>
  <c r="AP53" i="75"/>
  <c r="L5" i="75"/>
  <c r="L7" i="75"/>
  <c r="AQ67" i="75"/>
  <c r="AG105" i="75"/>
  <c r="N7" i="75"/>
  <c r="AC27" i="74"/>
  <c r="AC92" i="74"/>
  <c r="AC53" i="74"/>
  <c r="AP40" i="74"/>
  <c r="AO67" i="74"/>
  <c r="AN67" i="74"/>
  <c r="L12" i="74"/>
  <c r="AC99" i="74"/>
  <c r="AG99" i="74" s="1"/>
  <c r="AC84" i="74"/>
  <c r="AC91" i="74" s="1"/>
  <c r="AD91" i="74"/>
  <c r="AB91" i="74"/>
  <c r="AG97" i="74"/>
  <c r="AG98" i="74"/>
  <c r="AM67" i="74"/>
  <c r="O12" i="74"/>
  <c r="N12" i="74"/>
  <c r="AG5" i="74"/>
  <c r="AG9" i="74"/>
  <c r="AP53" i="74"/>
  <c r="AL4" i="74"/>
  <c r="AL6" i="74"/>
  <c r="AL7" i="74"/>
  <c r="AL8" i="74"/>
  <c r="AC40" i="74"/>
  <c r="AC66" i="74"/>
  <c r="AL3" i="74"/>
  <c r="AP27" i="74"/>
  <c r="AQ67" i="74"/>
  <c r="AL94" i="73"/>
  <c r="AG94" i="73"/>
  <c r="AC86" i="73"/>
  <c r="AC87" i="73" s="1"/>
  <c r="AC82" i="73"/>
  <c r="AC78" i="73"/>
  <c r="AC79" i="73"/>
  <c r="Z98" i="75" l="1"/>
  <c r="AP67" i="75"/>
  <c r="N12" i="75"/>
  <c r="AG108" i="75"/>
  <c r="AC11" i="75"/>
  <c r="AC12" i="75" s="1"/>
  <c r="AL12" i="75" s="1"/>
  <c r="L12" i="75"/>
  <c r="AC11" i="74"/>
  <c r="AC12" i="74" s="1"/>
  <c r="AL12" i="74" s="1"/>
  <c r="Z91" i="74"/>
  <c r="AP67" i="74"/>
  <c r="AL99" i="74"/>
  <c r="AP65" i="73"/>
  <c r="AP64" i="73"/>
  <c r="AP63" i="73"/>
  <c r="AP62" i="73"/>
  <c r="AP61" i="73"/>
  <c r="AP60" i="73"/>
  <c r="AP59" i="73"/>
  <c r="AP58" i="73"/>
  <c r="AP57" i="73"/>
  <c r="AP56" i="73"/>
  <c r="AP55" i="73"/>
  <c r="AP54" i="73"/>
  <c r="AQ53" i="73"/>
  <c r="AO53" i="73"/>
  <c r="AN53" i="73"/>
  <c r="AM53" i="73"/>
  <c r="AP52" i="73"/>
  <c r="AP51" i="73"/>
  <c r="AP50" i="73"/>
  <c r="AP49" i="73"/>
  <c r="AP48" i="73"/>
  <c r="AP47" i="73"/>
  <c r="AP46" i="73"/>
  <c r="AP45" i="73"/>
  <c r="AP44" i="73"/>
  <c r="AP43" i="73"/>
  <c r="AP42" i="73"/>
  <c r="AP41" i="73"/>
  <c r="AQ40" i="73"/>
  <c r="AO40" i="73"/>
  <c r="AN40" i="73"/>
  <c r="AM40" i="73"/>
  <c r="AP39" i="73"/>
  <c r="AP38" i="73"/>
  <c r="AP37" i="73"/>
  <c r="AP36" i="73"/>
  <c r="AP35" i="73"/>
  <c r="AP34" i="73"/>
  <c r="AP33" i="73"/>
  <c r="AP32" i="73"/>
  <c r="AP31" i="73"/>
  <c r="AP30" i="73"/>
  <c r="AP29" i="73"/>
  <c r="AP28" i="73"/>
  <c r="AQ27" i="73"/>
  <c r="AO27" i="73"/>
  <c r="AN27" i="73"/>
  <c r="AM27" i="73"/>
  <c r="AP26" i="73"/>
  <c r="AP25" i="73"/>
  <c r="AP24" i="73"/>
  <c r="AP23" i="73"/>
  <c r="AP22" i="73"/>
  <c r="AP21" i="73"/>
  <c r="AP20" i="73"/>
  <c r="AP19" i="73"/>
  <c r="AP18" i="73"/>
  <c r="AP17" i="73"/>
  <c r="AP16" i="73"/>
  <c r="AP15" i="73"/>
  <c r="AC65" i="73"/>
  <c r="AC64" i="73"/>
  <c r="AC63" i="73"/>
  <c r="AC62" i="73"/>
  <c r="AC61" i="73"/>
  <c r="AC60" i="73"/>
  <c r="AC59" i="73"/>
  <c r="AC58" i="73"/>
  <c r="AC57" i="73"/>
  <c r="AC56" i="73"/>
  <c r="AC55" i="73"/>
  <c r="AC54" i="73"/>
  <c r="AC52" i="73"/>
  <c r="AC51" i="73"/>
  <c r="AC50" i="73"/>
  <c r="AC49" i="73"/>
  <c r="AC48" i="73"/>
  <c r="AC47" i="73"/>
  <c r="AC46" i="73"/>
  <c r="AC45" i="73"/>
  <c r="AC44" i="73"/>
  <c r="AC43" i="73"/>
  <c r="AC42" i="73"/>
  <c r="AC41" i="73"/>
  <c r="AC39" i="73"/>
  <c r="AC38" i="73"/>
  <c r="AC37" i="73"/>
  <c r="AC36" i="73"/>
  <c r="AC35" i="73"/>
  <c r="AC34" i="73"/>
  <c r="AC33" i="73"/>
  <c r="AC32" i="73"/>
  <c r="AC31" i="73"/>
  <c r="AC30" i="73"/>
  <c r="AC29" i="73"/>
  <c r="AC28" i="73"/>
  <c r="AC26" i="73"/>
  <c r="AC25" i="73"/>
  <c r="AC24" i="73"/>
  <c r="AC23" i="73"/>
  <c r="AC22" i="73"/>
  <c r="AC21" i="73"/>
  <c r="AC20" i="73"/>
  <c r="AC19" i="73"/>
  <c r="AC18" i="73"/>
  <c r="AC17" i="73"/>
  <c r="AP40" i="73" l="1"/>
  <c r="AP53" i="73"/>
  <c r="AP27" i="73"/>
  <c r="AD83" i="73" l="1"/>
  <c r="AB83" i="73"/>
  <c r="AA83" i="73"/>
  <c r="J7" i="73" l="1"/>
  <c r="K7" i="73" s="1"/>
  <c r="J5" i="73"/>
  <c r="K5" i="73" s="1"/>
  <c r="J6" i="73"/>
  <c r="K6" i="73" s="1"/>
  <c r="J9" i="73"/>
  <c r="K9" i="73" s="1"/>
  <c r="J10" i="73"/>
  <c r="K10" i="73" s="1"/>
  <c r="J8" i="73"/>
  <c r="K8" i="73" s="1"/>
  <c r="J11" i="73"/>
  <c r="K11" i="73" s="1"/>
  <c r="AC3" i="73"/>
  <c r="AL3" i="73" s="1"/>
  <c r="AC5" i="73"/>
  <c r="AL5" i="73" s="1"/>
  <c r="AC9" i="73"/>
  <c r="AG9" i="73" s="1"/>
  <c r="AC8" i="73"/>
  <c r="AL8" i="73" s="1"/>
  <c r="AC4" i="73"/>
  <c r="AL4" i="73" s="1"/>
  <c r="AC10" i="73"/>
  <c r="AC6" i="73"/>
  <c r="AG6" i="73" s="1"/>
  <c r="AL9" i="73" l="1"/>
  <c r="AC83" i="73"/>
  <c r="AL6" i="73"/>
  <c r="AG8" i="73"/>
  <c r="AG3" i="73"/>
  <c r="AG4" i="73"/>
  <c r="AG5" i="73"/>
  <c r="AC16" i="73"/>
  <c r="AC15" i="73"/>
  <c r="AD40" i="73"/>
  <c r="O9" i="73" s="1"/>
  <c r="AB40" i="73"/>
  <c r="AA40" i="73"/>
  <c r="L9" i="73" s="1"/>
  <c r="Z40" i="73"/>
  <c r="O5" i="73"/>
  <c r="L5" i="73"/>
  <c r="AQ66" i="73"/>
  <c r="O11" i="73" s="1"/>
  <c r="AO66" i="73"/>
  <c r="N11" i="73" s="1"/>
  <c r="AN66" i="73"/>
  <c r="AM66" i="73"/>
  <c r="AP66" i="73" l="1"/>
  <c r="L11" i="73"/>
  <c r="N5" i="73"/>
  <c r="AC40" i="73"/>
  <c r="N9" i="73"/>
  <c r="AD90" i="73" l="1"/>
  <c r="AB90" i="73"/>
  <c r="AA90" i="73"/>
  <c r="Z90" i="73"/>
  <c r="G75" i="73"/>
  <c r="C75" i="73"/>
  <c r="AD27" i="73"/>
  <c r="O4" i="73" s="1"/>
  <c r="AB27" i="73"/>
  <c r="N4" i="73" s="1"/>
  <c r="AA27" i="73"/>
  <c r="L4" i="73" s="1"/>
  <c r="Z27" i="73"/>
  <c r="AD53" i="73"/>
  <c r="O7" i="73" s="1"/>
  <c r="AB53" i="73"/>
  <c r="N7" i="73" s="1"/>
  <c r="AA53" i="73"/>
  <c r="L7" i="73" s="1"/>
  <c r="Z53" i="73"/>
  <c r="G55" i="73"/>
  <c r="AD66" i="73"/>
  <c r="O8" i="73" s="1"/>
  <c r="AB66" i="73"/>
  <c r="N8" i="73" s="1"/>
  <c r="AA66" i="73"/>
  <c r="L8" i="73" s="1"/>
  <c r="Z66" i="73"/>
  <c r="L54" i="73"/>
  <c r="O54" i="73" s="1"/>
  <c r="G54" i="73"/>
  <c r="O10" i="73"/>
  <c r="N10" i="73"/>
  <c r="L10" i="73"/>
  <c r="O6" i="73"/>
  <c r="N6" i="73"/>
  <c r="L6" i="73"/>
  <c r="B14" i="73"/>
  <c r="M12" i="73"/>
  <c r="I12" i="73"/>
  <c r="H12" i="73"/>
  <c r="G12" i="73"/>
  <c r="J4" i="73"/>
  <c r="K4" i="73" s="1"/>
  <c r="AC7" i="73"/>
  <c r="AL7" i="73" s="1"/>
  <c r="AC53" i="73" l="1"/>
  <c r="AQ67" i="73"/>
  <c r="AC66" i="73"/>
  <c r="AC90" i="73"/>
  <c r="L12" i="73"/>
  <c r="AM67" i="73"/>
  <c r="O12" i="73"/>
  <c r="AN67" i="73"/>
  <c r="AO67" i="73"/>
  <c r="AC27" i="73"/>
  <c r="AG7" i="73"/>
  <c r="N12" i="73" l="1"/>
  <c r="AP67" i="73"/>
  <c r="AA89" i="73"/>
  <c r="AC89" i="73"/>
  <c r="AD89" i="73"/>
  <c r="AB89" i="73"/>
  <c r="Z89" i="73" l="1"/>
  <c r="AC11" i="73"/>
  <c r="AC12" i="73" s="1"/>
  <c r="AE11" i="73"/>
  <c r="AE12" i="73"/>
  <c r="AK11" i="73"/>
  <c r="AK12" i="73"/>
  <c r="AI11" i="73"/>
  <c r="AI12" i="73" s="1"/>
  <c r="AL12" i="73" s="1"/>
  <c r="AD11" i="73"/>
  <c r="AD12" i="73" s="1"/>
  <c r="AJ11" i="73"/>
  <c r="AJ12" i="73"/>
  <c r="AF11" i="73"/>
  <c r="AF12" i="73" s="1"/>
</calcChain>
</file>

<file path=xl/sharedStrings.xml><?xml version="1.0" encoding="utf-8"?>
<sst xmlns="http://schemas.openxmlformats.org/spreadsheetml/2006/main" count="1936" uniqueCount="301">
  <si>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</si>
  <si>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</si>
  <si>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</si>
  <si>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</si>
  <si>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</si>
  <si>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</si>
  <si>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</si>
  <si>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</si>
  <si>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</si>
  <si>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</si>
  <si>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</si>
  <si>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</si>
  <si>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</si>
  <si>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</si>
  <si>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State Farm</t>
  </si>
  <si>
    <t>Bret Beaudry</t>
  </si>
  <si>
    <t>Canadiens</t>
  </si>
  <si>
    <t>Eriton</t>
  </si>
  <si>
    <t>Direct Staff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</si>
  <si>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</si>
  <si>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</si>
  <si>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</si>
  <si>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</si>
  <si>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</si>
  <si>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</si>
  <si>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</si>
  <si>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SF/Subs</t>
  </si>
  <si>
    <t>Penalties:</t>
  </si>
  <si>
    <t>Mike Nardone</t>
  </si>
  <si>
    <t>Frank Taylor</t>
  </si>
  <si>
    <t>Joe Moceri</t>
  </si>
  <si>
    <t>Lee Castiglioni</t>
  </si>
  <si>
    <t>Pat Parrott</t>
  </si>
  <si>
    <t>Tom Dupart</t>
  </si>
  <si>
    <t>Al Rosinski</t>
  </si>
  <si>
    <t>State Farm Totals</t>
  </si>
  <si>
    <t>Cdns/Subs</t>
  </si>
  <si>
    <t>Bill Tucker</t>
  </si>
  <si>
    <t xml:space="preserve"> </t>
  </si>
  <si>
    <t>Rich Dudzinski</t>
  </si>
  <si>
    <t>Joe Grazioli</t>
  </si>
  <si>
    <t>Direct/Subs</t>
  </si>
  <si>
    <t>John Higgins</t>
  </si>
  <si>
    <t xml:space="preserve">                    </t>
  </si>
  <si>
    <t>Steve Yollick</t>
  </si>
  <si>
    <t>Angelo Peruzzi</t>
  </si>
  <si>
    <t>Clay Barker</t>
  </si>
  <si>
    <t>Lew Bishop</t>
  </si>
  <si>
    <t>Jim Klott</t>
  </si>
  <si>
    <t>Mike Robins</t>
  </si>
  <si>
    <t>Direct Staff Totals</t>
  </si>
  <si>
    <t>Eriton/Subs</t>
  </si>
  <si>
    <t>Dane Foucher</t>
  </si>
  <si>
    <t>Gene Zyla</t>
  </si>
  <si>
    <t>Dave Reed</t>
  </si>
  <si>
    <t>Neil Henriques</t>
  </si>
  <si>
    <t>Total Penalties</t>
  </si>
  <si>
    <t>Eriton Totals</t>
  </si>
  <si>
    <t>SHUTOUTS:</t>
  </si>
  <si>
    <t>Ken Lavigne</t>
  </si>
  <si>
    <t>John McRae</t>
  </si>
  <si>
    <t>Tony Chaivre</t>
  </si>
  <si>
    <t>Tom Kokuba</t>
  </si>
  <si>
    <t>Gerald Honkanen</t>
  </si>
  <si>
    <t>Mike Bayer</t>
  </si>
  <si>
    <t>HAT TRICKS:</t>
  </si>
  <si>
    <t>PLAYMAKERS:</t>
  </si>
  <si>
    <t>Leading Scorers</t>
  </si>
  <si>
    <t>Jim Seisser</t>
  </si>
  <si>
    <t>Chris Yakey</t>
  </si>
  <si>
    <t>Score</t>
  </si>
  <si>
    <t>PCT</t>
  </si>
  <si>
    <t>GA AVG</t>
  </si>
  <si>
    <t>Minutes</t>
  </si>
  <si>
    <t>Chris Douglas</t>
  </si>
  <si>
    <t>TOTALS FROM TEAMS</t>
  </si>
  <si>
    <t>Week</t>
  </si>
  <si>
    <t>Penalty Leaders</t>
  </si>
  <si>
    <t>Tim Kiefiuk</t>
  </si>
  <si>
    <t>Don Roser</t>
  </si>
  <si>
    <t>Name</t>
  </si>
  <si>
    <t>Bill Doman</t>
  </si>
  <si>
    <t>Glenn Smith</t>
  </si>
  <si>
    <t>PATCHES</t>
  </si>
  <si>
    <t>Ken Rice</t>
  </si>
  <si>
    <t>Mike Phillips</t>
  </si>
  <si>
    <t>SUBSTITUTE TOTALS</t>
  </si>
  <si>
    <t>Gerry Zyla</t>
  </si>
  <si>
    <t>SUBSTITUTE STATISTICS</t>
  </si>
  <si>
    <t>Assist(s)</t>
  </si>
  <si>
    <t>Goal</t>
  </si>
  <si>
    <t>Roger Weiss</t>
  </si>
  <si>
    <t>Sons of the Flag</t>
  </si>
  <si>
    <t>Stiletto</t>
  </si>
  <si>
    <t>Sons of the Flag Totals</t>
  </si>
  <si>
    <t>Stiletto Totals</t>
  </si>
  <si>
    <t>SotF/Subs</t>
  </si>
  <si>
    <t>SotF</t>
  </si>
  <si>
    <t>Stilleto</t>
  </si>
  <si>
    <t>Frank Barket</t>
  </si>
  <si>
    <t>None</t>
  </si>
  <si>
    <t>Total Assists</t>
  </si>
  <si>
    <t>Total Goals</t>
  </si>
  <si>
    <t>Wyatt Gee</t>
  </si>
  <si>
    <t>Dennis Powers</t>
  </si>
  <si>
    <t>Mark Schweiger</t>
  </si>
  <si>
    <t>Cdns</t>
  </si>
  <si>
    <t>St Farm</t>
  </si>
  <si>
    <t>Dir Staff</t>
  </si>
  <si>
    <t>Rtg</t>
  </si>
  <si>
    <t>No.</t>
  </si>
  <si>
    <t>Sub Scoring</t>
  </si>
  <si>
    <t>Regulars Subbing</t>
  </si>
  <si>
    <t>Ed Frank</t>
  </si>
  <si>
    <t>Pete Guzzardo</t>
  </si>
  <si>
    <t>EastSide Canadiens</t>
  </si>
  <si>
    <t>EastSide Canadiens Totals</t>
  </si>
  <si>
    <t>Goalie Subs</t>
  </si>
  <si>
    <t>Curt Yakey</t>
  </si>
  <si>
    <t>Ed Buxton</t>
  </si>
  <si>
    <t>Dave Mutart</t>
  </si>
  <si>
    <t>Darrell Amoe</t>
  </si>
  <si>
    <t>Unassisted</t>
  </si>
  <si>
    <t>Dawn Fullerton</t>
  </si>
  <si>
    <t>LEAGUE TOTALS</t>
  </si>
  <si>
    <t>Mark Rodgers</t>
  </si>
  <si>
    <t>Tom Darling</t>
  </si>
  <si>
    <t>USA MEN'S OVER FIFTY HOCKEY ASSOCIATION</t>
  </si>
  <si>
    <t>Marc Lueckhoff</t>
  </si>
  <si>
    <t>Mark Houle</t>
  </si>
  <si>
    <t>The Sheer Shop</t>
  </si>
  <si>
    <t>Mike Muszynski</t>
  </si>
  <si>
    <t>The Sheer Shop Totals</t>
  </si>
  <si>
    <t>Chris Kowalski</t>
  </si>
  <si>
    <t>Sheer</t>
  </si>
  <si>
    <t>Sheer/Subs</t>
  </si>
  <si>
    <t>Sheer Shop</t>
  </si>
  <si>
    <t>Craig Eaton</t>
  </si>
  <si>
    <t>Kevin Mahon</t>
  </si>
  <si>
    <t>Craig DiPaola</t>
  </si>
  <si>
    <t>Greg Wills</t>
  </si>
  <si>
    <t>Tom Bonk</t>
  </si>
  <si>
    <t>Aaron Jacob</t>
  </si>
  <si>
    <t>Ed Lewan</t>
  </si>
  <si>
    <t>.</t>
  </si>
  <si>
    <t>Gary Sirvio</t>
  </si>
  <si>
    <t>9:15 #2</t>
  </si>
  <si>
    <t>9:15 #3</t>
  </si>
  <si>
    <t>10:15 #2</t>
  </si>
  <si>
    <t>10:15 #3</t>
  </si>
  <si>
    <t>Lee Klott</t>
  </si>
  <si>
    <t>Craig Eaton (sub)</t>
  </si>
  <si>
    <t>Stiletto/Subs</t>
  </si>
  <si>
    <t>Bill Bayer</t>
  </si>
  <si>
    <t>Bill Griffith</t>
  </si>
  <si>
    <t>Robert Visingardi</t>
  </si>
  <si>
    <t>Ray Nadolski</t>
  </si>
  <si>
    <t>REGULAR SUBSTITUTE TOTALS</t>
  </si>
  <si>
    <t>Eric Stimpson</t>
  </si>
  <si>
    <t>Joe Varani</t>
  </si>
  <si>
    <t>Greg Fleming</t>
  </si>
  <si>
    <t>Steve Gottschalk</t>
  </si>
  <si>
    <t>Jodi DiVito</t>
  </si>
  <si>
    <t>Pat Parrott (4) - Sons of the Flag</t>
  </si>
  <si>
    <t>Dan Smyth</t>
  </si>
  <si>
    <t>Derek Polsdorfer</t>
  </si>
  <si>
    <t>Chris Kowalski &amp; Mike Phillips</t>
  </si>
  <si>
    <t>Keith Leduc</t>
  </si>
  <si>
    <t>Paul Kaczmarek</t>
  </si>
  <si>
    <t>Dan Guest</t>
  </si>
  <si>
    <t>2025/2026 REGULAR SEASON</t>
  </si>
  <si>
    <t>Belle Isle Awning</t>
  </si>
  <si>
    <t>Belle Isle Awning Totals</t>
  </si>
  <si>
    <t>Belle</t>
  </si>
  <si>
    <t>Belle/Subs</t>
  </si>
  <si>
    <t>#1  The Sheer Shop</t>
  </si>
  <si>
    <t>#2  Direct Staff</t>
  </si>
  <si>
    <t>#3  Stiletto</t>
  </si>
  <si>
    <t>#4  EastSide Canadiens</t>
  </si>
  <si>
    <t>#6  Eriton</t>
  </si>
  <si>
    <t>#5  Belle Isle Awning</t>
  </si>
  <si>
    <t>#7  Sons of the Flag</t>
  </si>
  <si>
    <t>#8  State Farm</t>
  </si>
  <si>
    <t>Frank Farren</t>
  </si>
  <si>
    <t>Belle Isle</t>
  </si>
  <si>
    <t>Pete Guzardo</t>
  </si>
  <si>
    <t>Art Lutz</t>
  </si>
  <si>
    <t>Keith Foucher</t>
  </si>
  <si>
    <t>Steve Lemiux</t>
  </si>
  <si>
    <t>Dale Dibartleomeo</t>
  </si>
  <si>
    <t>Craig Teichman</t>
  </si>
  <si>
    <t>Nick Rine</t>
  </si>
  <si>
    <t>Dan Stevens</t>
  </si>
  <si>
    <t>Jason Rockey</t>
  </si>
  <si>
    <t>Patrick Parrott</t>
  </si>
  <si>
    <t>Mike Leduc</t>
  </si>
  <si>
    <t>UC Kurta</t>
  </si>
  <si>
    <t>Bob Barnauskas</t>
  </si>
  <si>
    <t>Robert Visingardi &amp; Dan Smyth</t>
  </si>
  <si>
    <t>Dan Smyth &amp; Robert Visingardi</t>
  </si>
  <si>
    <t>Bill Tucker &amp; Chuck Taormina (sub)</t>
  </si>
  <si>
    <t>Steve Yollick &amp; Bill Doman</t>
  </si>
  <si>
    <t>Dan Guest  Trip</t>
  </si>
  <si>
    <t>Paul Kacmarek - The Sheer Shop</t>
  </si>
  <si>
    <t>Pete Guzzardo - The Sheer Shop</t>
  </si>
  <si>
    <t>Kevin Mahon &amp; Dan Stevens</t>
  </si>
  <si>
    <t>Dawn Fullerton &amp; Don Roser</t>
  </si>
  <si>
    <t>Craig Eaton (sub) &amp; Ed Buxton</t>
  </si>
  <si>
    <t>Don Roser &amp; Ed Buxton</t>
  </si>
  <si>
    <t>Ed Frank  Hook</t>
  </si>
  <si>
    <t>Tom Bonk  Trip</t>
  </si>
  <si>
    <t>Ray Nadolski (sub)  Hook</t>
  </si>
  <si>
    <t>Steve Yollick (sub) &amp; John Higgins</t>
  </si>
  <si>
    <t>Chris Douglas &amp; Mike Leduc</t>
  </si>
  <si>
    <t>Steve Yollick (sub)</t>
  </si>
  <si>
    <t>Lee Klott &amp; Bill Griffith</t>
  </si>
  <si>
    <t>Rich Dudzinski &amp; Pat Parrott</t>
  </si>
  <si>
    <t>Pat Parrott &amp; Tom Bonk</t>
  </si>
  <si>
    <t>Keith Foucher  Trip</t>
  </si>
  <si>
    <t>Rick Colombo</t>
  </si>
  <si>
    <t>Dale DiBartleomeo</t>
  </si>
  <si>
    <t>Mike Phillips &amp; Joe Moceri</t>
  </si>
  <si>
    <t>Jeff Zyrek</t>
  </si>
  <si>
    <t>Chuck Taormina</t>
  </si>
  <si>
    <t>Lee Klott &amp; Jim Klott</t>
  </si>
  <si>
    <t>Tom Bonk &amp; Rich Dudzinski</t>
  </si>
  <si>
    <t>Bill Griffith &amp; Mike Muszynski</t>
  </si>
  <si>
    <t>Roger Weiss &amp; Jim Seisser</t>
  </si>
  <si>
    <t>Steve Gottschalk &amp; Neil Henriques</t>
  </si>
  <si>
    <t>Rick Colombo (sub)</t>
  </si>
  <si>
    <t>Lee Klott (5) - Sons of the Flag</t>
  </si>
  <si>
    <t>Ed Lewan &amp; Tom Bonk</t>
  </si>
  <si>
    <t>Dave Mutart &amp; Joe Grazioli</t>
  </si>
  <si>
    <t>Mark Houle &amp; Neil Henriques</t>
  </si>
  <si>
    <t>Craig DiPaola &amp; Curt Yakey</t>
  </si>
  <si>
    <t>Dale Dibartleomeo &amp; Marc Lueckhoff</t>
  </si>
  <si>
    <t>Art Luz</t>
  </si>
  <si>
    <t>Angelo Peruzzi &amp; Clay Barker</t>
  </si>
  <si>
    <t>Robert Visingardi  Holding Stick</t>
  </si>
  <si>
    <t>Steve Lemieux</t>
  </si>
  <si>
    <t>Chuck Taormina (sub)</t>
  </si>
  <si>
    <t>Dan Smyth &amp; Bill Doman</t>
  </si>
  <si>
    <t>Pete Guzzardo &amp; Bill Tucker</t>
  </si>
  <si>
    <t>Robert Visingardi &amp; Dan Guest</t>
  </si>
  <si>
    <t>Aaron Loiselle (sub)  Hook</t>
  </si>
  <si>
    <t>Dan Stevens  Hold</t>
  </si>
  <si>
    <t>Frank Barket &amp; Jim Seisser</t>
  </si>
  <si>
    <t>Craig DiPaola &amp; Chris Kowalski</t>
  </si>
  <si>
    <t>Wyatt Gee  &amp; Steve Gottschalk</t>
  </si>
  <si>
    <t>Wyatt Gee &amp; Steve Gottschalk</t>
  </si>
  <si>
    <t>Tom Darling &amp; Rick Colombo (sub)</t>
  </si>
  <si>
    <t>Gene Zyla &amp; Greg Wills</t>
  </si>
  <si>
    <t>Prior Week</t>
  </si>
  <si>
    <t>Rick Zwieg</t>
  </si>
  <si>
    <t>Aaron Loiselle</t>
  </si>
  <si>
    <t>MikeBayer</t>
  </si>
  <si>
    <t xml:space="preserve">Bret "Superman" Beaudry - Belle </t>
  </si>
  <si>
    <t>Mark Houle Eriton</t>
  </si>
  <si>
    <t>Mike Phillips - EastSide Canadiens</t>
  </si>
  <si>
    <t>Jason Rockey  Trip</t>
  </si>
  <si>
    <t>Jim Klott  Cross Check</t>
  </si>
  <si>
    <t>Todd Barc (sub)</t>
  </si>
  <si>
    <t>Gene Zyla  Trip</t>
  </si>
  <si>
    <t>Angelo Peruzzi  Rough</t>
  </si>
  <si>
    <t>Tim Kiefiuk  Unsportsmanlike</t>
  </si>
  <si>
    <t>Tom Bonk (sub)</t>
  </si>
  <si>
    <t>Curt Yakey  Hook</t>
  </si>
  <si>
    <t>Nick Rine  Interference</t>
  </si>
  <si>
    <t>Dan Stevens &amp; Ed Buxton</t>
  </si>
  <si>
    <t>Marc Lueckhoff &amp; Craig DiPaola</t>
  </si>
  <si>
    <t>Dave Rosso (sub) &amp; Tom Dupart</t>
  </si>
  <si>
    <t>Keith Leduc &amp; Dave Rosso (sub)</t>
  </si>
  <si>
    <t>Todd Barc (sub) &amp; Lee Klott</t>
  </si>
  <si>
    <t>Gene Zyla &amp; Gerry Zyla</t>
  </si>
  <si>
    <t>Dave Vigliotti</t>
  </si>
  <si>
    <t>Frank Farren - Sons of the Flag</t>
  </si>
  <si>
    <t>Todd Barc</t>
  </si>
  <si>
    <t>Ron Filarski</t>
  </si>
  <si>
    <t>Dan Henzie</t>
  </si>
  <si>
    <t>Dave Rosso</t>
  </si>
  <si>
    <t>Gerald Honkanen &amp; Eric Stimpson</t>
  </si>
  <si>
    <t>Glenn Smith &amp; Steve Lemieux</t>
  </si>
  <si>
    <t>Dale DiBartolomeo</t>
  </si>
  <si>
    <t>Gene Zyla (4) - Direct Staff</t>
  </si>
  <si>
    <t>Gerry Zyla - Direct Staff</t>
  </si>
  <si>
    <t>Steve Yollick &amp; Robert Visingardi</t>
  </si>
  <si>
    <t>Mark Houle &amp; Steve Gottschalk</t>
  </si>
  <si>
    <t>Art Lluz  Hook</t>
  </si>
  <si>
    <t>Tom Darling  Trip</t>
  </si>
  <si>
    <t>Dennis Powers &amp; Greg Wills</t>
  </si>
  <si>
    <t>Keith Foucer</t>
  </si>
  <si>
    <t>Tom Darling &amp; Dave Kissel (sub)</t>
  </si>
  <si>
    <t>Chris Douglas  Trip</t>
  </si>
  <si>
    <t>John Higgins &amp; John McRae</t>
  </si>
  <si>
    <t>Dane Foucher &amp; Eric Stimpson</t>
  </si>
  <si>
    <t>Marc Lueckhoff &amp; Dale DiBartolomeo</t>
  </si>
  <si>
    <t>Empty Net</t>
  </si>
  <si>
    <t>Dave Kissel</t>
  </si>
  <si>
    <t>Mark Brainerd</t>
  </si>
  <si>
    <t>Gerry Zyla &amp; Greg Wills</t>
  </si>
  <si>
    <t>Bret "Superman" Beaudry - Belle Isle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</si>
</sst>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5" fillId="0" borderId="0" xfId="0" applyFont="1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0" xfId="1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6" fillId="3" borderId="0" xfId="1" applyFont="1" applyFill="1"/>
    <xf numFmtId="0" fontId="6" fillId="3" borderId="0" xfId="0" applyFont="1" applyFill="1"/>
    <xf numFmtId="0" fontId="2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0" borderId="2" xfId="1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/>
  </cellXfs>
  <cellStyles count="2">
    <cellStyle name="Normal" xfId="0" builtinId="0"/>
    <cellStyle name="Normal 2" xfId="1" xr:uid="{E251F169-391B-4AC0-889B-2E2491414A02}"/>
  </cellStyles>
  <dxfs count="20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505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3DA7-396B-47D3-98F7-C92FA18DA5CC}">
  <dimension ref="A1:AR147"/>
  <sheetViews>
    <sheetView tabSelected="1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3" t="s">
        <v>127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9"/>
      <c r="R1" s="39"/>
      <c r="S1" s="63" t="s">
        <v>127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9"/>
    </row>
    <row r="2" spans="1:44" ht="18.600000000000001" customHeight="1" thickBot="1" x14ac:dyDescent="0.35">
      <c r="A2" s="36"/>
      <c r="B2" s="26" t="s">
        <v>76</v>
      </c>
      <c r="C2" s="26">
        <v>4</v>
      </c>
      <c r="D2" s="25"/>
      <c r="E2" s="25"/>
      <c r="F2" s="25"/>
      <c r="G2" s="64" t="s">
        <v>170</v>
      </c>
      <c r="H2" s="64"/>
      <c r="I2" s="64"/>
      <c r="J2" s="64"/>
      <c r="K2" s="64"/>
      <c r="L2" s="64"/>
      <c r="M2" s="64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5" t="s">
        <v>71</v>
      </c>
      <c r="AH2" s="65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0">
        <f t="shared" ref="AG3:AG6" si="1">+(AD3*2+AF3)/(2*AC3)</f>
        <v>0.5</v>
      </c>
      <c r="AH3" s="60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0</v>
      </c>
      <c r="I4" s="5">
        <v>1</v>
      </c>
      <c r="J4" s="5">
        <f>2*G4+I4</f>
        <v>7</v>
      </c>
      <c r="K4" s="35">
        <f>+J4/((G4+H4+I4)*2)</f>
        <v>0.875</v>
      </c>
      <c r="L4" s="5">
        <f>+$AA$66</f>
        <v>13</v>
      </c>
      <c r="M4" s="5">
        <v>7</v>
      </c>
      <c r="N4" s="5">
        <f>+$AB$66</f>
        <v>19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4</v>
      </c>
      <c r="AD4" s="22">
        <v>3</v>
      </c>
      <c r="AE4" s="22">
        <v>1</v>
      </c>
      <c r="AF4" s="22">
        <v>0</v>
      </c>
      <c r="AG4" s="59">
        <f t="shared" si="1"/>
        <v>0.75</v>
      </c>
      <c r="AH4" s="59"/>
      <c r="AI4" s="22">
        <v>4</v>
      </c>
      <c r="AJ4" s="22">
        <v>0</v>
      </c>
      <c r="AK4" s="22">
        <v>2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0</v>
      </c>
      <c r="J5" s="5">
        <f>2*G5+I5</f>
        <v>6</v>
      </c>
      <c r="K5" s="35">
        <f>+J5/((G5+H5+I5)*2)</f>
        <v>0.75</v>
      </c>
      <c r="L5" s="5">
        <f>+$AN$27</f>
        <v>13</v>
      </c>
      <c r="M5" s="5">
        <v>4</v>
      </c>
      <c r="N5" s="5">
        <f>$AO$27</f>
        <v>21</v>
      </c>
      <c r="O5" s="5">
        <f>$AQ$27</f>
        <v>2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4</v>
      </c>
      <c r="AD5" s="22">
        <v>3</v>
      </c>
      <c r="AE5" s="22">
        <v>0</v>
      </c>
      <c r="AF5" s="22">
        <v>1</v>
      </c>
      <c r="AG5" s="59">
        <f t="shared" si="1"/>
        <v>0.875</v>
      </c>
      <c r="AH5" s="59"/>
      <c r="AI5" s="22">
        <v>7</v>
      </c>
      <c r="AJ5" s="22">
        <v>0</v>
      </c>
      <c r="AK5" s="22">
        <v>0</v>
      </c>
      <c r="AL5" s="24">
        <f t="shared" si="2"/>
        <v>1.75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2</v>
      </c>
      <c r="H6" s="5">
        <v>1</v>
      </c>
      <c r="I6" s="5">
        <v>1</v>
      </c>
      <c r="J6" s="5">
        <f>2*G6+I6</f>
        <v>5</v>
      </c>
      <c r="K6" s="35">
        <f>+J6/((G6+H6+I6)*2)</f>
        <v>0.625</v>
      </c>
      <c r="L6" s="5">
        <f>+$AA$27</f>
        <v>13</v>
      </c>
      <c r="M6" s="5">
        <v>4</v>
      </c>
      <c r="N6" s="5">
        <f>$AB$27</f>
        <v>18</v>
      </c>
      <c r="O6" s="5">
        <f>$AD$27</f>
        <v>4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4</v>
      </c>
      <c r="AD6" s="22">
        <v>2</v>
      </c>
      <c r="AE6" s="22">
        <v>2</v>
      </c>
      <c r="AF6" s="22">
        <v>0</v>
      </c>
      <c r="AG6" s="59">
        <f t="shared" si="1"/>
        <v>0.5</v>
      </c>
      <c r="AH6" s="59"/>
      <c r="AI6" s="22">
        <v>10</v>
      </c>
      <c r="AJ6" s="22">
        <v>0</v>
      </c>
      <c r="AK6" s="22">
        <v>1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2</v>
      </c>
      <c r="I7" s="5">
        <v>0</v>
      </c>
      <c r="J7" s="5">
        <f>2*G7+I7</f>
        <v>4</v>
      </c>
      <c r="K7" s="35">
        <f>+J7/((G7+H7+I7)*2)</f>
        <v>0.5</v>
      </c>
      <c r="L7" s="5">
        <f>+$AN$53</f>
        <v>12</v>
      </c>
      <c r="M7" s="5">
        <v>10</v>
      </c>
      <c r="N7" s="5">
        <f>+$AO$53</f>
        <v>19</v>
      </c>
      <c r="O7" s="5">
        <f>+$AQ$53</f>
        <v>8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4</v>
      </c>
      <c r="AD7" s="22">
        <v>0</v>
      </c>
      <c r="AE7" s="22">
        <v>3</v>
      </c>
      <c r="AF7" s="22">
        <v>1</v>
      </c>
      <c r="AG7" s="59">
        <f>+(AD7*2+AF7)/(2*AC7)</f>
        <v>0.125</v>
      </c>
      <c r="AH7" s="59"/>
      <c r="AI7" s="22">
        <v>16</v>
      </c>
      <c r="AJ7" s="22">
        <v>1</v>
      </c>
      <c r="AK7" s="22">
        <v>0</v>
      </c>
      <c r="AL7" s="24">
        <f>+AI7/AC7</f>
        <v>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0</v>
      </c>
      <c r="J8" s="5">
        <f>2*G8+I8</f>
        <v>4</v>
      </c>
      <c r="K8" s="35">
        <f>+J8/((G8+H8+I8)*2)</f>
        <v>0.5</v>
      </c>
      <c r="L8" s="5">
        <f>+$AA$40</f>
        <v>12</v>
      </c>
      <c r="M8" s="5">
        <v>17</v>
      </c>
      <c r="N8" s="5">
        <f>$AB$40</f>
        <v>14</v>
      </c>
      <c r="O8" s="5">
        <f>$AD$40</f>
        <v>8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4</v>
      </c>
      <c r="AD8" s="22">
        <v>2</v>
      </c>
      <c r="AE8" s="22">
        <v>2</v>
      </c>
      <c r="AF8" s="22">
        <v>0</v>
      </c>
      <c r="AG8" s="59">
        <f>+(AD8*2+AF8)/(2*AC8)</f>
        <v>0.5</v>
      </c>
      <c r="AH8" s="59"/>
      <c r="AI8" s="22">
        <v>17</v>
      </c>
      <c r="AJ8" s="22">
        <v>0</v>
      </c>
      <c r="AK8" s="22">
        <v>0</v>
      </c>
      <c r="AL8" s="24">
        <f>+AI8/AC8</f>
        <v>4.25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1</v>
      </c>
      <c r="J9" s="5">
        <f>2*G9+I9</f>
        <v>3</v>
      </c>
      <c r="K9" s="35">
        <f>+J9/((G9+H9+I9)*2)</f>
        <v>0.375</v>
      </c>
      <c r="L9" s="5">
        <f>+$AN$40</f>
        <v>11</v>
      </c>
      <c r="M9" s="5">
        <v>15</v>
      </c>
      <c r="N9" s="5">
        <f>+$AO$40</f>
        <v>17</v>
      </c>
      <c r="O9" s="5">
        <f>+$AQ$40</f>
        <v>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59">
        <f>+(AD9*2+AF9)/(2*AC9)</f>
        <v>0.33333333333333331</v>
      </c>
      <c r="AH9" s="59"/>
      <c r="AI9" s="22">
        <v>14</v>
      </c>
      <c r="AJ9" s="22">
        <v>0</v>
      </c>
      <c r="AK9" s="22">
        <v>0</v>
      </c>
      <c r="AL9" s="24">
        <f>+AI9/AC9</f>
        <v>4.666666666666667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2</v>
      </c>
      <c r="J10" s="5">
        <f>2*G10+I10</f>
        <v>2</v>
      </c>
      <c r="K10" s="35">
        <f>+J10/((G10+H10+I10)*2)</f>
        <v>0.25</v>
      </c>
      <c r="L10" s="5">
        <f>+$AA$53</f>
        <v>7</v>
      </c>
      <c r="M10" s="5">
        <v>13</v>
      </c>
      <c r="N10" s="5">
        <f>+$AB$53</f>
        <v>10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59"/>
      <c r="AH10" s="59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1</v>
      </c>
      <c r="J11" s="5">
        <f>2*G11+I11</f>
        <v>1</v>
      </c>
      <c r="K11" s="35">
        <f>+J11/((G11+H11+I11)*2)</f>
        <v>0.125</v>
      </c>
      <c r="L11" s="5">
        <f>+$AN$66</f>
        <v>6</v>
      </c>
      <c r="M11" s="5">
        <v>17</v>
      </c>
      <c r="N11" s="5">
        <f>$AO$66</f>
        <v>11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+AC109</f>
        <v>7</v>
      </c>
      <c r="AD11" s="22">
        <f>+AD109</f>
        <v>1</v>
      </c>
      <c r="AE11" s="22">
        <f>+AE109</f>
        <v>2</v>
      </c>
      <c r="AF11" s="22">
        <f>+AF109</f>
        <v>4</v>
      </c>
      <c r="AG11" s="59"/>
      <c r="AH11" s="59"/>
      <c r="AI11" s="22">
        <f>+AI109</f>
        <v>16</v>
      </c>
      <c r="AJ11" s="22">
        <f>+AJ109</f>
        <v>0</v>
      </c>
      <c r="AK11" s="22">
        <f>+AK109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13</v>
      </c>
      <c r="H12" s="9">
        <f>SUM(H4:H11)</f>
        <v>13</v>
      </c>
      <c r="I12" s="9">
        <f>SUM(I4:I11)</f>
        <v>6</v>
      </c>
      <c r="J12" s="9"/>
      <c r="K12" s="9"/>
      <c r="L12" s="9">
        <f>SUM(L4:L11)</f>
        <v>87</v>
      </c>
      <c r="M12" s="9">
        <f>SUM(M4:M11)</f>
        <v>87</v>
      </c>
      <c r="N12" s="9">
        <f>SUM(N4:N11)</f>
        <v>129</v>
      </c>
      <c r="O12" s="9">
        <f>SUM(O4:O11)</f>
        <v>36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32</v>
      </c>
      <c r="AD12" s="15">
        <f>SUM(AD3:AD11)</f>
        <v>13</v>
      </c>
      <c r="AE12" s="15">
        <f>SUM(AE3:AE11)</f>
        <v>13</v>
      </c>
      <c r="AF12" s="15">
        <f>SUM(AF3:AF11)</f>
        <v>6</v>
      </c>
      <c r="AG12" s="15"/>
      <c r="AH12" s="15"/>
      <c r="AI12" s="15">
        <f>SUM(AI3:AI11)</f>
        <v>86</v>
      </c>
      <c r="AJ12" s="15">
        <f>SUM(AJ3:AJ11)</f>
        <v>1</v>
      </c>
      <c r="AK12" s="15">
        <f>SUM(AK3:AK11)</f>
        <v>4</v>
      </c>
      <c r="AL12" s="33">
        <f>+AI12/AC12</f>
        <v>2.6875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4 Summary:</v>
      </c>
      <c r="C14" s="48"/>
      <c r="D14" s="48"/>
      <c r="E14" s="62">
        <v>45564</v>
      </c>
      <c r="F14" s="62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76" t="s">
        <v>180</v>
      </c>
      <c r="D15" s="77"/>
      <c r="E15" s="78"/>
      <c r="F15" s="78"/>
      <c r="G15" s="79">
        <v>2</v>
      </c>
      <c r="H15" s="22">
        <v>1</v>
      </c>
      <c r="I15" s="21" t="s">
        <v>138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7</v>
      </c>
      <c r="AA15" s="22">
        <v>1</v>
      </c>
      <c r="AB15" s="22">
        <v>2</v>
      </c>
      <c r="AC15" s="22">
        <f t="shared" ref="AC15:AC26" si="3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5</v>
      </c>
      <c r="AN15" s="22">
        <v>4</v>
      </c>
      <c r="AO15" s="22">
        <v>1</v>
      </c>
      <c r="AP15" s="22">
        <f t="shared" ref="AP15:AP26" si="4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77"/>
      <c r="D16" s="80" t="s">
        <v>100</v>
      </c>
      <c r="E16" s="80"/>
      <c r="F16" s="78"/>
      <c r="G16" s="79"/>
      <c r="H16" s="22">
        <v>1</v>
      </c>
      <c r="I16" s="21" t="s">
        <v>138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3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4</v>
      </c>
      <c r="AN16" s="22">
        <v>0</v>
      </c>
      <c r="AO16" s="22">
        <v>0</v>
      </c>
      <c r="AP16" s="22">
        <f t="shared" si="4"/>
        <v>0</v>
      </c>
      <c r="AQ16" s="22">
        <v>0</v>
      </c>
      <c r="AR16" s="39"/>
    </row>
    <row r="17" spans="1:44" ht="15.95" customHeight="1" x14ac:dyDescent="0.25">
      <c r="A17" s="41"/>
      <c r="B17" s="22"/>
      <c r="C17" s="77"/>
      <c r="D17" s="80"/>
      <c r="E17" s="80"/>
      <c r="F17" s="78"/>
      <c r="G17" s="77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4</v>
      </c>
      <c r="AA17" s="22">
        <v>4</v>
      </c>
      <c r="AB17" s="22">
        <v>1</v>
      </c>
      <c r="AC17" s="22">
        <f t="shared" si="3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4</v>
      </c>
      <c r="AN17" s="22">
        <v>2</v>
      </c>
      <c r="AO17" s="22">
        <v>5</v>
      </c>
      <c r="AP17" s="22">
        <f t="shared" si="4"/>
        <v>7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76" t="s">
        <v>181</v>
      </c>
      <c r="D18" s="81"/>
      <c r="E18" s="78"/>
      <c r="F18" s="78"/>
      <c r="G18" s="79">
        <v>0</v>
      </c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4</v>
      </c>
      <c r="AA18" s="22">
        <v>0</v>
      </c>
      <c r="AB18" s="22">
        <v>0</v>
      </c>
      <c r="AC18" s="22">
        <f t="shared" si="3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4</v>
      </c>
      <c r="AN18" s="22">
        <v>2</v>
      </c>
      <c r="AO18" s="22">
        <v>3</v>
      </c>
      <c r="AP18" s="22">
        <f t="shared" si="4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78"/>
      <c r="D19" s="80" t="s">
        <v>100</v>
      </c>
      <c r="E19" s="78"/>
      <c r="F19" s="78"/>
      <c r="G19" s="79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4</v>
      </c>
      <c r="AA19" s="22">
        <v>2</v>
      </c>
      <c r="AB19" s="22">
        <v>4</v>
      </c>
      <c r="AC19" s="22">
        <f t="shared" si="3"/>
        <v>6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3</v>
      </c>
      <c r="AN19" s="22">
        <v>2</v>
      </c>
      <c r="AO19" s="22">
        <v>2</v>
      </c>
      <c r="AP19" s="22">
        <f t="shared" si="4"/>
        <v>4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4</v>
      </c>
      <c r="AA20" s="22">
        <v>0</v>
      </c>
      <c r="AB20" s="22">
        <v>3</v>
      </c>
      <c r="AC20" s="22">
        <f t="shared" si="3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4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76" t="s">
        <v>176</v>
      </c>
      <c r="D21" s="77"/>
      <c r="E21" s="77"/>
      <c r="F21" s="78"/>
      <c r="G21" s="79">
        <v>3</v>
      </c>
      <c r="H21" s="83">
        <v>1</v>
      </c>
      <c r="I21" s="78" t="s">
        <v>104</v>
      </c>
      <c r="J21" s="78"/>
      <c r="K21" s="78"/>
      <c r="L21" s="78"/>
      <c r="M21" s="78" t="s">
        <v>122</v>
      </c>
      <c r="N21" s="78"/>
      <c r="O21" s="78"/>
      <c r="P21" s="78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3</v>
      </c>
      <c r="AA21" s="22">
        <v>0</v>
      </c>
      <c r="AB21" s="22">
        <v>2</v>
      </c>
      <c r="AC21" s="22">
        <f t="shared" si="3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4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80" t="s">
        <v>287</v>
      </c>
      <c r="D22" s="78"/>
      <c r="E22" s="78"/>
      <c r="F22" s="78"/>
      <c r="G22" s="79"/>
      <c r="H22" s="83">
        <v>1</v>
      </c>
      <c r="I22" s="78" t="s">
        <v>53</v>
      </c>
      <c r="J22" s="78"/>
      <c r="K22" s="78"/>
      <c r="L22" s="78" t="s">
        <v>289</v>
      </c>
      <c r="M22" s="78"/>
      <c r="N22" s="78"/>
      <c r="O22" s="78"/>
      <c r="P22" s="78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4</v>
      </c>
      <c r="AA22" s="22">
        <v>1</v>
      </c>
      <c r="AB22" s="22">
        <v>3</v>
      </c>
      <c r="AC22" s="22">
        <f t="shared" si="3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4</v>
      </c>
      <c r="AN22" s="22">
        <v>0</v>
      </c>
      <c r="AO22" s="22">
        <v>4</v>
      </c>
      <c r="AP22" s="22">
        <f t="shared" si="4"/>
        <v>4</v>
      </c>
      <c r="AQ22" s="22">
        <v>0</v>
      </c>
      <c r="AR22" s="39"/>
    </row>
    <row r="23" spans="1:44" ht="15.95" customHeight="1" x14ac:dyDescent="0.25">
      <c r="A23" s="41"/>
      <c r="C23" s="80"/>
      <c r="D23" s="78"/>
      <c r="E23" s="78"/>
      <c r="F23" s="78"/>
      <c r="G23" s="77"/>
      <c r="H23" s="83">
        <v>2</v>
      </c>
      <c r="I23" s="78" t="s">
        <v>53</v>
      </c>
      <c r="J23" s="78"/>
      <c r="K23" s="78"/>
      <c r="L23" s="78" t="s">
        <v>299</v>
      </c>
      <c r="M23" s="78"/>
      <c r="N23" s="78"/>
      <c r="O23" s="78"/>
      <c r="P23" s="78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4</v>
      </c>
      <c r="AA23" s="22">
        <v>2</v>
      </c>
      <c r="AB23" s="22">
        <v>2</v>
      </c>
      <c r="AC23" s="22">
        <f t="shared" si="3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4</v>
      </c>
      <c r="AN23" s="22">
        <v>2</v>
      </c>
      <c r="AO23" s="22">
        <v>1</v>
      </c>
      <c r="AP23" s="22">
        <f t="shared" si="4"/>
        <v>3</v>
      </c>
      <c r="AQ23" s="22">
        <v>0</v>
      </c>
      <c r="AR23" s="44"/>
    </row>
    <row r="24" spans="1:44" ht="15.95" customHeight="1" x14ac:dyDescent="0.25">
      <c r="A24" s="41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3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4</v>
      </c>
      <c r="AN24" s="22">
        <v>0</v>
      </c>
      <c r="AO24" s="22">
        <v>2</v>
      </c>
      <c r="AP24" s="22">
        <f t="shared" si="4"/>
        <v>2</v>
      </c>
      <c r="AQ24" s="22">
        <v>0</v>
      </c>
      <c r="AR24" s="36"/>
    </row>
    <row r="25" spans="1:44" ht="15.95" customHeight="1" x14ac:dyDescent="0.25">
      <c r="A25" s="41"/>
      <c r="C25" s="76" t="s">
        <v>177</v>
      </c>
      <c r="D25" s="77"/>
      <c r="E25" s="78"/>
      <c r="F25" s="78"/>
      <c r="G25" s="79">
        <v>2</v>
      </c>
      <c r="H25" s="22">
        <v>1</v>
      </c>
      <c r="I25" s="21" t="s">
        <v>290</v>
      </c>
      <c r="J25" s="21"/>
      <c r="K25" s="21"/>
      <c r="L25" s="21" t="s">
        <v>294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4</v>
      </c>
      <c r="AA25" s="22">
        <v>1</v>
      </c>
      <c r="AB25" s="22">
        <v>0</v>
      </c>
      <c r="AC25" s="22">
        <f t="shared" si="3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4</v>
      </c>
      <c r="AN25" s="22">
        <v>0</v>
      </c>
      <c r="AO25" s="22">
        <v>1</v>
      </c>
      <c r="AP25" s="22">
        <f t="shared" si="4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80" t="s">
        <v>288</v>
      </c>
      <c r="D26" s="80"/>
      <c r="E26" s="78"/>
      <c r="F26" s="77"/>
      <c r="G26" s="79"/>
      <c r="H26" s="22">
        <v>2</v>
      </c>
      <c r="I26" s="21" t="s">
        <v>239</v>
      </c>
      <c r="J26" s="21"/>
      <c r="K26" s="21"/>
      <c r="L26" s="21" t="s">
        <v>291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3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4</v>
      </c>
      <c r="AN26" s="22">
        <v>0</v>
      </c>
      <c r="AO26" s="22">
        <v>2</v>
      </c>
      <c r="AP26" s="22">
        <f t="shared" si="4"/>
        <v>2</v>
      </c>
      <c r="AQ26" s="22">
        <v>0</v>
      </c>
      <c r="AR26" s="36"/>
    </row>
    <row r="27" spans="1:44" ht="15.95" customHeight="1" thickBot="1" x14ac:dyDescent="0.3">
      <c r="A27" s="41"/>
      <c r="B27" s="36"/>
      <c r="C27" s="46"/>
      <c r="D27" s="46"/>
      <c r="E27" s="46"/>
      <c r="F27" s="46"/>
      <c r="G27" s="42"/>
      <c r="H27" s="45"/>
      <c r="I27" s="46"/>
      <c r="J27" s="46"/>
      <c r="K27" s="45"/>
      <c r="L27" s="45"/>
      <c r="M27" s="45"/>
      <c r="N27" s="45"/>
      <c r="O27" s="45"/>
      <c r="P27" s="45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44</v>
      </c>
      <c r="AA27" s="23">
        <f>SUM(AA15:AA26)</f>
        <v>13</v>
      </c>
      <c r="AB27" s="23">
        <f>SUM(AB15:AB26)</f>
        <v>18</v>
      </c>
      <c r="AC27" s="23">
        <f>+AB27+AA27</f>
        <v>31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44</v>
      </c>
      <c r="AN27" s="23">
        <f>SUM(AN15:AN26)</f>
        <v>13</v>
      </c>
      <c r="AO27" s="23">
        <f>SUM(AO15:AO26)</f>
        <v>21</v>
      </c>
      <c r="AP27" s="23">
        <f>+AO27+AN27</f>
        <v>34</v>
      </c>
      <c r="AQ27" s="23">
        <f>SUM(AQ15:AQ26)</f>
        <v>2</v>
      </c>
      <c r="AR27" s="36"/>
    </row>
    <row r="28" spans="1:44" ht="15.95" customHeight="1" x14ac:dyDescent="0.25">
      <c r="A28" s="41"/>
      <c r="B28" s="42" t="s">
        <v>148</v>
      </c>
      <c r="C28" s="76" t="s">
        <v>179</v>
      </c>
      <c r="D28" s="77"/>
      <c r="E28" s="77"/>
      <c r="F28" s="82"/>
      <c r="G28" s="79">
        <v>1</v>
      </c>
      <c r="H28" s="83">
        <v>1</v>
      </c>
      <c r="I28" s="78" t="s">
        <v>103</v>
      </c>
      <c r="J28" s="21"/>
      <c r="K28" s="21"/>
      <c r="L28" s="21" t="s">
        <v>286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5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6">+AN28+AO28</f>
        <v>1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80"/>
      <c r="D29" s="78" t="s">
        <v>100</v>
      </c>
      <c r="E29" s="78"/>
      <c r="F29" s="77"/>
      <c r="G29" s="77"/>
      <c r="H29" s="83"/>
      <c r="I29" s="78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4</v>
      </c>
      <c r="AA29" s="22">
        <v>0</v>
      </c>
      <c r="AB29" s="22">
        <v>0</v>
      </c>
      <c r="AC29" s="22">
        <f t="shared" si="5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6"/>
        <v>0</v>
      </c>
      <c r="AQ29" s="22">
        <v>0</v>
      </c>
      <c r="AR29" s="36"/>
    </row>
    <row r="30" spans="1:44" ht="15.95" customHeight="1" x14ac:dyDescent="0.25">
      <c r="A30" s="41"/>
      <c r="C30" s="77"/>
      <c r="D30" s="77"/>
      <c r="E30" s="77"/>
      <c r="F30" s="77"/>
      <c r="G30" s="77"/>
      <c r="H30" s="77"/>
      <c r="I30" s="77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4</v>
      </c>
      <c r="AA30" s="22">
        <v>6</v>
      </c>
      <c r="AB30" s="22">
        <v>2</v>
      </c>
      <c r="AC30" s="22">
        <f t="shared" si="5"/>
        <v>8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4</v>
      </c>
      <c r="AN30" s="22">
        <v>7</v>
      </c>
      <c r="AO30" s="22">
        <v>4</v>
      </c>
      <c r="AP30" s="22">
        <f t="shared" si="6"/>
        <v>11</v>
      </c>
      <c r="AQ30" s="22">
        <v>0</v>
      </c>
      <c r="AR30" s="36"/>
    </row>
    <row r="31" spans="1:44" ht="15.95" customHeight="1" x14ac:dyDescent="0.25">
      <c r="A31" s="41"/>
      <c r="C31" s="76" t="s">
        <v>175</v>
      </c>
      <c r="D31" s="84"/>
      <c r="E31" s="78"/>
      <c r="F31" s="78"/>
      <c r="G31" s="79">
        <v>1</v>
      </c>
      <c r="H31" s="83">
        <v>2</v>
      </c>
      <c r="I31" s="78" t="s">
        <v>81</v>
      </c>
      <c r="J31" s="21"/>
      <c r="K31" s="21"/>
      <c r="L31" s="21" t="s">
        <v>285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4</v>
      </c>
      <c r="AA31" s="22">
        <v>1</v>
      </c>
      <c r="AB31" s="22">
        <v>4</v>
      </c>
      <c r="AC31" s="22">
        <f t="shared" si="5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4</v>
      </c>
      <c r="AN31" s="22">
        <v>1</v>
      </c>
      <c r="AO31" s="22">
        <v>6</v>
      </c>
      <c r="AP31" s="22">
        <f t="shared" si="6"/>
        <v>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78"/>
      <c r="D32" s="80" t="s">
        <v>100</v>
      </c>
      <c r="E32" s="77"/>
      <c r="F32" s="77"/>
      <c r="G32" s="77"/>
      <c r="H32" s="83"/>
      <c r="I32" s="78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4</v>
      </c>
      <c r="AA32" s="22">
        <v>2</v>
      </c>
      <c r="AB32" s="22">
        <v>3</v>
      </c>
      <c r="AC32" s="22">
        <f t="shared" si="5"/>
        <v>5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4</v>
      </c>
      <c r="AN32" s="22">
        <v>0</v>
      </c>
      <c r="AO32" s="22">
        <v>2</v>
      </c>
      <c r="AP32" s="22">
        <f t="shared" si="6"/>
        <v>2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4</v>
      </c>
      <c r="AA33" s="22">
        <v>0</v>
      </c>
      <c r="AB33" s="22">
        <v>1</v>
      </c>
      <c r="AC33" s="22">
        <f t="shared" si="5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4</v>
      </c>
      <c r="AN33" s="22">
        <v>0</v>
      </c>
      <c r="AO33" s="22">
        <v>0</v>
      </c>
      <c r="AP33" s="22">
        <f t="shared" si="6"/>
        <v>0</v>
      </c>
      <c r="AQ33" s="22">
        <v>0</v>
      </c>
      <c r="AR33" s="36"/>
    </row>
    <row r="34" spans="1:44" ht="15.95" customHeight="1" x14ac:dyDescent="0.25">
      <c r="A34" s="41"/>
      <c r="B34" s="42" t="s">
        <v>149</v>
      </c>
      <c r="C34" s="76" t="s">
        <v>182</v>
      </c>
      <c r="D34" s="77"/>
      <c r="E34" s="81"/>
      <c r="F34" s="81"/>
      <c r="G34" s="79">
        <v>1</v>
      </c>
      <c r="H34" s="22">
        <v>2</v>
      </c>
      <c r="I34" s="21" t="s">
        <v>167</v>
      </c>
      <c r="J34" s="21"/>
      <c r="K34" s="21"/>
      <c r="L34" s="21" t="s">
        <v>293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3</v>
      </c>
      <c r="AA34" s="22">
        <v>3</v>
      </c>
      <c r="AB34" s="22">
        <v>2</v>
      </c>
      <c r="AC34" s="22">
        <f t="shared" si="5"/>
        <v>5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4</v>
      </c>
      <c r="AN34" s="22">
        <v>0</v>
      </c>
      <c r="AO34" s="22">
        <v>0</v>
      </c>
      <c r="AP34" s="22">
        <f t="shared" si="6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80" t="s">
        <v>292</v>
      </c>
      <c r="D35" s="80"/>
      <c r="E35" s="80"/>
      <c r="F35" s="77"/>
      <c r="G35" s="77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4</v>
      </c>
      <c r="AA35" s="22">
        <v>0</v>
      </c>
      <c r="AB35" s="22">
        <v>1</v>
      </c>
      <c r="AC35" s="22">
        <f t="shared" si="5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4</v>
      </c>
      <c r="AN35" s="22">
        <v>0</v>
      </c>
      <c r="AO35" s="22">
        <v>0</v>
      </c>
      <c r="AP35" s="22">
        <f t="shared" si="6"/>
        <v>0</v>
      </c>
      <c r="AQ35" s="22">
        <v>0</v>
      </c>
      <c r="AR35" s="36"/>
    </row>
    <row r="36" spans="1:44" ht="15.95" customHeight="1" x14ac:dyDescent="0.25">
      <c r="A36" s="41"/>
      <c r="C36" s="80"/>
      <c r="D36" s="77"/>
      <c r="E36" s="77"/>
      <c r="F36" s="77"/>
      <c r="G36" s="77"/>
      <c r="H36" s="22"/>
      <c r="I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4</v>
      </c>
      <c r="AA36" s="22">
        <v>0</v>
      </c>
      <c r="AB36" s="22">
        <v>0</v>
      </c>
      <c r="AC36" s="22">
        <f t="shared" si="5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4</v>
      </c>
      <c r="AN36" s="22">
        <v>0</v>
      </c>
      <c r="AO36" s="22">
        <v>0</v>
      </c>
      <c r="AP36" s="22">
        <f t="shared" si="6"/>
        <v>0</v>
      </c>
      <c r="AQ36" s="22">
        <v>0</v>
      </c>
      <c r="AR36" s="36"/>
    </row>
    <row r="37" spans="1:44" ht="15.95" customHeight="1" x14ac:dyDescent="0.25">
      <c r="A37" s="41"/>
      <c r="C37" s="76" t="s">
        <v>178</v>
      </c>
      <c r="D37" s="77"/>
      <c r="E37" s="77"/>
      <c r="F37" s="77"/>
      <c r="G37" s="79">
        <v>3</v>
      </c>
      <c r="H37" s="22">
        <v>2</v>
      </c>
      <c r="I37" s="21" t="s">
        <v>282</v>
      </c>
      <c r="J37" s="21"/>
      <c r="K37" s="21"/>
      <c r="L37" s="21" t="s">
        <v>221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4</v>
      </c>
      <c r="AA37" s="22">
        <v>0</v>
      </c>
      <c r="AB37" s="22">
        <v>1</v>
      </c>
      <c r="AC37" s="22">
        <f t="shared" si="5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4</v>
      </c>
      <c r="AN37" s="22">
        <v>0</v>
      </c>
      <c r="AO37" s="22">
        <v>2</v>
      </c>
      <c r="AP37" s="22">
        <f t="shared" si="6"/>
        <v>2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78"/>
      <c r="D38" s="78" t="s">
        <v>100</v>
      </c>
      <c r="E38" s="78"/>
      <c r="F38" s="78"/>
      <c r="G38" s="78"/>
      <c r="H38" s="22">
        <v>2</v>
      </c>
      <c r="I38" s="21" t="s">
        <v>85</v>
      </c>
      <c r="J38" s="21"/>
      <c r="K38" s="21"/>
      <c r="L38" s="21"/>
      <c r="M38" s="21" t="s">
        <v>122</v>
      </c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3</v>
      </c>
      <c r="AA38" s="22">
        <v>0</v>
      </c>
      <c r="AB38" s="22">
        <v>0</v>
      </c>
      <c r="AC38" s="22">
        <f t="shared" si="5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3</v>
      </c>
      <c r="AN38" s="22">
        <v>0</v>
      </c>
      <c r="AO38" s="22">
        <v>1</v>
      </c>
      <c r="AP38" s="22">
        <f t="shared" si="6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85</v>
      </c>
      <c r="L39" s="21" t="s">
        <v>295</v>
      </c>
      <c r="M39" s="21"/>
      <c r="P39" s="68" t="s">
        <v>296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4</v>
      </c>
      <c r="AA39" s="22">
        <v>0</v>
      </c>
      <c r="AB39" s="22">
        <v>0</v>
      </c>
      <c r="AC39" s="22">
        <f t="shared" si="5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4</v>
      </c>
      <c r="AN39" s="22">
        <v>2</v>
      </c>
      <c r="AO39" s="22">
        <v>2</v>
      </c>
      <c r="AP39" s="22">
        <f t="shared" si="6"/>
        <v>4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67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44</v>
      </c>
      <c r="AA40" s="23">
        <f>SUM(AA28:AA39)</f>
        <v>12</v>
      </c>
      <c r="AB40" s="23">
        <f>SUM(AB28:AB39)</f>
        <v>14</v>
      </c>
      <c r="AC40" s="23">
        <f>+AB40+AA40</f>
        <v>26</v>
      </c>
      <c r="AD40" s="23">
        <f>SUM(AD28:AD39)</f>
        <v>8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44</v>
      </c>
      <c r="AN40" s="23">
        <f>SUM(AN28:AN39)</f>
        <v>11</v>
      </c>
      <c r="AO40" s="23">
        <f>SUM(AO28:AO39)</f>
        <v>17</v>
      </c>
      <c r="AP40" s="23">
        <f>+AO40+AN40</f>
        <v>28</v>
      </c>
      <c r="AQ40" s="23">
        <f>SUM(AQ28:AQ39)</f>
        <v>0</v>
      </c>
      <c r="AR40" s="36"/>
    </row>
    <row r="41" spans="1:44" ht="15.95" customHeight="1" x14ac:dyDescent="0.25">
      <c r="A41" s="41"/>
      <c r="B41" s="11"/>
      <c r="C41" s="11"/>
      <c r="D41" s="11"/>
      <c r="E41" s="21" t="s">
        <v>102</v>
      </c>
      <c r="F41" s="21"/>
      <c r="G41" s="5">
        <f>SUM(G14:G40)</f>
        <v>13</v>
      </c>
      <c r="H41" s="5"/>
      <c r="I41" s="20"/>
      <c r="J41" s="21" t="s">
        <v>56</v>
      </c>
      <c r="K41" s="20"/>
      <c r="L41" s="5">
        <f>COUNTA(C14:C40)-8</f>
        <v>3</v>
      </c>
      <c r="N41" s="21" t="s">
        <v>73</v>
      </c>
      <c r="O41" s="5">
        <f>+L41*2</f>
        <v>6</v>
      </c>
      <c r="P41" s="1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9</v>
      </c>
      <c r="AA41" s="22">
        <v>1</v>
      </c>
      <c r="AB41" s="22">
        <v>2</v>
      </c>
      <c r="AC41" s="22">
        <f t="shared" ref="AC41:AC52" si="7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4</v>
      </c>
      <c r="AN41" s="22">
        <v>1</v>
      </c>
      <c r="AO41" s="22">
        <v>1</v>
      </c>
      <c r="AP41" s="22">
        <f t="shared" ref="AP41:AP52" si="8">+AN41+AO41</f>
        <v>2</v>
      </c>
      <c r="AQ41" s="22">
        <v>0</v>
      </c>
      <c r="AR41" s="36"/>
    </row>
    <row r="42" spans="1:44" ht="15.95" customHeight="1" x14ac:dyDescent="0.25">
      <c r="A42" s="41"/>
      <c r="E42" s="21" t="s">
        <v>101</v>
      </c>
      <c r="F42" s="21"/>
      <c r="G42" s="5">
        <f>COUNTA(L15:L40)+COUNTIF(L15:L40,"*&amp;*")</f>
        <v>20</v>
      </c>
      <c r="O42" t="s">
        <v>144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7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4</v>
      </c>
      <c r="AN42" s="22">
        <v>0</v>
      </c>
      <c r="AO42" s="22">
        <v>0</v>
      </c>
      <c r="AP42" s="22">
        <f t="shared" si="8"/>
        <v>0</v>
      </c>
      <c r="AQ42" s="22">
        <v>0</v>
      </c>
      <c r="AR42" s="36"/>
    </row>
    <row r="43" spans="1:44" ht="15.95" customHeight="1" x14ac:dyDescent="0.25">
      <c r="A43" s="4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4</v>
      </c>
      <c r="AA43" s="22">
        <v>0</v>
      </c>
      <c r="AB43" s="22">
        <v>2</v>
      </c>
      <c r="AC43" s="22">
        <f t="shared" si="7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4</v>
      </c>
      <c r="AN43" s="22">
        <v>6</v>
      </c>
      <c r="AO43" s="22">
        <v>4</v>
      </c>
      <c r="AP43" s="22">
        <f t="shared" si="8"/>
        <v>10</v>
      </c>
      <c r="AQ43" s="22">
        <v>0</v>
      </c>
      <c r="AR43" s="36"/>
    </row>
    <row r="44" spans="1:44" ht="15.95" customHeight="1" x14ac:dyDescent="0.25">
      <c r="A44" s="4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4</v>
      </c>
      <c r="AA44" s="22">
        <v>0</v>
      </c>
      <c r="AB44" s="22">
        <v>1</v>
      </c>
      <c r="AC44" s="22">
        <f t="shared" si="7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8"/>
        <v>2</v>
      </c>
      <c r="AQ44" s="22">
        <v>0</v>
      </c>
      <c r="AR44" s="36"/>
    </row>
    <row r="45" spans="1:44" ht="15.95" customHeight="1" x14ac:dyDescent="0.25">
      <c r="A45" s="41"/>
      <c r="B45" s="6" t="s">
        <v>83</v>
      </c>
      <c r="C45" s="6"/>
      <c r="N45" s="6"/>
      <c r="O45" s="6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4</v>
      </c>
      <c r="AA45" s="22">
        <v>1</v>
      </c>
      <c r="AB45" s="22">
        <v>0</v>
      </c>
      <c r="AC45" s="22">
        <f t="shared" si="7"/>
        <v>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4</v>
      </c>
      <c r="AN45" s="22">
        <v>1</v>
      </c>
      <c r="AO45" s="22">
        <v>1</v>
      </c>
      <c r="AP45" s="22">
        <f t="shared" si="8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7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8"/>
        <v>0</v>
      </c>
      <c r="AQ46" s="22">
        <v>2</v>
      </c>
      <c r="AR46" s="36"/>
    </row>
    <row r="47" spans="1:44" ht="15.95" customHeight="1" x14ac:dyDescent="0.25">
      <c r="A47" s="41"/>
      <c r="C47" s="6" t="s">
        <v>58</v>
      </c>
      <c r="H47" s="6" t="s">
        <v>65</v>
      </c>
      <c r="M47" s="6" t="s">
        <v>66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4</v>
      </c>
      <c r="AA47" s="22">
        <v>1</v>
      </c>
      <c r="AB47" s="22">
        <v>2</v>
      </c>
      <c r="AC47" s="22">
        <f t="shared" si="7"/>
        <v>3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4</v>
      </c>
      <c r="AN47" s="22">
        <v>2</v>
      </c>
      <c r="AO47" s="22">
        <v>4</v>
      </c>
      <c r="AP47" s="22">
        <f t="shared" si="8"/>
        <v>6</v>
      </c>
      <c r="AQ47" s="22">
        <v>0</v>
      </c>
      <c r="AR47" s="36"/>
    </row>
    <row r="48" spans="1:44" ht="15.95" customHeight="1" x14ac:dyDescent="0.25">
      <c r="A48" s="41"/>
      <c r="C48" s="21" t="s">
        <v>300</v>
      </c>
      <c r="H48" s="21" t="s">
        <v>100</v>
      </c>
      <c r="I48" s="21"/>
      <c r="J48" s="21"/>
      <c r="K48" s="21"/>
      <c r="L48" s="21"/>
      <c r="M48" s="21" t="s">
        <v>100</v>
      </c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4</v>
      </c>
      <c r="AA48" s="22">
        <v>2</v>
      </c>
      <c r="AB48" s="22">
        <v>1</v>
      </c>
      <c r="AC48" s="22">
        <f t="shared" si="7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4</v>
      </c>
      <c r="AN48" s="22">
        <v>0</v>
      </c>
      <c r="AO48" s="22">
        <v>1</v>
      </c>
      <c r="AP48" s="22">
        <f t="shared" si="8"/>
        <v>1</v>
      </c>
      <c r="AQ48" s="22">
        <v>0</v>
      </c>
      <c r="AR48" s="36"/>
    </row>
    <row r="49" spans="1:44" ht="15.95" customHeight="1" x14ac:dyDescent="0.25">
      <c r="A49" s="41"/>
      <c r="C49" s="21"/>
      <c r="H49" s="21"/>
      <c r="I49" s="21"/>
      <c r="J49" s="21"/>
      <c r="K49" s="21"/>
      <c r="L49" s="21"/>
      <c r="M49" s="21"/>
      <c r="N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4</v>
      </c>
      <c r="AA49" s="22">
        <v>0</v>
      </c>
      <c r="AB49" s="22">
        <v>1</v>
      </c>
      <c r="AC49" s="22">
        <f t="shared" si="7"/>
        <v>1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4</v>
      </c>
      <c r="AN49" s="22">
        <v>0</v>
      </c>
      <c r="AO49" s="22">
        <v>3</v>
      </c>
      <c r="AP49" s="22">
        <f t="shared" si="8"/>
        <v>3</v>
      </c>
      <c r="AQ49" s="22">
        <v>2</v>
      </c>
      <c r="AR49" s="36"/>
    </row>
    <row r="50" spans="1:44" ht="15.95" customHeight="1" x14ac:dyDescent="0.25">
      <c r="A50" s="41"/>
      <c r="C50" s="21"/>
      <c r="F50" s="21"/>
      <c r="H50" s="21"/>
      <c r="I50" s="21"/>
      <c r="J50" s="21"/>
      <c r="K50" s="21"/>
      <c r="L50" s="21"/>
      <c r="M50" s="21"/>
      <c r="N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4</v>
      </c>
      <c r="AA50" s="22">
        <v>0</v>
      </c>
      <c r="AB50" s="22">
        <v>1</v>
      </c>
      <c r="AC50" s="22">
        <f t="shared" si="7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4</v>
      </c>
      <c r="AN50" s="22">
        <v>1</v>
      </c>
      <c r="AO50" s="22">
        <v>2</v>
      </c>
      <c r="AP50" s="22">
        <f t="shared" si="8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4</v>
      </c>
      <c r="AA51" s="22">
        <v>0</v>
      </c>
      <c r="AB51" s="22">
        <v>0</v>
      </c>
      <c r="AC51" s="22">
        <f t="shared" si="7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4</v>
      </c>
      <c r="AN51" s="22">
        <v>0</v>
      </c>
      <c r="AO51" s="22">
        <v>1</v>
      </c>
      <c r="AP51" s="22">
        <f t="shared" si="8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7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3</v>
      </c>
      <c r="AN52" s="22">
        <v>1</v>
      </c>
      <c r="AO52" s="22">
        <v>0</v>
      </c>
      <c r="AP52" s="22">
        <f t="shared" si="8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44</v>
      </c>
      <c r="AA53" s="23">
        <f>SUM(AA41:AA52)</f>
        <v>7</v>
      </c>
      <c r="AB53" s="23">
        <f>SUM(AB41:AB52)</f>
        <v>10</v>
      </c>
      <c r="AC53" s="23">
        <f>+AB53+AA53</f>
        <v>17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44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9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7</v>
      </c>
      <c r="AN54" s="22">
        <v>0</v>
      </c>
      <c r="AO54" s="22">
        <v>4</v>
      </c>
      <c r="AP54" s="22">
        <f t="shared" ref="AP54:AP65" si="10">+AN54+AO54</f>
        <v>4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4</v>
      </c>
      <c r="AA55" s="22">
        <v>0</v>
      </c>
      <c r="AB55" s="22">
        <v>0</v>
      </c>
      <c r="AC55" s="22">
        <f t="shared" si="9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4</v>
      </c>
      <c r="AN55" s="22">
        <v>0</v>
      </c>
      <c r="AO55" s="22">
        <v>0</v>
      </c>
      <c r="AP55" s="22">
        <f t="shared" si="10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4</v>
      </c>
      <c r="AA56" s="22">
        <v>5</v>
      </c>
      <c r="AB56" s="22">
        <v>4</v>
      </c>
      <c r="AC56" s="22">
        <f t="shared" si="9"/>
        <v>9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4</v>
      </c>
      <c r="AN56" s="22">
        <v>3</v>
      </c>
      <c r="AO56" s="22">
        <v>1</v>
      </c>
      <c r="AP56" s="22">
        <f t="shared" si="10"/>
        <v>4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4</v>
      </c>
      <c r="AA57" s="22">
        <v>3</v>
      </c>
      <c r="AB57" s="22">
        <v>3</v>
      </c>
      <c r="AC57" s="22">
        <f t="shared" si="9"/>
        <v>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3</v>
      </c>
      <c r="AN57" s="22">
        <v>3</v>
      </c>
      <c r="AO57" s="22">
        <v>2</v>
      </c>
      <c r="AP57" s="22">
        <f t="shared" si="10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4</v>
      </c>
      <c r="AA58" s="22">
        <v>0</v>
      </c>
      <c r="AB58" s="22">
        <v>0</v>
      </c>
      <c r="AC58" s="22">
        <f t="shared" si="9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3</v>
      </c>
      <c r="AN58" s="22">
        <v>0</v>
      </c>
      <c r="AO58" s="22">
        <v>1</v>
      </c>
      <c r="AP58" s="22">
        <f t="shared" si="10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4</v>
      </c>
      <c r="AA59" s="22">
        <v>1</v>
      </c>
      <c r="AB59" s="22">
        <v>3</v>
      </c>
      <c r="AC59" s="22">
        <f t="shared" si="9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4</v>
      </c>
      <c r="AN59" s="22">
        <v>0</v>
      </c>
      <c r="AO59" s="22">
        <v>1</v>
      </c>
      <c r="AP59" s="22">
        <f t="shared" si="10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4</v>
      </c>
      <c r="AA60" s="22">
        <v>2</v>
      </c>
      <c r="AB60" s="22">
        <v>2</v>
      </c>
      <c r="AC60" s="22">
        <f t="shared" si="9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3</v>
      </c>
      <c r="AN60" s="22">
        <v>0</v>
      </c>
      <c r="AO60" s="22">
        <v>0</v>
      </c>
      <c r="AP60" s="22">
        <f t="shared" si="10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4</v>
      </c>
      <c r="AA61" s="22">
        <v>2</v>
      </c>
      <c r="AB61" s="22">
        <v>3</v>
      </c>
      <c r="AC61" s="22">
        <f t="shared" si="9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2</v>
      </c>
      <c r="AN61" s="22">
        <v>0</v>
      </c>
      <c r="AO61" s="22">
        <v>1</v>
      </c>
      <c r="AP61" s="22">
        <f t="shared" si="10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3</v>
      </c>
      <c r="AA62" s="22">
        <v>0</v>
      </c>
      <c r="AB62" s="22">
        <v>0</v>
      </c>
      <c r="AC62" s="22">
        <f t="shared" si="9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4</v>
      </c>
      <c r="AN62" s="22">
        <v>0</v>
      </c>
      <c r="AO62" s="22">
        <v>0</v>
      </c>
      <c r="AP62" s="22">
        <f t="shared" si="10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4</v>
      </c>
      <c r="AA63" s="22">
        <v>0</v>
      </c>
      <c r="AB63" s="22">
        <v>2</v>
      </c>
      <c r="AC63" s="22">
        <f t="shared" si="9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4</v>
      </c>
      <c r="AN63" s="22">
        <v>0</v>
      </c>
      <c r="AO63" s="22">
        <v>0</v>
      </c>
      <c r="AP63" s="22">
        <f t="shared" si="10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4</v>
      </c>
      <c r="AA64" s="22">
        <v>0</v>
      </c>
      <c r="AB64" s="22">
        <v>0</v>
      </c>
      <c r="AC64" s="22">
        <f t="shared" si="9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0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4</v>
      </c>
      <c r="AA65" s="22">
        <v>0</v>
      </c>
      <c r="AB65" s="22">
        <v>2</v>
      </c>
      <c r="AC65" s="22">
        <f t="shared" si="9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0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44</v>
      </c>
      <c r="AA66" s="23">
        <f>SUM(AA54:AA65)</f>
        <v>13</v>
      </c>
      <c r="AB66" s="23">
        <f>SUM(AB54:AB65)</f>
        <v>19</v>
      </c>
      <c r="AC66" s="23">
        <f>+AB66+AA66</f>
        <v>32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44</v>
      </c>
      <c r="AN66" s="23">
        <f>SUM(AN54:AN65)</f>
        <v>6</v>
      </c>
      <c r="AO66" s="23">
        <f>SUM(AO54:AO65)</f>
        <v>11</v>
      </c>
      <c r="AP66" s="23">
        <f>+AO66+AN66</f>
        <v>17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352</v>
      </c>
      <c r="AN67" s="15">
        <f>+AA27+AA40+AN27+AN66+AN53+AN40+AA66+AA53</f>
        <v>87</v>
      </c>
      <c r="AO67" s="15">
        <f>+AB27+AB40+AO27+AO66+AO53+AO40+AB66+AB53</f>
        <v>129</v>
      </c>
      <c r="AP67" s="15">
        <f>+AC27+AC40+AP27+AP66+AP53+AP40+AC66+AC53</f>
        <v>216</v>
      </c>
      <c r="AQ67" s="15">
        <f>+AD27+AD40+AQ27+AQ66+AQ53+AQ40+AD66+AD53</f>
        <v>36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3" t="s">
        <v>127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39"/>
      <c r="R74" s="39"/>
      <c r="S74" s="63" t="s">
        <v>127</v>
      </c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43"/>
    </row>
    <row r="75" spans="1:44" ht="20.25" x14ac:dyDescent="0.3">
      <c r="A75" s="39"/>
      <c r="B75" s="26" t="s">
        <v>76</v>
      </c>
      <c r="C75" s="26">
        <f>+C2</f>
        <v>4</v>
      </c>
      <c r="D75" s="25"/>
      <c r="E75" s="25"/>
      <c r="F75" s="25"/>
      <c r="G75" s="64" t="str">
        <f>+G2</f>
        <v>2025/2026 REGULAR SEASON</v>
      </c>
      <c r="H75" s="64"/>
      <c r="I75" s="64"/>
      <c r="J75" s="64"/>
      <c r="K75" s="64"/>
      <c r="L75" s="64"/>
      <c r="M75" s="64"/>
      <c r="N75" s="25"/>
      <c r="O75" s="25"/>
      <c r="P75" s="25"/>
      <c r="Q75" s="39"/>
      <c r="R75" s="39"/>
      <c r="S75" s="64" t="s">
        <v>88</v>
      </c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:AC79" si="11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>+AA79+AB79</f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4</v>
      </c>
      <c r="K80" s="22">
        <v>7</v>
      </c>
      <c r="L80" s="22">
        <v>4</v>
      </c>
      <c r="M80" s="49">
        <f>+K80+L80</f>
        <v>11</v>
      </c>
      <c r="Q80" s="36"/>
      <c r="R80" s="36"/>
      <c r="S80" s="27">
        <v>7</v>
      </c>
      <c r="T80" s="21" t="s">
        <v>219</v>
      </c>
      <c r="Z80" s="22">
        <v>4</v>
      </c>
      <c r="AA80" s="22">
        <v>1</v>
      </c>
      <c r="AB80" s="22">
        <v>1</v>
      </c>
      <c r="AC80" s="22">
        <f>+AA80+AB80</f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4</v>
      </c>
      <c r="K81" s="22">
        <v>6</v>
      </c>
      <c r="L81" s="22">
        <v>4</v>
      </c>
      <c r="M81" s="49">
        <f>+K81+L81</f>
        <v>10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>+AA81+AB81</f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4</v>
      </c>
      <c r="K82" s="22">
        <v>5</v>
      </c>
      <c r="L82" s="22">
        <v>4</v>
      </c>
      <c r="M82" s="49">
        <f>+K82+L82</f>
        <v>9</v>
      </c>
      <c r="Q82" s="36"/>
      <c r="R82" s="36"/>
      <c r="S82" s="27">
        <v>6.5</v>
      </c>
      <c r="T82" s="21" t="s">
        <v>277</v>
      </c>
      <c r="Z82" s="22">
        <v>1</v>
      </c>
      <c r="AA82" s="22">
        <v>0</v>
      </c>
      <c r="AB82" s="22">
        <v>0</v>
      </c>
      <c r="AC82" s="22">
        <f t="shared" ref="AC82" si="12"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4</v>
      </c>
      <c r="K83" s="22">
        <v>6</v>
      </c>
      <c r="L83" s="22">
        <v>2</v>
      </c>
      <c r="M83" s="49">
        <f>+K83+L83</f>
        <v>8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4</v>
      </c>
      <c r="K84" s="22">
        <v>2</v>
      </c>
      <c r="L84" s="22">
        <v>5</v>
      </c>
      <c r="M84" s="49">
        <f>+K84+L84</f>
        <v>7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ref="AC84" si="13">+AA84+AB84</f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4</v>
      </c>
      <c r="K85" s="22">
        <v>1</v>
      </c>
      <c r="L85" s="22">
        <v>6</v>
      </c>
      <c r="M85" s="49">
        <f>+K85+L85</f>
        <v>7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ref="AC85" si="14">+AA85+AB85</f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282</v>
      </c>
      <c r="F86" s="21"/>
      <c r="G86" s="21"/>
      <c r="H86" s="21" t="s">
        <v>106</v>
      </c>
      <c r="I86" s="22"/>
      <c r="J86" s="22">
        <v>4</v>
      </c>
      <c r="K86" s="22">
        <v>3</v>
      </c>
      <c r="L86" s="22">
        <v>3</v>
      </c>
      <c r="M86" s="49">
        <f>+K86+L86</f>
        <v>6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>+AA86+AB86</f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155</v>
      </c>
      <c r="H87" s="21" t="s">
        <v>134</v>
      </c>
      <c r="I87" s="22"/>
      <c r="J87" s="22">
        <v>4</v>
      </c>
      <c r="K87" s="22">
        <v>2</v>
      </c>
      <c r="L87" s="22">
        <v>4</v>
      </c>
      <c r="M87" s="49">
        <f>+K87+L87</f>
        <v>6</v>
      </c>
      <c r="Q87" s="40"/>
      <c r="R87" s="40"/>
      <c r="S87" s="27">
        <v>6</v>
      </c>
      <c r="T87" s="21" t="s">
        <v>156</v>
      </c>
      <c r="Z87" s="22">
        <v>2</v>
      </c>
      <c r="AA87" s="22">
        <v>0</v>
      </c>
      <c r="AB87" s="22">
        <v>0</v>
      </c>
      <c r="AC87" s="22">
        <f>+AA87+AB87</f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194</v>
      </c>
      <c r="F88" s="21"/>
      <c r="G88" s="21"/>
      <c r="H88" s="21" t="s">
        <v>97</v>
      </c>
      <c r="I88" s="22"/>
      <c r="J88" s="22">
        <v>4</v>
      </c>
      <c r="K88" s="22">
        <v>2</v>
      </c>
      <c r="L88" s="22">
        <v>4</v>
      </c>
      <c r="M88" s="49">
        <f>+K88+L88</f>
        <v>6</v>
      </c>
      <c r="Q88" s="40"/>
      <c r="R88" s="40"/>
      <c r="S88" s="27">
        <v>7</v>
      </c>
      <c r="T88" s="21" t="s">
        <v>279</v>
      </c>
      <c r="Z88" s="22">
        <v>2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thickBot="1" x14ac:dyDescent="0.3">
      <c r="A89" s="36"/>
      <c r="E89" s="21" t="s">
        <v>185</v>
      </c>
      <c r="F89" s="21"/>
      <c r="G89" s="21"/>
      <c r="H89" s="21" t="s">
        <v>134</v>
      </c>
      <c r="I89" s="22"/>
      <c r="J89" s="22">
        <v>4</v>
      </c>
      <c r="K89" s="22">
        <v>4</v>
      </c>
      <c r="L89" s="22">
        <v>1</v>
      </c>
      <c r="M89" s="49">
        <f>+K89+L89</f>
        <v>5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>+AA89+AB89</f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104</v>
      </c>
      <c r="F90" s="21"/>
      <c r="G90" s="21"/>
      <c r="H90" s="21" t="s">
        <v>108</v>
      </c>
      <c r="I90" s="22"/>
      <c r="J90" s="22">
        <v>3</v>
      </c>
      <c r="K90" s="22">
        <v>3</v>
      </c>
      <c r="L90" s="22">
        <v>2</v>
      </c>
      <c r="M90" s="49">
        <f>+K90+L90</f>
        <v>5</v>
      </c>
      <c r="Q90" s="41"/>
      <c r="R90" s="41"/>
      <c r="S90" s="8"/>
      <c r="T90" s="31" t="s">
        <v>86</v>
      </c>
      <c r="U90" s="8"/>
      <c r="V90" s="8"/>
      <c r="W90" s="8"/>
      <c r="X90" s="8"/>
      <c r="Y90" s="8"/>
      <c r="Z90" s="15">
        <f>SUM(Z78:Z89)</f>
        <v>24</v>
      </c>
      <c r="AA90" s="15">
        <f>SUM(AA78:AA89)</f>
        <v>7</v>
      </c>
      <c r="AB90" s="15">
        <f>SUM(AB78:AB89)</f>
        <v>8</v>
      </c>
      <c r="AC90" s="15">
        <f>SUM(AC78:AC89)</f>
        <v>15</v>
      </c>
      <c r="AD90" s="15">
        <f>SUM(AD78:AD89)</f>
        <v>4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3</v>
      </c>
      <c r="K91" s="22">
        <v>3</v>
      </c>
      <c r="L91" s="22">
        <v>2</v>
      </c>
      <c r="M91" s="49">
        <f>+K91+L91</f>
        <v>5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4</v>
      </c>
      <c r="K92" s="22">
        <v>2</v>
      </c>
      <c r="L92" s="22">
        <v>3</v>
      </c>
      <c r="M92" s="49">
        <f>+K92+L92</f>
        <v>5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4</v>
      </c>
      <c r="K93" s="22">
        <v>2</v>
      </c>
      <c r="L93" s="22">
        <v>3</v>
      </c>
      <c r="M93" s="49">
        <f>+K93+L93</f>
        <v>5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79</v>
      </c>
      <c r="F94" s="21"/>
      <c r="G94" s="21"/>
      <c r="H94" s="21" t="s">
        <v>173</v>
      </c>
      <c r="I94" s="22"/>
      <c r="J94" s="22">
        <v>4</v>
      </c>
      <c r="K94" s="22">
        <v>2</v>
      </c>
      <c r="L94" s="22">
        <v>3</v>
      </c>
      <c r="M94" s="49">
        <f>+K94+L94</f>
        <v>5</v>
      </c>
      <c r="Q94" s="41"/>
      <c r="R94" s="41"/>
      <c r="S94" s="27">
        <v>7.5</v>
      </c>
      <c r="T94" s="21" t="s">
        <v>31</v>
      </c>
      <c r="Z94" s="22">
        <v>1</v>
      </c>
      <c r="AA94" s="22">
        <v>0</v>
      </c>
      <c r="AB94" s="22">
        <v>0</v>
      </c>
      <c r="AC94" s="22">
        <f>+AA94+AB94</f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87</v>
      </c>
      <c r="F95" s="21"/>
      <c r="G95" s="21"/>
      <c r="H95" s="21" t="s">
        <v>108</v>
      </c>
      <c r="I95" s="22"/>
      <c r="J95" s="22">
        <v>4</v>
      </c>
      <c r="K95" s="22">
        <v>1</v>
      </c>
      <c r="L95" s="22">
        <v>4</v>
      </c>
      <c r="M95" s="49">
        <f>+K95+L95</f>
        <v>5</v>
      </c>
      <c r="Q95" s="41"/>
      <c r="R95" s="41"/>
      <c r="S95" s="27">
        <v>7</v>
      </c>
      <c r="T95" s="21" t="s">
        <v>141</v>
      </c>
      <c r="Z95" s="22">
        <v>1</v>
      </c>
      <c r="AA95" s="22">
        <v>1</v>
      </c>
      <c r="AB95" s="22">
        <v>0</v>
      </c>
      <c r="AC95" s="22">
        <f>+AA95+AB95</f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4</v>
      </c>
      <c r="K96" s="22">
        <v>3</v>
      </c>
      <c r="L96" s="22">
        <v>1</v>
      </c>
      <c r="M96" s="49">
        <f>+K96+L96</f>
        <v>4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>+AA96+AB96</f>
        <v>0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81</v>
      </c>
      <c r="F97" s="21"/>
      <c r="G97" s="21"/>
      <c r="H97" s="21" t="s">
        <v>134</v>
      </c>
      <c r="I97" s="22"/>
      <c r="J97" s="22">
        <v>4</v>
      </c>
      <c r="K97" s="22">
        <v>2</v>
      </c>
      <c r="L97" s="22">
        <v>2</v>
      </c>
      <c r="M97" s="49">
        <f>+K97+L97</f>
        <v>4</v>
      </c>
      <c r="Q97" s="41"/>
      <c r="R97" s="41"/>
      <c r="S97" s="27">
        <v>6.5</v>
      </c>
      <c r="T97" s="21" t="s">
        <v>123</v>
      </c>
      <c r="Z97" s="22">
        <v>1</v>
      </c>
      <c r="AA97" s="22">
        <v>0</v>
      </c>
      <c r="AB97" s="22">
        <v>0</v>
      </c>
      <c r="AC97" s="22">
        <f>+AA97+AB97</f>
        <v>0</v>
      </c>
      <c r="AD97" s="22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118</v>
      </c>
      <c r="G98" s="21"/>
      <c r="H98" s="21" t="s">
        <v>106</v>
      </c>
      <c r="I98" s="22"/>
      <c r="J98" s="22">
        <v>4</v>
      </c>
      <c r="K98" s="22">
        <v>2</v>
      </c>
      <c r="L98" s="22">
        <v>2</v>
      </c>
      <c r="M98" s="49">
        <f>+K98+L98</f>
        <v>4</v>
      </c>
      <c r="Q98" s="41"/>
      <c r="R98" s="41"/>
      <c r="S98" s="27">
        <v>7.5</v>
      </c>
      <c r="T98" s="21" t="s">
        <v>44</v>
      </c>
      <c r="Z98" s="22">
        <v>1</v>
      </c>
      <c r="AA98" s="22">
        <v>0</v>
      </c>
      <c r="AB98" s="22">
        <v>2</v>
      </c>
      <c r="AC98" s="22">
        <f>+AA98+AB98</f>
        <v>2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138</v>
      </c>
      <c r="F99" s="21"/>
      <c r="G99" s="21"/>
      <c r="H99" s="21" t="s">
        <v>173</v>
      </c>
      <c r="I99" s="22"/>
      <c r="J99" s="22">
        <v>3</v>
      </c>
      <c r="K99" s="22">
        <v>2</v>
      </c>
      <c r="L99" s="22">
        <v>2</v>
      </c>
      <c r="M99" s="49">
        <f>+K99+L99</f>
        <v>4</v>
      </c>
      <c r="Q99" s="41"/>
      <c r="R99" s="41"/>
      <c r="S99" s="8"/>
      <c r="T99" s="31" t="s">
        <v>157</v>
      </c>
      <c r="U99" s="8"/>
      <c r="V99" s="8"/>
      <c r="W99" s="8"/>
      <c r="X99" s="8"/>
      <c r="Y99" s="8"/>
      <c r="Z99" s="53">
        <f>SUM(Z93:Z98)</f>
        <v>6</v>
      </c>
      <c r="AA99" s="53">
        <f>SUM(AA93:AA98)</f>
        <v>1</v>
      </c>
      <c r="AB99" s="53">
        <f>SUM(AB93:AB98)</f>
        <v>2</v>
      </c>
      <c r="AC99" s="53">
        <f>SUM(AC93:AC98)</f>
        <v>3</v>
      </c>
      <c r="AD99" s="53">
        <f>SUM(AD93:AD98)</f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103</v>
      </c>
      <c r="H100" s="21" t="s">
        <v>17</v>
      </c>
      <c r="I100" s="22"/>
      <c r="J100" s="22">
        <v>4</v>
      </c>
      <c r="K100" s="22">
        <v>2</v>
      </c>
      <c r="L100" s="22">
        <v>2</v>
      </c>
      <c r="M100" s="49">
        <f>+K100+L100</f>
        <v>4</v>
      </c>
      <c r="Q100" s="41"/>
      <c r="R100" s="41"/>
      <c r="S100" s="27"/>
      <c r="T100" s="21" t="s">
        <v>86</v>
      </c>
      <c r="Z100" s="54">
        <f>Z90+AC109+Z99</f>
        <v>37</v>
      </c>
      <c r="AA100" s="54">
        <f>AA99+AA90</f>
        <v>8</v>
      </c>
      <c r="AB100" s="54">
        <f>AB99+AB90</f>
        <v>10</v>
      </c>
      <c r="AC100" s="54">
        <f>AC99+AC90</f>
        <v>18</v>
      </c>
      <c r="AD100" s="54">
        <f>AD99+AD90</f>
        <v>4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164</v>
      </c>
      <c r="F101" s="21"/>
      <c r="G101" s="21"/>
      <c r="H101" s="21" t="s">
        <v>134</v>
      </c>
      <c r="I101" s="22"/>
      <c r="J101" s="22">
        <v>4</v>
      </c>
      <c r="K101" s="22">
        <v>1</v>
      </c>
      <c r="L101" s="22">
        <v>3</v>
      </c>
      <c r="M101" s="49">
        <f>+K101+L101</f>
        <v>4</v>
      </c>
      <c r="Q101" s="41"/>
      <c r="R101" s="41"/>
      <c r="S101" s="27"/>
      <c r="T101" s="21" t="s">
        <v>75</v>
      </c>
      <c r="Z101" s="22">
        <f>+AM41+AM28+Z54+Z41+AM54+AM15+Z28+Z15</f>
        <v>37</v>
      </c>
      <c r="AA101" s="22">
        <f>+AN41+AN28+AA54+AA41+AN54+AN15+AA28+AA15</f>
        <v>8</v>
      </c>
      <c r="AB101" s="22">
        <f>+AO41+AO28+AB54+AB41+AO54+AO15+AB28+AB15</f>
        <v>10</v>
      </c>
      <c r="AC101" s="22">
        <f>+AP41+AP28+AC54+AC41+AP54+AP15+AC28+AC15</f>
        <v>18</v>
      </c>
      <c r="AD101" s="22">
        <f>+AQ41+AQ28+AD54+AD41+AQ54+AQ15+AD28+AD15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139</v>
      </c>
      <c r="F102" s="21"/>
      <c r="G102" s="21"/>
      <c r="H102" s="21" t="s">
        <v>106</v>
      </c>
      <c r="I102" s="22"/>
      <c r="J102" s="22">
        <v>4</v>
      </c>
      <c r="K102" s="22">
        <v>1</v>
      </c>
      <c r="L102" s="22">
        <v>3</v>
      </c>
      <c r="M102" s="49">
        <f>+K102+L102</f>
        <v>4</v>
      </c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119</v>
      </c>
      <c r="F103" s="21"/>
      <c r="G103" s="21"/>
      <c r="H103" s="21" t="s">
        <v>173</v>
      </c>
      <c r="I103" s="22"/>
      <c r="J103" s="22">
        <v>4</v>
      </c>
      <c r="K103" s="22">
        <v>0</v>
      </c>
      <c r="L103" s="22">
        <v>4</v>
      </c>
      <c r="M103" s="49">
        <f>+K103+L103</f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M105" s="22"/>
      <c r="N105" s="22"/>
      <c r="O105" s="22"/>
      <c r="Q105" s="41"/>
      <c r="R105" s="41"/>
      <c r="U105" s="58">
        <v>7</v>
      </c>
      <c r="V105" s="31" t="s">
        <v>183</v>
      </c>
      <c r="W105" s="8"/>
      <c r="X105" s="31"/>
      <c r="Y105" s="31"/>
      <c r="Z105" s="14"/>
      <c r="AA105" s="8"/>
      <c r="AB105" s="8"/>
      <c r="AC105" s="15">
        <f t="shared" ref="AC105:AC106" si="15">SUM(AD105:AF105)</f>
        <v>1</v>
      </c>
      <c r="AD105" s="15">
        <v>0</v>
      </c>
      <c r="AE105" s="15">
        <v>0</v>
      </c>
      <c r="AF105" s="15">
        <v>1</v>
      </c>
      <c r="AG105" s="60">
        <f t="shared" ref="AG105:AG108" si="16">+(AD105*2+AF105)/(2*AC105)</f>
        <v>0.5</v>
      </c>
      <c r="AH105" s="60"/>
      <c r="AI105" s="15">
        <v>1</v>
      </c>
      <c r="AJ105" s="15">
        <v>0</v>
      </c>
      <c r="AK105" s="15">
        <v>0</v>
      </c>
      <c r="AL105" s="52">
        <f t="shared" ref="AL105:AL108" si="17">+AI105/AC105</f>
        <v>1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thickBot="1" x14ac:dyDescent="0.3">
      <c r="A106" s="36"/>
      <c r="F106" s="2" t="s">
        <v>77</v>
      </c>
      <c r="G106" s="2"/>
      <c r="H106" s="2"/>
      <c r="I106" s="4" t="s">
        <v>1</v>
      </c>
      <c r="J106" s="4"/>
      <c r="K106" s="4" t="s">
        <v>3</v>
      </c>
      <c r="L106" s="50" t="s">
        <v>2</v>
      </c>
      <c r="Q106" s="41"/>
      <c r="R106" s="41"/>
      <c r="S106" s="27"/>
      <c r="U106" s="69">
        <v>7</v>
      </c>
      <c r="V106" s="70" t="s">
        <v>274</v>
      </c>
      <c r="W106" s="71"/>
      <c r="X106" s="70"/>
      <c r="Y106" s="70"/>
      <c r="Z106" s="72"/>
      <c r="AA106" s="71"/>
      <c r="AB106" s="71"/>
      <c r="AC106" s="73">
        <f t="shared" si="15"/>
        <v>2</v>
      </c>
      <c r="AD106" s="73">
        <v>0</v>
      </c>
      <c r="AE106" s="73">
        <v>1</v>
      </c>
      <c r="AF106" s="73">
        <v>1</v>
      </c>
      <c r="AG106" s="74">
        <f t="shared" ref="AG106" si="18">+(AD106*2+AF106)/(2*AC106)</f>
        <v>0.25</v>
      </c>
      <c r="AH106" s="74"/>
      <c r="AI106" s="73">
        <v>5</v>
      </c>
      <c r="AJ106" s="73">
        <v>0</v>
      </c>
      <c r="AK106" s="73">
        <v>0</v>
      </c>
      <c r="AL106" s="75">
        <f t="shared" ref="AL106" si="19">+AI106/AC106</f>
        <v>2.5</v>
      </c>
      <c r="AM106" s="73">
        <v>0</v>
      </c>
      <c r="AN106" s="73">
        <v>0</v>
      </c>
      <c r="AO106" s="22"/>
      <c r="AP106" s="22"/>
      <c r="AQ106" s="22"/>
      <c r="AR106" s="41"/>
    </row>
    <row r="107" spans="1:44" ht="15.75" customHeight="1" x14ac:dyDescent="0.25">
      <c r="A107" s="36"/>
      <c r="F107" s="21" t="s">
        <v>113</v>
      </c>
      <c r="G107" s="21"/>
      <c r="H107" s="21"/>
      <c r="I107" s="21" t="s">
        <v>97</v>
      </c>
      <c r="J107" s="22"/>
      <c r="K107" s="22">
        <v>3</v>
      </c>
      <c r="L107" s="49">
        <v>2</v>
      </c>
      <c r="Q107" s="41"/>
      <c r="R107" s="41"/>
      <c r="U107" s="69">
        <v>7.5</v>
      </c>
      <c r="V107" s="70" t="s">
        <v>253</v>
      </c>
      <c r="W107" s="71"/>
      <c r="X107" s="70"/>
      <c r="Y107" s="70"/>
      <c r="Z107" s="72"/>
      <c r="AA107" s="71"/>
      <c r="AB107" s="71"/>
      <c r="AC107" s="73">
        <f>SUM(AD107:AF107)</f>
        <v>2</v>
      </c>
      <c r="AD107" s="73">
        <v>1</v>
      </c>
      <c r="AE107" s="73">
        <v>0</v>
      </c>
      <c r="AF107" s="73">
        <v>1</v>
      </c>
      <c r="AG107" s="74">
        <f>+(AD107*2+AF107)/(2*AC107)</f>
        <v>0.75</v>
      </c>
      <c r="AH107" s="74"/>
      <c r="AI107" s="73">
        <v>2</v>
      </c>
      <c r="AJ107" s="73">
        <v>0</v>
      </c>
      <c r="AK107" s="73">
        <v>0</v>
      </c>
      <c r="AL107" s="75">
        <f>+AI107/AC107</f>
        <v>1</v>
      </c>
      <c r="AM107" s="73">
        <v>0</v>
      </c>
      <c r="AN107" s="73">
        <v>0</v>
      </c>
      <c r="AO107" s="22"/>
      <c r="AP107" s="22"/>
      <c r="AQ107" s="22"/>
      <c r="AR107" s="41"/>
    </row>
    <row r="108" spans="1:44" ht="15.75" customHeight="1" thickBot="1" x14ac:dyDescent="0.3">
      <c r="A108" s="36"/>
      <c r="F108" s="21" t="s">
        <v>74</v>
      </c>
      <c r="G108" s="21"/>
      <c r="H108" s="21"/>
      <c r="I108" s="21" t="s">
        <v>107</v>
      </c>
      <c r="J108" s="22"/>
      <c r="K108" s="22">
        <v>3</v>
      </c>
      <c r="L108" s="49">
        <v>2</v>
      </c>
      <c r="Q108" s="41"/>
      <c r="R108" s="41"/>
      <c r="U108" s="56">
        <v>7</v>
      </c>
      <c r="V108" s="28" t="s">
        <v>222</v>
      </c>
      <c r="W108" s="3"/>
      <c r="X108" s="28"/>
      <c r="Y108" s="28"/>
      <c r="Z108" s="10"/>
      <c r="AA108" s="3"/>
      <c r="AB108" s="3"/>
      <c r="AC108" s="38">
        <f>SUM(AD108:AF108)</f>
        <v>2</v>
      </c>
      <c r="AD108" s="38">
        <v>0</v>
      </c>
      <c r="AE108" s="38">
        <v>1</v>
      </c>
      <c r="AF108" s="38">
        <v>1</v>
      </c>
      <c r="AG108" s="74">
        <f>+(AD108*2+AF108)/(2*AC108)</f>
        <v>0.25</v>
      </c>
      <c r="AH108" s="74"/>
      <c r="AI108" s="38">
        <v>8</v>
      </c>
      <c r="AJ108" s="38">
        <v>0</v>
      </c>
      <c r="AK108" s="38">
        <v>0</v>
      </c>
      <c r="AL108" s="57">
        <f>+AI108/AC108</f>
        <v>4</v>
      </c>
      <c r="AM108" s="38">
        <v>0</v>
      </c>
      <c r="AN108" s="38">
        <v>0</v>
      </c>
      <c r="AO108" s="22"/>
      <c r="AP108" s="22"/>
      <c r="AR108" s="41"/>
    </row>
    <row r="109" spans="1:44" ht="15.75" customHeight="1" x14ac:dyDescent="0.25">
      <c r="A109" s="36"/>
      <c r="F109" s="21" t="s">
        <v>191</v>
      </c>
      <c r="G109" s="21"/>
      <c r="H109" s="21"/>
      <c r="I109" s="21" t="s">
        <v>106</v>
      </c>
      <c r="J109" s="22"/>
      <c r="K109" s="22">
        <v>3</v>
      </c>
      <c r="L109" s="49">
        <v>2</v>
      </c>
      <c r="Q109" s="41"/>
      <c r="R109" s="41"/>
      <c r="U109" s="8"/>
      <c r="V109" s="32"/>
      <c r="W109" s="31" t="s">
        <v>20</v>
      </c>
      <c r="X109" s="32"/>
      <c r="Y109" s="32"/>
      <c r="Z109" s="15"/>
      <c r="AA109" s="8"/>
      <c r="AB109" s="8"/>
      <c r="AC109" s="15">
        <f>SUM(AC105:AC108)</f>
        <v>7</v>
      </c>
      <c r="AD109" s="15">
        <f>SUM(AD105:AD108)</f>
        <v>1</v>
      </c>
      <c r="AE109" s="15">
        <f>SUM(AE105:AE108)</f>
        <v>2</v>
      </c>
      <c r="AF109" s="15">
        <f>SUM(AF105:AF108)</f>
        <v>4</v>
      </c>
      <c r="AG109" s="60">
        <f>+(AD109*2+AF109)/(2*AC109)</f>
        <v>0.42857142857142855</v>
      </c>
      <c r="AH109" s="60"/>
      <c r="AI109" s="15">
        <f>SUM(AI105:AI108)</f>
        <v>16</v>
      </c>
      <c r="AJ109" s="15">
        <f>SUM(AJ105:AJ108)</f>
        <v>0</v>
      </c>
      <c r="AK109" s="15">
        <f>SUM(AK105:AK108)</f>
        <v>0</v>
      </c>
      <c r="AL109" s="52">
        <f>+AI109/AC109</f>
        <v>2.2857142857142856</v>
      </c>
      <c r="AM109" s="15">
        <f>SUM(AM105:AM108)</f>
        <v>0</v>
      </c>
      <c r="AN109" s="15">
        <f>SUM(AN105:AN108)</f>
        <v>0</v>
      </c>
      <c r="AR109" s="41"/>
    </row>
    <row r="110" spans="1:44" ht="15.75" customHeight="1" x14ac:dyDescent="0.25">
      <c r="A110" s="36"/>
      <c r="F110" s="21" t="s">
        <v>193</v>
      </c>
      <c r="G110" s="21"/>
      <c r="H110" s="21"/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53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192</v>
      </c>
      <c r="G112" s="21"/>
      <c r="H112" s="21"/>
      <c r="I112" s="21" t="s">
        <v>173</v>
      </c>
      <c r="J112" s="22"/>
      <c r="K112" s="22">
        <v>4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155</v>
      </c>
      <c r="I113" s="21" t="s">
        <v>134</v>
      </c>
      <c r="J113" s="22"/>
      <c r="K113" s="22">
        <v>4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F114" s="21" t="s">
        <v>118</v>
      </c>
      <c r="H114" s="21"/>
      <c r="I114" s="21" t="s">
        <v>106</v>
      </c>
      <c r="J114" s="22"/>
      <c r="K114" s="22">
        <v>4</v>
      </c>
      <c r="L114" s="49">
        <v>2</v>
      </c>
      <c r="Q114" s="41"/>
      <c r="R114" s="41"/>
      <c r="AR114" s="41"/>
    </row>
    <row r="115" spans="1:44" ht="15.75" customHeight="1" x14ac:dyDescent="0.25">
      <c r="A115" s="36"/>
      <c r="F115" s="21" t="s">
        <v>169</v>
      </c>
      <c r="G115" s="21"/>
      <c r="H115" s="21"/>
      <c r="I115" s="21" t="s">
        <v>134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141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126</v>
      </c>
      <c r="G117" s="21"/>
      <c r="H117" s="21"/>
      <c r="I117" s="16" t="s">
        <v>98</v>
      </c>
      <c r="J117" s="22"/>
      <c r="K117" s="22">
        <v>4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187</v>
      </c>
      <c r="G118" s="21"/>
      <c r="H118" s="21"/>
      <c r="I118" s="16" t="s">
        <v>98</v>
      </c>
      <c r="J118" s="22"/>
      <c r="K118" s="22">
        <v>4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45</v>
      </c>
      <c r="I119" s="21" t="s">
        <v>108</v>
      </c>
      <c r="J119" s="22"/>
      <c r="K119" s="22">
        <v>4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186</v>
      </c>
      <c r="I120" s="21" t="s">
        <v>108</v>
      </c>
      <c r="J120" s="22"/>
      <c r="K120" s="22">
        <v>4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48</v>
      </c>
      <c r="I121" s="21" t="s">
        <v>97</v>
      </c>
      <c r="J121" s="22"/>
      <c r="K121" s="22">
        <v>4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78</v>
      </c>
      <c r="I122" s="21" t="s">
        <v>108</v>
      </c>
      <c r="J122" s="22"/>
      <c r="K122" s="22">
        <v>4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Q124" s="41"/>
      <c r="R124" s="41"/>
      <c r="AR124" s="41"/>
    </row>
    <row r="125" spans="1:44" ht="15.75" customHeight="1" x14ac:dyDescent="0.25">
      <c r="A125" s="36"/>
      <c r="D125" s="21"/>
      <c r="E125" s="21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59"/>
      <c r="AH134" s="59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59"/>
      <c r="AH135" s="59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59"/>
      <c r="AH136" s="59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59"/>
      <c r="AH137" s="59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7">
    <mergeCell ref="AG136:AH136"/>
    <mergeCell ref="AG137:AH137"/>
    <mergeCell ref="AG106:AH106"/>
    <mergeCell ref="AG109:AH109"/>
    <mergeCell ref="AG105:AH105"/>
    <mergeCell ref="AG107:AH107"/>
    <mergeCell ref="AG108:AH108"/>
    <mergeCell ref="AG134:AH134"/>
    <mergeCell ref="AG135:AH135"/>
    <mergeCell ref="AG11:AH11"/>
    <mergeCell ref="E14:F14"/>
    <mergeCell ref="B74:P74"/>
    <mergeCell ref="S74:AQ74"/>
    <mergeCell ref="G75:M75"/>
    <mergeCell ref="S75:AQ75"/>
    <mergeCell ref="AG5:AH5"/>
    <mergeCell ref="AG6:AH6"/>
    <mergeCell ref="AG7:AH7"/>
    <mergeCell ref="AG8:AH8"/>
    <mergeCell ref="AG9:AH9"/>
    <mergeCell ref="AG10:AH10"/>
    <mergeCell ref="B1:P1"/>
    <mergeCell ref="S1:AQ1"/>
    <mergeCell ref="G2:M2"/>
    <mergeCell ref="AG2:AH2"/>
    <mergeCell ref="AG3:AH3"/>
    <mergeCell ref="AG4:AH4"/>
  </mergeCells>
  <conditionalFormatting sqref="Z101">
    <cfRule type="cellIs" dxfId="19" priority="5" operator="notEqual">
      <formula>$Z$100</formula>
    </cfRule>
  </conditionalFormatting>
  <conditionalFormatting sqref="AA101">
    <cfRule type="cellIs" dxfId="18" priority="4" operator="notEqual">
      <formula>$AA$100</formula>
    </cfRule>
  </conditionalFormatting>
  <conditionalFormatting sqref="AB101">
    <cfRule type="cellIs" dxfId="17" priority="3" operator="notEqual">
      <formula>$AB$100</formula>
    </cfRule>
  </conditionalFormatting>
  <conditionalFormatting sqref="AC101">
    <cfRule type="cellIs" dxfId="16" priority="2" operator="notEqual">
      <formula>$AC$100</formula>
    </cfRule>
  </conditionalFormatting>
  <conditionalFormatting sqref="AD101">
    <cfRule type="cellIs" dxfId="15" priority="1" operator="notEqual">
      <formula>$AD$100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9733-7A42-4E85-9459-427847A1AA89}">
  <dimension ref="A1:AR147"/>
  <sheetViews>
    <sheetView topLeftCell="A7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3" t="s">
        <v>127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9"/>
      <c r="R1" s="39"/>
      <c r="S1" s="63" t="s">
        <v>127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9"/>
    </row>
    <row r="2" spans="1:44" ht="18.600000000000001" customHeight="1" thickBot="1" x14ac:dyDescent="0.35">
      <c r="A2" s="36"/>
      <c r="B2" s="26" t="s">
        <v>76</v>
      </c>
      <c r="C2" s="26">
        <v>3</v>
      </c>
      <c r="D2" s="25"/>
      <c r="E2" s="25"/>
      <c r="F2" s="25"/>
      <c r="G2" s="64" t="s">
        <v>170</v>
      </c>
      <c r="H2" s="64"/>
      <c r="I2" s="64"/>
      <c r="J2" s="64"/>
      <c r="K2" s="64"/>
      <c r="L2" s="64"/>
      <c r="M2" s="64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5" t="s">
        <v>71</v>
      </c>
      <c r="AH2" s="65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60">
        <f t="shared" ref="AG3:AG6" si="1">+(AD3*2+AF3)/(2*AC3)</f>
        <v>0.5</v>
      </c>
      <c r="AH3" s="60"/>
      <c r="AI3" s="15">
        <v>2</v>
      </c>
      <c r="AJ3" s="15">
        <v>0</v>
      </c>
      <c r="AK3" s="15">
        <v>1</v>
      </c>
      <c r="AL3" s="52">
        <f t="shared" ref="AL3:AL6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2</v>
      </c>
      <c r="H4" s="5">
        <v>0</v>
      </c>
      <c r="I4" s="5">
        <v>1</v>
      </c>
      <c r="J4" s="5">
        <f t="shared" ref="J4:J11" si="3">2*G4+I4</f>
        <v>5</v>
      </c>
      <c r="K4" s="35">
        <f t="shared" ref="K4:K11" si="4">+J4/((G4+H4+I4)*2)</f>
        <v>0.83333333333333337</v>
      </c>
      <c r="L4" s="5">
        <f>+$AA$66</f>
        <v>10</v>
      </c>
      <c r="M4" s="5">
        <v>6</v>
      </c>
      <c r="N4" s="5">
        <f>+$AB$66</f>
        <v>15</v>
      </c>
      <c r="O4" s="5">
        <f>+$AD$66</f>
        <v>4</v>
      </c>
      <c r="P4" s="5">
        <v>3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3</v>
      </c>
      <c r="AD4" s="22">
        <v>2</v>
      </c>
      <c r="AE4" s="22">
        <v>1</v>
      </c>
      <c r="AF4" s="22">
        <v>0</v>
      </c>
      <c r="AG4" s="59">
        <f t="shared" si="1"/>
        <v>0.66666666666666663</v>
      </c>
      <c r="AH4" s="59"/>
      <c r="AI4" s="22">
        <v>4</v>
      </c>
      <c r="AJ4" s="22">
        <v>0</v>
      </c>
      <c r="AK4" s="22">
        <v>1</v>
      </c>
      <c r="AL4" s="24">
        <f t="shared" si="2"/>
        <v>1.3333333333333333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2</v>
      </c>
      <c r="H5" s="5">
        <v>1</v>
      </c>
      <c r="I5" s="5">
        <v>0</v>
      </c>
      <c r="J5" s="5">
        <f t="shared" si="3"/>
        <v>4</v>
      </c>
      <c r="K5" s="35">
        <f t="shared" si="4"/>
        <v>0.66666666666666663</v>
      </c>
      <c r="L5" s="5">
        <f>+$AA$27</f>
        <v>12</v>
      </c>
      <c r="M5" s="5">
        <v>3</v>
      </c>
      <c r="N5" s="5">
        <f>$AB$27</f>
        <v>16</v>
      </c>
      <c r="O5" s="5">
        <f>$AD$27</f>
        <v>4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3</v>
      </c>
      <c r="AD5" s="22">
        <v>2</v>
      </c>
      <c r="AE5" s="22">
        <v>0</v>
      </c>
      <c r="AF5" s="22">
        <v>1</v>
      </c>
      <c r="AG5" s="59">
        <f t="shared" si="1"/>
        <v>0.83333333333333337</v>
      </c>
      <c r="AH5" s="59"/>
      <c r="AI5" s="22">
        <v>6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5</v>
      </c>
      <c r="C6" s="6" t="s">
        <v>171</v>
      </c>
      <c r="D6" s="11"/>
      <c r="E6" s="11"/>
      <c r="F6" s="11"/>
      <c r="G6" s="5">
        <v>2</v>
      </c>
      <c r="H6" s="5">
        <v>1</v>
      </c>
      <c r="I6" s="5">
        <v>0</v>
      </c>
      <c r="J6" s="5">
        <f t="shared" si="3"/>
        <v>4</v>
      </c>
      <c r="K6" s="35">
        <f t="shared" si="4"/>
        <v>0.66666666666666663</v>
      </c>
      <c r="L6" s="5">
        <f>+$AN$27</f>
        <v>11</v>
      </c>
      <c r="M6" s="5">
        <v>4</v>
      </c>
      <c r="N6" s="5">
        <f>$AO$27</f>
        <v>19</v>
      </c>
      <c r="O6" s="5">
        <f>$AQ$27</f>
        <v>2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3</v>
      </c>
      <c r="AD6" s="22">
        <v>2</v>
      </c>
      <c r="AE6" s="22">
        <v>1</v>
      </c>
      <c r="AF6" s="22">
        <v>0</v>
      </c>
      <c r="AG6" s="59">
        <f t="shared" si="1"/>
        <v>0.66666666666666663</v>
      </c>
      <c r="AH6" s="59"/>
      <c r="AI6" s="22">
        <v>8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1</v>
      </c>
      <c r="I7" s="5">
        <v>0</v>
      </c>
      <c r="J7" s="5">
        <f t="shared" si="3"/>
        <v>4</v>
      </c>
      <c r="K7" s="35">
        <f t="shared" si="4"/>
        <v>0.66666666666666663</v>
      </c>
      <c r="L7" s="5">
        <f>+$AN$53</f>
        <v>12</v>
      </c>
      <c r="M7" s="5">
        <v>8</v>
      </c>
      <c r="N7" s="5">
        <f>+$AO$53</f>
        <v>19</v>
      </c>
      <c r="O7" s="5">
        <f>+$AQ$53</f>
        <v>8</v>
      </c>
      <c r="P7" s="5">
        <v>4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>+AD7+AE7+AF7</f>
        <v>3</v>
      </c>
      <c r="AD7" s="22">
        <v>1</v>
      </c>
      <c r="AE7" s="22">
        <v>2</v>
      </c>
      <c r="AF7" s="22">
        <v>0</v>
      </c>
      <c r="AG7" s="59">
        <f>+(AD7*2+AF7)/(2*AC7)</f>
        <v>0.33333333333333331</v>
      </c>
      <c r="AH7" s="59"/>
      <c r="AI7" s="22">
        <v>14</v>
      </c>
      <c r="AJ7" s="22">
        <v>0</v>
      </c>
      <c r="AK7" s="22">
        <v>0</v>
      </c>
      <c r="AL7" s="24">
        <f>+AI7/AC7</f>
        <v>4.666666666666667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2</v>
      </c>
      <c r="I8" s="5">
        <v>0</v>
      </c>
      <c r="J8" s="5">
        <f t="shared" si="3"/>
        <v>2</v>
      </c>
      <c r="K8" s="35">
        <f t="shared" si="4"/>
        <v>0.33333333333333331</v>
      </c>
      <c r="L8" s="5">
        <f>+$AN$40</f>
        <v>10</v>
      </c>
      <c r="M8" s="5">
        <v>14</v>
      </c>
      <c r="N8" s="5">
        <f>+$AO$40</f>
        <v>15</v>
      </c>
      <c r="O8" s="5">
        <f>+$AQ$40</f>
        <v>0</v>
      </c>
      <c r="P8" s="5">
        <v>4</v>
      </c>
      <c r="Q8" s="40"/>
      <c r="R8" s="36"/>
      <c r="U8" s="27">
        <v>8</v>
      </c>
      <c r="V8" s="21" t="s">
        <v>142</v>
      </c>
      <c r="X8" s="21"/>
      <c r="Z8" s="21" t="s">
        <v>14</v>
      </c>
      <c r="AB8" s="22"/>
      <c r="AC8" s="22">
        <f>+AD8+AE8+AF8</f>
        <v>3</v>
      </c>
      <c r="AD8" s="22">
        <v>0</v>
      </c>
      <c r="AE8" s="22">
        <v>2</v>
      </c>
      <c r="AF8" s="22">
        <v>1</v>
      </c>
      <c r="AG8" s="59">
        <f>+(AD8*2+AF8)/(2*AC8)</f>
        <v>0.16666666666666666</v>
      </c>
      <c r="AH8" s="59"/>
      <c r="AI8" s="22">
        <v>14</v>
      </c>
      <c r="AJ8" s="22">
        <v>0</v>
      </c>
      <c r="AK8" s="22">
        <v>0</v>
      </c>
      <c r="AL8" s="24">
        <f>+AI8/AC8</f>
        <v>4.666666666666667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1</v>
      </c>
      <c r="H9" s="5">
        <v>2</v>
      </c>
      <c r="I9" s="5">
        <v>0</v>
      </c>
      <c r="J9" s="5">
        <f t="shared" si="3"/>
        <v>2</v>
      </c>
      <c r="K9" s="35">
        <f t="shared" si="4"/>
        <v>0.33333333333333331</v>
      </c>
      <c r="L9" s="5">
        <f>+$AA$40</f>
        <v>9</v>
      </c>
      <c r="M9" s="5">
        <v>15</v>
      </c>
      <c r="N9" s="5">
        <f>$AB$40</f>
        <v>10</v>
      </c>
      <c r="O9" s="5">
        <f>$AD$40</f>
        <v>6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59">
        <f>+(AD9*2+AF9)/(2*AC9)</f>
        <v>0.33333333333333331</v>
      </c>
      <c r="AH9" s="59"/>
      <c r="AI9" s="22">
        <v>15</v>
      </c>
      <c r="AJ9" s="22">
        <v>0</v>
      </c>
      <c r="AK9" s="22">
        <v>0</v>
      </c>
      <c r="AL9" s="24">
        <f>+AI9/AC9</f>
        <v>5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1</v>
      </c>
      <c r="I10" s="5">
        <v>2</v>
      </c>
      <c r="J10" s="5">
        <f t="shared" si="3"/>
        <v>2</v>
      </c>
      <c r="K10" s="35">
        <f t="shared" si="4"/>
        <v>0.33333333333333331</v>
      </c>
      <c r="L10" s="5">
        <f>+$AA$53</f>
        <v>5</v>
      </c>
      <c r="M10" s="5">
        <v>10</v>
      </c>
      <c r="N10" s="5">
        <f>+$AB$53</f>
        <v>6</v>
      </c>
      <c r="O10" s="5">
        <f>+$AD$53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59"/>
      <c r="AH10" s="59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1</v>
      </c>
      <c r="J11" s="5">
        <f t="shared" si="3"/>
        <v>1</v>
      </c>
      <c r="K11" s="35">
        <f t="shared" si="4"/>
        <v>0.16666666666666666</v>
      </c>
      <c r="L11" s="5">
        <f>+$AN$66</f>
        <v>5</v>
      </c>
      <c r="M11" s="5">
        <v>14</v>
      </c>
      <c r="N11" s="5">
        <f>$AO$66</f>
        <v>9</v>
      </c>
      <c r="O11" s="5">
        <f>$AQ$66</f>
        <v>4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+AC108</f>
        <v>4</v>
      </c>
      <c r="AD11" s="22">
        <f>+AD108</f>
        <v>1</v>
      </c>
      <c r="AE11" s="22">
        <f>+AE108</f>
        <v>1</v>
      </c>
      <c r="AF11" s="22">
        <f>+AF108</f>
        <v>2</v>
      </c>
      <c r="AG11" s="59"/>
      <c r="AH11" s="59"/>
      <c r="AI11" s="22">
        <f>+AI108</f>
        <v>11</v>
      </c>
      <c r="AJ11" s="22">
        <f>+AJ108</f>
        <v>0</v>
      </c>
      <c r="AK11" s="22">
        <f>+AK108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10</v>
      </c>
      <c r="H12" s="9">
        <f>SUM(H4:H11)</f>
        <v>10</v>
      </c>
      <c r="I12" s="9">
        <f>SUM(I4:I11)</f>
        <v>4</v>
      </c>
      <c r="J12" s="9"/>
      <c r="K12" s="9"/>
      <c r="L12" s="9">
        <f>SUM(L4:L11)</f>
        <v>74</v>
      </c>
      <c r="M12" s="9">
        <f>SUM(M4:M11)</f>
        <v>74</v>
      </c>
      <c r="N12" s="9">
        <f>SUM(N4:N11)</f>
        <v>109</v>
      </c>
      <c r="O12" s="9">
        <f>SUM(O4:O11)</f>
        <v>30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24</v>
      </c>
      <c r="AD12" s="15">
        <f>SUM(AD3:AD11)</f>
        <v>10</v>
      </c>
      <c r="AE12" s="15">
        <f>SUM(AE3:AE11)</f>
        <v>10</v>
      </c>
      <c r="AF12" s="15">
        <f>SUM(AF3:AF11)</f>
        <v>4</v>
      </c>
      <c r="AG12" s="15"/>
      <c r="AH12" s="15"/>
      <c r="AI12" s="15">
        <f>SUM(AI3:AI11)</f>
        <v>74</v>
      </c>
      <c r="AJ12" s="15">
        <f>SUM(AJ3:AJ11)</f>
        <v>0</v>
      </c>
      <c r="AK12" s="15">
        <f>SUM(AK3:AK11)</f>
        <v>3</v>
      </c>
      <c r="AL12" s="33">
        <f>+AI12/AC12</f>
        <v>3.0833333333333335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3 Summary:</v>
      </c>
      <c r="C14" s="48"/>
      <c r="D14" s="48"/>
      <c r="E14" s="62">
        <v>45557</v>
      </c>
      <c r="F14" s="62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1</v>
      </c>
      <c r="H15" s="22">
        <v>1</v>
      </c>
      <c r="I15" s="21" t="s">
        <v>151</v>
      </c>
      <c r="J15" s="21"/>
      <c r="K15" s="21"/>
      <c r="L15" s="21" t="s">
        <v>268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5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3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3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3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3</v>
      </c>
      <c r="AN17" s="22">
        <v>2</v>
      </c>
      <c r="AO17" s="22">
        <v>3</v>
      </c>
      <c r="AP17" s="22">
        <f t="shared" si="6"/>
        <v>5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178</v>
      </c>
      <c r="D18" s="11"/>
      <c r="E18" s="21"/>
      <c r="F18" s="21"/>
      <c r="G18" s="5">
        <v>2</v>
      </c>
      <c r="H18" s="22">
        <v>1</v>
      </c>
      <c r="I18" s="21" t="s">
        <v>139</v>
      </c>
      <c r="J18" s="21"/>
      <c r="K18" s="21"/>
      <c r="L18" s="21" t="s">
        <v>118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3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3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 t="s">
        <v>266</v>
      </c>
      <c r="D19" s="16"/>
      <c r="E19" s="21"/>
      <c r="F19" s="21"/>
      <c r="G19" s="5"/>
      <c r="H19" s="22">
        <v>1</v>
      </c>
      <c r="I19" s="21" t="s">
        <v>118</v>
      </c>
      <c r="J19" s="21"/>
      <c r="K19" s="21"/>
      <c r="L19" s="21" t="s">
        <v>269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3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C20" s="21" t="s">
        <v>267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3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181</v>
      </c>
      <c r="F22" s="21"/>
      <c r="G22" s="5">
        <v>2</v>
      </c>
      <c r="H22" s="22">
        <v>1</v>
      </c>
      <c r="I22" s="21" t="s">
        <v>39</v>
      </c>
      <c r="J22" s="21"/>
      <c r="K22" s="21"/>
      <c r="L22" s="21" t="s">
        <v>272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3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3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 t="s">
        <v>259</v>
      </c>
      <c r="D23" s="21"/>
      <c r="E23" s="21"/>
      <c r="F23" s="21"/>
      <c r="G23" s="5"/>
      <c r="H23" s="22">
        <v>1</v>
      </c>
      <c r="I23" s="21" t="s">
        <v>261</v>
      </c>
      <c r="J23" s="21"/>
      <c r="K23" s="21"/>
      <c r="L23" s="21" t="s">
        <v>150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3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3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16" t="s">
        <v>260</v>
      </c>
      <c r="D24" s="21"/>
      <c r="E24" s="21"/>
      <c r="F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3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3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3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3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6" t="s">
        <v>175</v>
      </c>
      <c r="E26" s="21"/>
      <c r="F26" s="21"/>
      <c r="G26" s="5">
        <v>0</v>
      </c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3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/>
      <c r="D27" s="16" t="s">
        <v>100</v>
      </c>
      <c r="E27" s="21"/>
      <c r="G27" s="5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33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33</v>
      </c>
      <c r="AN27" s="23">
        <f>SUM(AN15:AN26)</f>
        <v>11</v>
      </c>
      <c r="AO27" s="23">
        <f>SUM(AO15:AO26)</f>
        <v>19</v>
      </c>
      <c r="AP27" s="23">
        <f>+AO27+AN27</f>
        <v>30</v>
      </c>
      <c r="AQ27" s="23">
        <f>SUM(AQ15:AQ26)</f>
        <v>2</v>
      </c>
      <c r="AR27" s="36"/>
    </row>
    <row r="28" spans="1:44" ht="15.95" customHeight="1" x14ac:dyDescent="0.25">
      <c r="A28" s="41"/>
      <c r="B28" s="36"/>
      <c r="C28" s="46"/>
      <c r="D28" s="46"/>
      <c r="E28" s="46"/>
      <c r="F28" s="46"/>
      <c r="G28" s="42"/>
      <c r="H28" s="45"/>
      <c r="I28" s="46"/>
      <c r="J28" s="46"/>
      <c r="K28" s="45"/>
      <c r="L28" s="45"/>
      <c r="M28" s="45"/>
      <c r="N28" s="45"/>
      <c r="O28" s="45"/>
      <c r="P28" s="45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42" t="s">
        <v>148</v>
      </c>
      <c r="C29" s="6" t="s">
        <v>177</v>
      </c>
      <c r="F29" s="20"/>
      <c r="G29" s="5">
        <v>2</v>
      </c>
      <c r="H29" s="22">
        <v>1</v>
      </c>
      <c r="I29" s="21" t="s">
        <v>62</v>
      </c>
      <c r="J29" s="21"/>
      <c r="K29" s="21"/>
      <c r="L29" s="21" t="s">
        <v>280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3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21" t="s">
        <v>100</v>
      </c>
      <c r="E30" s="21"/>
      <c r="H30" s="22">
        <v>1</v>
      </c>
      <c r="I30" s="21" t="s">
        <v>62</v>
      </c>
      <c r="J30" s="21"/>
      <c r="K30" s="21"/>
      <c r="L30" s="21" t="s">
        <v>281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3</v>
      </c>
      <c r="AA30" s="22">
        <v>4</v>
      </c>
      <c r="AB30" s="22">
        <v>2</v>
      </c>
      <c r="AC30" s="22">
        <f t="shared" si="7"/>
        <v>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3</v>
      </c>
      <c r="AN30" s="22">
        <v>7</v>
      </c>
      <c r="AO30" s="22">
        <v>3</v>
      </c>
      <c r="AP30" s="22">
        <f t="shared" si="8"/>
        <v>10</v>
      </c>
      <c r="AQ30" s="22">
        <v>0</v>
      </c>
      <c r="AR30" s="36"/>
    </row>
    <row r="31" spans="1:44" ht="15.95" customHeight="1" x14ac:dyDescent="0.25">
      <c r="A31" s="4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3</v>
      </c>
      <c r="AA31" s="22">
        <v>1</v>
      </c>
      <c r="AB31" s="22">
        <v>3</v>
      </c>
      <c r="AC31" s="22">
        <f t="shared" si="7"/>
        <v>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3</v>
      </c>
      <c r="AN31" s="22">
        <v>1</v>
      </c>
      <c r="AO31" s="22">
        <v>5</v>
      </c>
      <c r="AP31" s="22">
        <f t="shared" si="8"/>
        <v>6</v>
      </c>
      <c r="AQ31" s="22">
        <v>0</v>
      </c>
      <c r="AR31" s="36"/>
    </row>
    <row r="32" spans="1:44" ht="15.95" customHeight="1" x14ac:dyDescent="0.25">
      <c r="A32" s="41"/>
      <c r="C32" s="6" t="s">
        <v>182</v>
      </c>
      <c r="D32" s="1"/>
      <c r="E32" s="21"/>
      <c r="F32" s="21"/>
      <c r="G32" s="5">
        <v>2</v>
      </c>
      <c r="H32" s="22">
        <v>2</v>
      </c>
      <c r="I32" s="21" t="s">
        <v>42</v>
      </c>
      <c r="J32" s="21"/>
      <c r="K32" s="21"/>
      <c r="L32" s="21" t="s">
        <v>270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3</v>
      </c>
      <c r="AA32" s="22">
        <v>2</v>
      </c>
      <c r="AB32" s="22">
        <v>1</v>
      </c>
      <c r="AC32" s="22">
        <f t="shared" si="7"/>
        <v>3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3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21"/>
      <c r="D33" s="16" t="s">
        <v>100</v>
      </c>
      <c r="H33" s="22">
        <v>2</v>
      </c>
      <c r="I33" s="21" t="s">
        <v>42</v>
      </c>
      <c r="J33" s="21"/>
      <c r="K33" s="21"/>
      <c r="L33" s="21" t="s">
        <v>271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3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3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2</v>
      </c>
      <c r="AA34" s="22">
        <v>2</v>
      </c>
      <c r="AB34" s="22">
        <v>1</v>
      </c>
      <c r="AC34" s="22">
        <f t="shared" si="7"/>
        <v>3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3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176</v>
      </c>
      <c r="E35" s="11"/>
      <c r="F35" s="11"/>
      <c r="G35" s="5">
        <v>6</v>
      </c>
      <c r="H35" s="22">
        <v>1</v>
      </c>
      <c r="I35" s="21" t="s">
        <v>53</v>
      </c>
      <c r="J35" s="21"/>
      <c r="K35" s="21"/>
      <c r="L35" s="21" t="s">
        <v>104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3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3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262</v>
      </c>
      <c r="D36" s="16"/>
      <c r="E36" s="16"/>
      <c r="H36" s="22">
        <v>1</v>
      </c>
      <c r="I36" s="21" t="s">
        <v>104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3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3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263</v>
      </c>
      <c r="H37" s="22">
        <v>1</v>
      </c>
      <c r="I37" s="21" t="s">
        <v>53</v>
      </c>
      <c r="L37" s="21"/>
      <c r="M37" s="21" t="s">
        <v>122</v>
      </c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3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3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264</v>
      </c>
      <c r="H38" s="22">
        <v>2</v>
      </c>
      <c r="I38" s="21" t="s">
        <v>140</v>
      </c>
      <c r="L38" s="21" t="s">
        <v>273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53</v>
      </c>
      <c r="L39" s="21" t="s">
        <v>87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3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3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53</v>
      </c>
      <c r="J40" s="21"/>
      <c r="K40" s="21"/>
      <c r="L40" s="21" t="s">
        <v>87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33</v>
      </c>
      <c r="AA40" s="23">
        <f>SUM(AA28:AA39)</f>
        <v>9</v>
      </c>
      <c r="AB40" s="23">
        <f>SUM(AB28:AB39)</f>
        <v>10</v>
      </c>
      <c r="AC40" s="23">
        <f>+AB40+AA40</f>
        <v>19</v>
      </c>
      <c r="AD40" s="23">
        <f>SUM(AD28:AD39)</f>
        <v>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33</v>
      </c>
      <c r="AN40" s="23">
        <f>SUM(AN28:AN39)</f>
        <v>10</v>
      </c>
      <c r="AO40" s="23">
        <f>SUM(AO28:AO39)</f>
        <v>15</v>
      </c>
      <c r="AP40" s="23">
        <f>+AO40+AN40</f>
        <v>25</v>
      </c>
      <c r="AQ40" s="23">
        <f>SUM(AQ28:AQ39)</f>
        <v>0</v>
      </c>
      <c r="AR40" s="36"/>
    </row>
    <row r="41" spans="1:44" ht="15.95" customHeight="1" x14ac:dyDescent="0.25">
      <c r="A41" s="4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6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C42" s="6" t="s">
        <v>179</v>
      </c>
      <c r="G42" s="5">
        <v>3</v>
      </c>
      <c r="H42" s="22">
        <v>1</v>
      </c>
      <c r="I42" s="21" t="s">
        <v>265</v>
      </c>
      <c r="J42" s="21"/>
      <c r="K42" s="21"/>
      <c r="L42" s="21" t="s">
        <v>129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3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21"/>
      <c r="D43" s="21" t="s">
        <v>100</v>
      </c>
      <c r="E43" s="21"/>
      <c r="F43" s="21"/>
      <c r="G43" s="21"/>
      <c r="H43" s="22">
        <v>2</v>
      </c>
      <c r="I43" s="21" t="s">
        <v>129</v>
      </c>
      <c r="J43" s="21"/>
      <c r="K43" s="21"/>
      <c r="L43" s="21" t="s">
        <v>120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3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3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129</v>
      </c>
      <c r="L44" s="21" t="s">
        <v>161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3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3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3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B46" s="11"/>
      <c r="C46" s="11"/>
      <c r="D46" s="11"/>
      <c r="E46" s="21" t="s">
        <v>102</v>
      </c>
      <c r="F46" s="21"/>
      <c r="G46" s="5">
        <f>SUM(G14:G45)</f>
        <v>18</v>
      </c>
      <c r="H46" s="5"/>
      <c r="I46" s="20"/>
      <c r="J46" s="21" t="s">
        <v>56</v>
      </c>
      <c r="K46" s="20"/>
      <c r="L46" s="5">
        <f>COUNTA(C14:C45)-8</f>
        <v>7</v>
      </c>
      <c r="N46" s="21" t="s">
        <v>73</v>
      </c>
      <c r="O46" s="5">
        <f>+L46*2</f>
        <v>14</v>
      </c>
      <c r="P46" s="1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E47" s="21" t="s">
        <v>101</v>
      </c>
      <c r="F47" s="21"/>
      <c r="G47" s="5">
        <f>COUNTA(L15:L45)+COUNTIF(L15:L45,"*&amp;*")</f>
        <v>24</v>
      </c>
      <c r="O47" t="s">
        <v>144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3</v>
      </c>
      <c r="AA47" s="22">
        <v>1</v>
      </c>
      <c r="AB47" s="22">
        <v>1</v>
      </c>
      <c r="AC47" s="22">
        <f t="shared" si="9"/>
        <v>2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3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3</v>
      </c>
      <c r="AA48" s="22">
        <v>1</v>
      </c>
      <c r="AB48" s="22">
        <v>1</v>
      </c>
      <c r="AC48" s="22">
        <f t="shared" si="9"/>
        <v>2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3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3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3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B50" s="6" t="s">
        <v>83</v>
      </c>
      <c r="C50" s="6"/>
      <c r="N50" s="6"/>
      <c r="O50" s="6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3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3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3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3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6" t="s">
        <v>58</v>
      </c>
      <c r="H52" s="6" t="s">
        <v>65</v>
      </c>
      <c r="M52" s="6" t="s">
        <v>66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 t="s">
        <v>275</v>
      </c>
      <c r="H53" s="21" t="s">
        <v>283</v>
      </c>
      <c r="I53" s="21"/>
      <c r="J53" s="21"/>
      <c r="K53" s="21"/>
      <c r="L53" s="21"/>
      <c r="M53" s="21" t="s">
        <v>284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33</v>
      </c>
      <c r="AA53" s="23">
        <f>SUM(AA41:AA52)</f>
        <v>5</v>
      </c>
      <c r="AB53" s="23">
        <f>SUM(AB41:AB52)</f>
        <v>6</v>
      </c>
      <c r="AC53" s="23">
        <f>+AB53+AA53</f>
        <v>11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33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C54" s="2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6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C55" s="21"/>
      <c r="F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3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3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3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3</v>
      </c>
      <c r="AN56" s="22">
        <v>2</v>
      </c>
      <c r="AO56" s="22">
        <v>1</v>
      </c>
      <c r="AP56" s="22">
        <f t="shared" si="12"/>
        <v>3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3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2</v>
      </c>
      <c r="AN57" s="22">
        <v>3</v>
      </c>
      <c r="AO57" s="22">
        <v>1</v>
      </c>
      <c r="AP57" s="22">
        <f t="shared" si="12"/>
        <v>4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3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3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3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3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3</v>
      </c>
      <c r="AA61" s="22">
        <v>2</v>
      </c>
      <c r="AB61" s="22">
        <v>2</v>
      </c>
      <c r="AC61" s="22">
        <f t="shared" si="11"/>
        <v>4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2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3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3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3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3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3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3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33</v>
      </c>
      <c r="AA66" s="23">
        <f>SUM(AA54:AA65)</f>
        <v>10</v>
      </c>
      <c r="AB66" s="23">
        <f>SUM(AB54:AB65)</f>
        <v>15</v>
      </c>
      <c r="AC66" s="23">
        <f>+AB66+AA66</f>
        <v>25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33</v>
      </c>
      <c r="AN66" s="23">
        <f>SUM(AN54:AN65)</f>
        <v>5</v>
      </c>
      <c r="AO66" s="23">
        <f>SUM(AO54:AO65)</f>
        <v>9</v>
      </c>
      <c r="AP66" s="23">
        <f>+AO66+AN66</f>
        <v>14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264</v>
      </c>
      <c r="AN67" s="15">
        <f>+AA27+AA40+AN27+AN66+AN53+AN40+AA66+AA53</f>
        <v>74</v>
      </c>
      <c r="AO67" s="15">
        <f>+AB27+AB40+AO27+AO66+AO53+AO40+AB66+AB53</f>
        <v>109</v>
      </c>
      <c r="AP67" s="15">
        <f>+AC27+AC40+AP27+AP66+AP53+AP40+AC66+AC53</f>
        <v>183</v>
      </c>
      <c r="AQ67" s="15">
        <f>+AD27+AD40+AQ27+AQ66+AQ53+AQ40+AD66+AD53</f>
        <v>30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3" t="s">
        <v>127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39"/>
      <c r="R74" s="39"/>
      <c r="S74" s="63" t="s">
        <v>127</v>
      </c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43"/>
    </row>
    <row r="75" spans="1:44" ht="20.25" x14ac:dyDescent="0.3">
      <c r="A75" s="39"/>
      <c r="B75" s="26" t="s">
        <v>76</v>
      </c>
      <c r="C75" s="26">
        <f>+C2</f>
        <v>3</v>
      </c>
      <c r="D75" s="25"/>
      <c r="E75" s="25"/>
      <c r="F75" s="25"/>
      <c r="G75" s="64" t="str">
        <f>+G2</f>
        <v>2025/2026 REGULAR SEASON</v>
      </c>
      <c r="H75" s="64"/>
      <c r="I75" s="64"/>
      <c r="J75" s="64"/>
      <c r="K75" s="64"/>
      <c r="L75" s="64"/>
      <c r="M75" s="64"/>
      <c r="N75" s="25"/>
      <c r="O75" s="25"/>
      <c r="P75" s="25"/>
      <c r="Q75" s="39"/>
      <c r="R75" s="39"/>
      <c r="S75" s="64" t="s">
        <v>88</v>
      </c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7</v>
      </c>
      <c r="T79" s="21" t="s">
        <v>219</v>
      </c>
      <c r="Z79" s="22">
        <v>3</v>
      </c>
      <c r="AA79" s="22">
        <v>1</v>
      </c>
      <c r="AB79" s="22">
        <v>1</v>
      </c>
      <c r="AC79" s="22">
        <f t="shared" ref="AC79" si="14">+AA79+AB79</f>
        <v>2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3</v>
      </c>
      <c r="K80" s="22">
        <v>7</v>
      </c>
      <c r="L80" s="22">
        <v>3</v>
      </c>
      <c r="M80" s="22">
        <f t="shared" ref="M80:M97" si="15">+K80+L80</f>
        <v>10</v>
      </c>
      <c r="Q80" s="36"/>
      <c r="R80" s="36"/>
      <c r="S80" s="27">
        <v>8</v>
      </c>
      <c r="T80" s="21" t="s">
        <v>137</v>
      </c>
      <c r="Z80" s="22">
        <v>4</v>
      </c>
      <c r="AA80" s="22">
        <v>4</v>
      </c>
      <c r="AB80" s="22">
        <v>1</v>
      </c>
      <c r="AC80" s="22">
        <f>+AA80+AB80</f>
        <v>5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3</v>
      </c>
      <c r="K81" s="22">
        <v>6</v>
      </c>
      <c r="L81" s="22">
        <v>4</v>
      </c>
      <c r="M81" s="22">
        <f t="shared" si="15"/>
        <v>10</v>
      </c>
      <c r="Q81" s="36"/>
      <c r="R81" s="36"/>
      <c r="S81" s="27">
        <v>6.5</v>
      </c>
      <c r="T81" s="21" t="s">
        <v>277</v>
      </c>
      <c r="Z81" s="22">
        <v>1</v>
      </c>
      <c r="AA81" s="22">
        <v>0</v>
      </c>
      <c r="AB81" s="22">
        <v>0</v>
      </c>
      <c r="AC81" s="22">
        <f t="shared" ref="AC81" si="16">+AA81+AB81</f>
        <v>0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3</v>
      </c>
      <c r="K82" s="22">
        <v>4</v>
      </c>
      <c r="L82" s="22">
        <v>2</v>
      </c>
      <c r="M82" s="22">
        <f t="shared" si="15"/>
        <v>6</v>
      </c>
      <c r="Q82" s="36"/>
      <c r="R82" s="36"/>
      <c r="S82" s="27">
        <v>7.5</v>
      </c>
      <c r="T82" s="21" t="s">
        <v>160</v>
      </c>
      <c r="Z82" s="22">
        <v>1</v>
      </c>
      <c r="AA82" s="22">
        <v>0</v>
      </c>
      <c r="AB82" s="22">
        <v>0</v>
      </c>
      <c r="AC82" s="22">
        <f>+AA82+AB82</f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3</v>
      </c>
      <c r="K83" s="22">
        <v>3</v>
      </c>
      <c r="L83" s="22">
        <v>3</v>
      </c>
      <c r="M83" s="22">
        <f t="shared" si="15"/>
        <v>6</v>
      </c>
      <c r="Q83" s="36"/>
      <c r="R83" s="36"/>
      <c r="S83" s="27">
        <v>7.5</v>
      </c>
      <c r="T83" s="21" t="s">
        <v>278</v>
      </c>
      <c r="Z83" s="22">
        <v>1</v>
      </c>
      <c r="AA83" s="22">
        <v>0</v>
      </c>
      <c r="AB83" s="22">
        <v>0</v>
      </c>
      <c r="AC83" s="22">
        <f t="shared" ref="AC83" si="17">+AA83+AB83</f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194</v>
      </c>
      <c r="F84" s="21"/>
      <c r="G84" s="21"/>
      <c r="H84" s="21" t="s">
        <v>97</v>
      </c>
      <c r="I84" s="22"/>
      <c r="J84" s="22">
        <v>3</v>
      </c>
      <c r="K84" s="22">
        <v>2</v>
      </c>
      <c r="L84" s="22">
        <v>4</v>
      </c>
      <c r="M84" s="22">
        <f t="shared" si="15"/>
        <v>6</v>
      </c>
      <c r="Q84" s="36"/>
      <c r="R84" s="36"/>
      <c r="S84" s="27">
        <v>8.5</v>
      </c>
      <c r="T84" s="21" t="s">
        <v>254</v>
      </c>
      <c r="Z84" s="22">
        <v>1</v>
      </c>
      <c r="AA84" s="22">
        <v>0</v>
      </c>
      <c r="AB84" s="22">
        <v>0</v>
      </c>
      <c r="AC84" s="22">
        <f>+AA84+AB84</f>
        <v>0</v>
      </c>
      <c r="AD84" s="22">
        <v>2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3</v>
      </c>
      <c r="K85" s="22">
        <v>1</v>
      </c>
      <c r="L85" s="22">
        <v>5</v>
      </c>
      <c r="M85" s="22">
        <f t="shared" si="15"/>
        <v>6</v>
      </c>
      <c r="Q85" s="36"/>
      <c r="R85" s="36"/>
      <c r="S85" s="27">
        <v>6</v>
      </c>
      <c r="T85" s="21" t="s">
        <v>156</v>
      </c>
      <c r="Z85" s="22">
        <v>2</v>
      </c>
      <c r="AA85" s="22">
        <v>0</v>
      </c>
      <c r="AB85" s="22">
        <v>0</v>
      </c>
      <c r="AC85" s="22">
        <f>+AA85+AB85</f>
        <v>0</v>
      </c>
      <c r="AD85" s="22">
        <v>2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3</v>
      </c>
      <c r="K86" s="22">
        <v>4</v>
      </c>
      <c r="L86" s="22">
        <v>1</v>
      </c>
      <c r="M86" s="22">
        <f t="shared" si="15"/>
        <v>5</v>
      </c>
      <c r="Q86" s="36"/>
      <c r="R86" s="36"/>
      <c r="S86" s="27">
        <v>7</v>
      </c>
      <c r="T86" s="21" t="s">
        <v>279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thickBot="1" x14ac:dyDescent="0.3">
      <c r="A87" s="36"/>
      <c r="E87" s="21" t="s">
        <v>155</v>
      </c>
      <c r="H87" s="21" t="s">
        <v>134</v>
      </c>
      <c r="I87" s="22"/>
      <c r="J87" s="22">
        <v>3</v>
      </c>
      <c r="K87" s="22">
        <v>2</v>
      </c>
      <c r="L87" s="22">
        <v>3</v>
      </c>
      <c r="M87" s="22">
        <f t="shared" si="15"/>
        <v>5</v>
      </c>
      <c r="Q87" s="40"/>
      <c r="R87" s="40"/>
      <c r="S87" s="27">
        <v>6</v>
      </c>
      <c r="T87" s="21" t="s">
        <v>223</v>
      </c>
      <c r="Z87" s="22">
        <v>2</v>
      </c>
      <c r="AA87" s="22">
        <v>1</v>
      </c>
      <c r="AB87" s="22">
        <v>2</v>
      </c>
      <c r="AC87" s="22">
        <f>+AA87+AB87</f>
        <v>3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192</v>
      </c>
      <c r="F88" s="21"/>
      <c r="G88" s="21"/>
      <c r="H88" s="21" t="s">
        <v>173</v>
      </c>
      <c r="I88" s="22"/>
      <c r="J88" s="22">
        <v>3</v>
      </c>
      <c r="K88" s="22">
        <v>2</v>
      </c>
      <c r="L88" s="22">
        <v>3</v>
      </c>
      <c r="M88" s="22">
        <f t="shared" si="15"/>
        <v>5</v>
      </c>
      <c r="Q88" s="40"/>
      <c r="R88" s="40"/>
      <c r="S88" s="8"/>
      <c r="T88" s="31" t="s">
        <v>86</v>
      </c>
      <c r="U88" s="8"/>
      <c r="V88" s="8"/>
      <c r="W88" s="8"/>
      <c r="X88" s="8"/>
      <c r="Y88" s="8"/>
      <c r="Z88" s="15">
        <f>SUM(Z78:Z87)</f>
        <v>17</v>
      </c>
      <c r="AA88" s="15">
        <f>SUM(AA78:AA87)</f>
        <v>7</v>
      </c>
      <c r="AB88" s="15">
        <f>SUM(AB78:AB87)</f>
        <v>7</v>
      </c>
      <c r="AC88" s="15">
        <f>SUM(AC78:AC87)</f>
        <v>14</v>
      </c>
      <c r="AD88" s="15">
        <f>SUM(AD78:AD87)</f>
        <v>4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79</v>
      </c>
      <c r="F89" s="21"/>
      <c r="G89" s="21"/>
      <c r="H89" s="21" t="s">
        <v>173</v>
      </c>
      <c r="I89" s="22"/>
      <c r="J89" s="22">
        <v>3</v>
      </c>
      <c r="K89" s="22">
        <v>2</v>
      </c>
      <c r="L89" s="22">
        <v>3</v>
      </c>
      <c r="M89" s="22">
        <f t="shared" si="15"/>
        <v>5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42</v>
      </c>
      <c r="F90" s="21"/>
      <c r="G90" s="21"/>
      <c r="H90" s="21" t="s">
        <v>107</v>
      </c>
      <c r="I90" s="22"/>
      <c r="J90" s="22">
        <v>2</v>
      </c>
      <c r="K90" s="22">
        <v>3</v>
      </c>
      <c r="L90" s="22">
        <v>1</v>
      </c>
      <c r="M90" s="22">
        <f t="shared" si="15"/>
        <v>4</v>
      </c>
      <c r="Q90" s="41"/>
      <c r="R90" s="41"/>
      <c r="S90" s="28" t="s">
        <v>109</v>
      </c>
      <c r="T90" s="28" t="s">
        <v>112</v>
      </c>
      <c r="U90" s="28"/>
      <c r="V90" s="38"/>
      <c r="W90" s="38"/>
      <c r="X90" s="38"/>
      <c r="Y90" s="38"/>
      <c r="Z90" s="38" t="s">
        <v>3</v>
      </c>
      <c r="AA90" s="38" t="s">
        <v>22</v>
      </c>
      <c r="AB90" s="38" t="s">
        <v>23</v>
      </c>
      <c r="AC90" s="38" t="s">
        <v>24</v>
      </c>
      <c r="AD90" s="38" t="s"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3</v>
      </c>
      <c r="K91" s="22">
        <v>2</v>
      </c>
      <c r="L91" s="22">
        <v>2</v>
      </c>
      <c r="M91" s="22">
        <f t="shared" si="15"/>
        <v>4</v>
      </c>
      <c r="Q91" s="41"/>
      <c r="R91" s="41"/>
      <c r="S91" s="27">
        <v>7</v>
      </c>
      <c r="T91" s="21" t="s">
        <v>64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118</v>
      </c>
      <c r="G92" s="21"/>
      <c r="H92" s="21" t="s">
        <v>106</v>
      </c>
      <c r="I92" s="22"/>
      <c r="J92" s="22">
        <v>3</v>
      </c>
      <c r="K92" s="22">
        <v>2</v>
      </c>
      <c r="L92" s="22">
        <v>2</v>
      </c>
      <c r="M92" s="22">
        <f t="shared" si="15"/>
        <v>4</v>
      </c>
      <c r="Q92" s="41"/>
      <c r="R92" s="41"/>
      <c r="S92" s="27">
        <v>7</v>
      </c>
      <c r="T92" s="21" t="s">
        <v>141</v>
      </c>
      <c r="Z92" s="22">
        <v>1</v>
      </c>
      <c r="AA92" s="22">
        <v>1</v>
      </c>
      <c r="AB92" s="22">
        <v>0</v>
      </c>
      <c r="AC92" s="22">
        <f>+AA92+AB92</f>
        <v>1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3</v>
      </c>
      <c r="K93" s="22">
        <v>2</v>
      </c>
      <c r="L93" s="22">
        <v>2</v>
      </c>
      <c r="M93" s="22">
        <f t="shared" si="15"/>
        <v>4</v>
      </c>
      <c r="Q93" s="41"/>
      <c r="R93" s="41"/>
      <c r="S93" s="27">
        <v>7.5</v>
      </c>
      <c r="T93" s="21" t="s">
        <v>139</v>
      </c>
      <c r="Z93" s="22">
        <v>1</v>
      </c>
      <c r="AA93" s="22">
        <v>0</v>
      </c>
      <c r="AB93" s="22">
        <v>0</v>
      </c>
      <c r="AC93" s="22">
        <f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164</v>
      </c>
      <c r="F94" s="21"/>
      <c r="G94" s="21"/>
      <c r="H94" s="21" t="s">
        <v>134</v>
      </c>
      <c r="I94" s="22"/>
      <c r="J94" s="22">
        <v>3</v>
      </c>
      <c r="K94" s="22">
        <v>1</v>
      </c>
      <c r="L94" s="22">
        <v>3</v>
      </c>
      <c r="M94" s="22">
        <f t="shared" si="15"/>
        <v>4</v>
      </c>
      <c r="Q94" s="41"/>
      <c r="R94" s="41"/>
      <c r="S94" s="27">
        <v>6.5</v>
      </c>
      <c r="T94" s="21" t="s">
        <v>123</v>
      </c>
      <c r="Z94" s="22">
        <v>1</v>
      </c>
      <c r="AA94" s="22">
        <v>0</v>
      </c>
      <c r="AB94" s="22">
        <v>0</v>
      </c>
      <c r="AC94" s="22">
        <f>+AA94+AB94</f>
        <v>0</v>
      </c>
      <c r="AD94" s="22">
        <v>0</v>
      </c>
      <c r="AO94" s="22"/>
      <c r="AP94" s="22"/>
      <c r="AQ94" s="22"/>
      <c r="AR94" s="41"/>
    </row>
    <row r="95" spans="1:44" ht="15.75" customHeight="1" thickBot="1" x14ac:dyDescent="0.3">
      <c r="A95" s="36"/>
      <c r="E95" s="21" t="s">
        <v>87</v>
      </c>
      <c r="F95" s="21"/>
      <c r="G95" s="21"/>
      <c r="H95" s="21" t="s">
        <v>108</v>
      </c>
      <c r="I95" s="22"/>
      <c r="J95" s="22">
        <v>3</v>
      </c>
      <c r="K95" s="22">
        <v>1</v>
      </c>
      <c r="L95" s="22">
        <v>3</v>
      </c>
      <c r="M95" s="22">
        <f t="shared" si="15"/>
        <v>4</v>
      </c>
      <c r="Q95" s="41"/>
      <c r="R95" s="41"/>
      <c r="S95" s="27">
        <v>7.5</v>
      </c>
      <c r="T95" s="21" t="s">
        <v>44</v>
      </c>
      <c r="Z95" s="22">
        <v>1</v>
      </c>
      <c r="AA95" s="22">
        <v>0</v>
      </c>
      <c r="AB95" s="22">
        <v>2</v>
      </c>
      <c r="AC95" s="22">
        <f>+AA95+AB95</f>
        <v>2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139</v>
      </c>
      <c r="F96" s="21"/>
      <c r="G96" s="21"/>
      <c r="H96" s="21" t="s">
        <v>106</v>
      </c>
      <c r="I96" s="22"/>
      <c r="J96" s="22">
        <v>3</v>
      </c>
      <c r="K96" s="22">
        <v>1</v>
      </c>
      <c r="L96" s="22">
        <v>3</v>
      </c>
      <c r="M96" s="22">
        <f t="shared" si="15"/>
        <v>4</v>
      </c>
      <c r="Q96" s="41"/>
      <c r="R96" s="41"/>
      <c r="S96" s="8"/>
      <c r="T96" s="31" t="s">
        <v>157</v>
      </c>
      <c r="U96" s="8"/>
      <c r="V96" s="8"/>
      <c r="W96" s="8"/>
      <c r="X96" s="8"/>
      <c r="Y96" s="8"/>
      <c r="Z96" s="53">
        <f>SUM(Z91:Z95)</f>
        <v>5</v>
      </c>
      <c r="AA96" s="53">
        <f t="shared" ref="AA96:AD96" si="18">SUM(AA91:AA95)</f>
        <v>1</v>
      </c>
      <c r="AB96" s="53">
        <f t="shared" si="18"/>
        <v>2</v>
      </c>
      <c r="AC96" s="53">
        <f t="shared" si="18"/>
        <v>3</v>
      </c>
      <c r="AD96" s="53">
        <f t="shared" si="18"/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3</v>
      </c>
      <c r="K97" s="22">
        <v>0</v>
      </c>
      <c r="L97" s="22">
        <v>4</v>
      </c>
      <c r="M97" s="22">
        <f t="shared" si="15"/>
        <v>4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/>
      <c r="F98" s="21"/>
      <c r="G98" s="21"/>
      <c r="H98" s="21"/>
      <c r="I98" s="22"/>
      <c r="J98" s="22"/>
      <c r="K98" s="22"/>
      <c r="L98" s="22"/>
      <c r="Q98" s="41"/>
      <c r="R98" s="41"/>
      <c r="S98" s="27"/>
      <c r="T98" s="21" t="s">
        <v>86</v>
      </c>
      <c r="Z98" s="54">
        <f>Z88+AC108+Z96</f>
        <v>26</v>
      </c>
      <c r="AA98" s="54">
        <f>AA96+AA88</f>
        <v>8</v>
      </c>
      <c r="AB98" s="54">
        <f>AB96+AB88</f>
        <v>9</v>
      </c>
      <c r="AC98" s="54">
        <f>AC96+AC88</f>
        <v>17</v>
      </c>
      <c r="AD98" s="54">
        <f>AD96+AD88</f>
        <v>4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S99" s="27"/>
      <c r="T99" s="21" t="s">
        <v>75</v>
      </c>
      <c r="Z99" s="22">
        <f>+AM41+AM28+Z54+Z41+AM54+AM15+Z28+Z15</f>
        <v>26</v>
      </c>
      <c r="AA99" s="22">
        <f>+AN41+AN28+AA54+AA41+AN54+AN15+AA28+AA15</f>
        <v>8</v>
      </c>
      <c r="AB99" s="22">
        <f>+AO41+AO28+AB54+AB41+AO54+AO15+AB28+AB15</f>
        <v>9</v>
      </c>
      <c r="AC99" s="22">
        <f>+AP41+AP28+AC54+AC41+AP54+AP15+AC28+AC15</f>
        <v>17</v>
      </c>
      <c r="AD99" s="22">
        <f>+AQ41+AQ28+AD54+AD41+AQ54+AQ15+AD28+AD15</f>
        <v>4</v>
      </c>
      <c r="AO99" s="22"/>
      <c r="AP99" s="22"/>
      <c r="AQ99" s="22"/>
      <c r="AR99" s="41"/>
    </row>
    <row r="100" spans="1:44" ht="15.75" customHeight="1" thickBot="1" x14ac:dyDescent="0.3">
      <c r="A100" s="36"/>
      <c r="F100" s="2" t="s">
        <v>77</v>
      </c>
      <c r="G100" s="2"/>
      <c r="H100" s="2"/>
      <c r="I100" s="4" t="s">
        <v>1</v>
      </c>
      <c r="J100" s="4"/>
      <c r="K100" s="4" t="s">
        <v>3</v>
      </c>
      <c r="L100" s="50" t="s">
        <v>2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F101" s="21" t="s">
        <v>113</v>
      </c>
      <c r="G101" s="21"/>
      <c r="H101" s="21"/>
      <c r="I101" s="21" t="s">
        <v>97</v>
      </c>
      <c r="J101" s="22"/>
      <c r="K101" s="22">
        <v>2</v>
      </c>
      <c r="L101" s="49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191</v>
      </c>
      <c r="G102" s="21"/>
      <c r="H102" s="21"/>
      <c r="I102" s="21" t="s">
        <v>106</v>
      </c>
      <c r="J102" s="22"/>
      <c r="K102" s="22">
        <v>2</v>
      </c>
      <c r="L102" s="49">
        <v>2</v>
      </c>
      <c r="M102" s="22"/>
      <c r="N102" s="22"/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53</v>
      </c>
      <c r="G103" s="21"/>
      <c r="H103" s="21"/>
      <c r="I103" s="21" t="s">
        <v>108</v>
      </c>
      <c r="J103" s="22"/>
      <c r="K103" s="22">
        <v>3</v>
      </c>
      <c r="L103" s="49">
        <v>2</v>
      </c>
      <c r="M103" s="22"/>
      <c r="N103" s="22"/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F104" s="21" t="s">
        <v>155</v>
      </c>
      <c r="I104" s="21" t="s">
        <v>134</v>
      </c>
      <c r="J104" s="22"/>
      <c r="K104" s="22">
        <v>3</v>
      </c>
      <c r="L104" s="49">
        <v>2</v>
      </c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F105" s="21" t="s">
        <v>192</v>
      </c>
      <c r="G105" s="21"/>
      <c r="H105" s="21"/>
      <c r="I105" s="21" t="s">
        <v>173</v>
      </c>
      <c r="J105" s="22"/>
      <c r="K105" s="22">
        <v>3</v>
      </c>
      <c r="L105" s="49">
        <v>2</v>
      </c>
      <c r="M105" s="22"/>
      <c r="N105" s="22"/>
      <c r="O105" s="22"/>
      <c r="Q105" s="41"/>
      <c r="R105" s="41"/>
      <c r="U105" s="58">
        <v>7</v>
      </c>
      <c r="V105" s="31" t="s">
        <v>274</v>
      </c>
      <c r="W105" s="8"/>
      <c r="X105" s="31"/>
      <c r="Y105" s="31"/>
      <c r="Z105" s="14"/>
      <c r="AA105" s="8"/>
      <c r="AB105" s="8"/>
      <c r="AC105" s="15">
        <f>SUM(AD105:AF105)</f>
        <v>1</v>
      </c>
      <c r="AD105" s="15">
        <v>0</v>
      </c>
      <c r="AE105" s="15">
        <v>0</v>
      </c>
      <c r="AF105" s="15">
        <v>1</v>
      </c>
      <c r="AG105" s="60">
        <f t="shared" ref="AG105:AG108" si="19">+(AD105*2+AF105)/(2*AC105)</f>
        <v>0.5</v>
      </c>
      <c r="AH105" s="60"/>
      <c r="AI105" s="15">
        <v>2</v>
      </c>
      <c r="AJ105" s="15">
        <v>0</v>
      </c>
      <c r="AK105" s="15">
        <v>0</v>
      </c>
      <c r="AL105" s="52">
        <f t="shared" ref="AL105:AL108" si="20">+AI105/AC105</f>
        <v>2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x14ac:dyDescent="0.25">
      <c r="A106" s="36"/>
      <c r="F106" s="21" t="s">
        <v>118</v>
      </c>
      <c r="H106" s="21"/>
      <c r="I106" s="21" t="s">
        <v>106</v>
      </c>
      <c r="J106" s="22"/>
      <c r="K106" s="22">
        <v>3</v>
      </c>
      <c r="L106" s="49">
        <v>2</v>
      </c>
      <c r="Q106" s="41"/>
      <c r="R106" s="41"/>
      <c r="S106" s="27"/>
      <c r="U106" s="27">
        <v>7.5</v>
      </c>
      <c r="V106" s="21" t="s">
        <v>253</v>
      </c>
      <c r="X106" s="21"/>
      <c r="Y106" s="21"/>
      <c r="Z106" s="16"/>
      <c r="AC106" s="22">
        <f>SUM(AD106:AF106)</f>
        <v>1</v>
      </c>
      <c r="AD106" s="22">
        <v>1</v>
      </c>
      <c r="AE106" s="22">
        <v>0</v>
      </c>
      <c r="AF106" s="22">
        <v>0</v>
      </c>
      <c r="AG106" s="59">
        <f t="shared" ref="AG106" si="21">+(AD106*2+AF106)/(2*AC106)</f>
        <v>1</v>
      </c>
      <c r="AH106" s="59"/>
      <c r="AI106" s="22">
        <v>1</v>
      </c>
      <c r="AJ106" s="22">
        <v>0</v>
      </c>
      <c r="AK106" s="22">
        <v>0</v>
      </c>
      <c r="AL106" s="24">
        <f t="shared" ref="AL106" si="22">+AI106/AC106</f>
        <v>1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thickBot="1" x14ac:dyDescent="0.3">
      <c r="A107" s="36"/>
      <c r="F107" s="21" t="s">
        <v>169</v>
      </c>
      <c r="G107" s="21"/>
      <c r="H107" s="21"/>
      <c r="I107" s="21" t="s">
        <v>134</v>
      </c>
      <c r="J107" s="22"/>
      <c r="K107" s="22">
        <v>3</v>
      </c>
      <c r="L107" s="49">
        <v>2</v>
      </c>
      <c r="Q107" s="41"/>
      <c r="R107" s="41"/>
      <c r="U107" s="56">
        <v>7</v>
      </c>
      <c r="V107" s="28" t="s">
        <v>222</v>
      </c>
      <c r="W107" s="3"/>
      <c r="X107" s="28"/>
      <c r="Y107" s="28"/>
      <c r="Z107" s="10"/>
      <c r="AA107" s="3"/>
      <c r="AB107" s="3"/>
      <c r="AC107" s="38">
        <f>SUM(AD107:AF107)</f>
        <v>2</v>
      </c>
      <c r="AD107" s="38">
        <v>0</v>
      </c>
      <c r="AE107" s="38">
        <v>1</v>
      </c>
      <c r="AF107" s="38">
        <v>1</v>
      </c>
      <c r="AG107" s="61">
        <f t="shared" si="19"/>
        <v>0.25</v>
      </c>
      <c r="AH107" s="61"/>
      <c r="AI107" s="38">
        <v>8</v>
      </c>
      <c r="AJ107" s="38">
        <v>0</v>
      </c>
      <c r="AK107" s="38">
        <v>0</v>
      </c>
      <c r="AL107" s="57">
        <f t="shared" si="20"/>
        <v>4</v>
      </c>
      <c r="AM107" s="38">
        <v>0</v>
      </c>
      <c r="AN107" s="38">
        <v>0</v>
      </c>
      <c r="AO107" s="22"/>
      <c r="AP107" s="22"/>
      <c r="AQ107" s="22"/>
      <c r="AR107" s="41"/>
    </row>
    <row r="108" spans="1:44" ht="15.75" customHeight="1" x14ac:dyDescent="0.25">
      <c r="A108" s="36"/>
      <c r="F108" s="21" t="s">
        <v>141</v>
      </c>
      <c r="G108" s="21"/>
      <c r="H108" s="21"/>
      <c r="I108" s="21" t="s">
        <v>97</v>
      </c>
      <c r="J108" s="22"/>
      <c r="K108" s="22">
        <v>3</v>
      </c>
      <c r="L108" s="49">
        <v>2</v>
      </c>
      <c r="Q108" s="41"/>
      <c r="R108" s="41"/>
      <c r="U108" s="8"/>
      <c r="V108" s="32"/>
      <c r="W108" s="31" t="s">
        <v>20</v>
      </c>
      <c r="X108" s="32"/>
      <c r="Y108" s="32"/>
      <c r="Z108" s="15"/>
      <c r="AA108" s="8"/>
      <c r="AB108" s="8"/>
      <c r="AC108" s="15">
        <f>SUM(AC105:AC107)</f>
        <v>4</v>
      </c>
      <c r="AD108" s="15">
        <f>SUM(AD105:AD107)</f>
        <v>1</v>
      </c>
      <c r="AE108" s="15">
        <f>SUM(AE105:AE107)</f>
        <v>1</v>
      </c>
      <c r="AF108" s="15">
        <f>SUM(AF105:AF107)</f>
        <v>2</v>
      </c>
      <c r="AG108" s="60">
        <f t="shared" si="19"/>
        <v>0.5</v>
      </c>
      <c r="AH108" s="60"/>
      <c r="AI108" s="15">
        <f>SUM(AI105:AI107)</f>
        <v>11</v>
      </c>
      <c r="AJ108" s="15">
        <f>SUM(AJ105:AJ107)</f>
        <v>0</v>
      </c>
      <c r="AK108" s="15">
        <f>SUM(AK105:AK107)</f>
        <v>0</v>
      </c>
      <c r="AL108" s="52">
        <f t="shared" si="20"/>
        <v>2.75</v>
      </c>
      <c r="AM108" s="15">
        <f>SUM(AM105:AM107)</f>
        <v>0</v>
      </c>
      <c r="AN108" s="15">
        <f>SUM(AN105:AN107)</f>
        <v>0</v>
      </c>
      <c r="AO108" s="22"/>
      <c r="AP108" s="22"/>
      <c r="AR108" s="41"/>
    </row>
    <row r="109" spans="1:44" ht="15.75" customHeight="1" x14ac:dyDescent="0.25">
      <c r="A109" s="36"/>
      <c r="F109" s="21" t="s">
        <v>45</v>
      </c>
      <c r="I109" s="21" t="s">
        <v>108</v>
      </c>
      <c r="J109" s="22"/>
      <c r="K109" s="22">
        <v>3</v>
      </c>
      <c r="L109" s="49">
        <v>2</v>
      </c>
      <c r="Q109" s="41"/>
      <c r="R109" s="41"/>
      <c r="AM109" s="22"/>
      <c r="AN109" s="22"/>
      <c r="AR109" s="41"/>
    </row>
    <row r="110" spans="1:44" ht="15.75" customHeight="1" x14ac:dyDescent="0.25">
      <c r="A110" s="36"/>
      <c r="F110" s="21" t="s">
        <v>48</v>
      </c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78</v>
      </c>
      <c r="I111" s="21" t="s">
        <v>108</v>
      </c>
      <c r="J111" s="22"/>
      <c r="K111" s="22">
        <v>3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187</v>
      </c>
      <c r="G112" s="21"/>
      <c r="H112" s="21"/>
      <c r="I112" s="16" t="s">
        <v>98</v>
      </c>
      <c r="J112" s="22"/>
      <c r="K112" s="22">
        <v>3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193</v>
      </c>
      <c r="G113" s="21"/>
      <c r="H113" s="21"/>
      <c r="I113" s="21" t="s">
        <v>97</v>
      </c>
      <c r="J113" s="22"/>
      <c r="K113" s="22">
        <v>3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59"/>
      <c r="AH134" s="59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59"/>
      <c r="AH135" s="59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59"/>
      <c r="AH136" s="59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59"/>
      <c r="AH137" s="59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6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06:AH106"/>
    <mergeCell ref="AG105:AH105"/>
    <mergeCell ref="AG107:AH107"/>
    <mergeCell ref="AG108:AH108"/>
    <mergeCell ref="AG134:AH134"/>
    <mergeCell ref="AG135:AH135"/>
    <mergeCell ref="AG136:AH136"/>
  </mergeCells>
  <conditionalFormatting sqref="Z99">
    <cfRule type="cellIs" dxfId="14" priority="5" operator="notEqual">
      <formula>$Z$98</formula>
    </cfRule>
  </conditionalFormatting>
  <conditionalFormatting sqref="AA99">
    <cfRule type="cellIs" dxfId="13" priority="4" operator="notEqual">
      <formula>$AA$98</formula>
    </cfRule>
  </conditionalFormatting>
  <conditionalFormatting sqref="AB99">
    <cfRule type="cellIs" dxfId="12" priority="3" operator="notEqual">
      <formula>$AB$98</formula>
    </cfRule>
  </conditionalFormatting>
  <conditionalFormatting sqref="AC99">
    <cfRule type="cellIs" dxfId="11" priority="2" operator="notEqual">
      <formula>$AC$98</formula>
    </cfRule>
  </conditionalFormatting>
  <conditionalFormatting sqref="AD99">
    <cfRule type="cellIs" dxfId="10" priority="1" operator="notEqual">
      <formula>$AD$98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543-4C5B-479A-897F-0AAE261146F7}">
  <dimension ref="A1:AR147"/>
  <sheetViews>
    <sheetView topLeftCell="A46" zoomScale="70" zoomScaleNormal="70" zoomScaleSheetLayoutView="78" workbookViewId="0">
      <selection activeCell="Z63" sqref="Z63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3" t="s">
        <v>127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9"/>
      <c r="R1" s="39"/>
      <c r="S1" s="63" t="s">
        <v>127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9"/>
    </row>
    <row r="2" spans="1:44" ht="18.600000000000001" customHeight="1" thickBot="1" x14ac:dyDescent="0.35">
      <c r="A2" s="36"/>
      <c r="B2" s="26" t="s">
        <v>76</v>
      </c>
      <c r="C2" s="26">
        <v>2</v>
      </c>
      <c r="D2" s="25"/>
      <c r="E2" s="25"/>
      <c r="F2" s="25"/>
      <c r="G2" s="64" t="s">
        <v>170</v>
      </c>
      <c r="H2" s="64"/>
      <c r="I2" s="64"/>
      <c r="J2" s="64"/>
      <c r="K2" s="64"/>
      <c r="L2" s="64"/>
      <c r="M2" s="64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5" t="s">
        <v>71</v>
      </c>
      <c r="AH2" s="65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0">
        <f t="shared" ref="AG3:AG9" si="1">+(AD3*2+AF3)/(2*AC3)</f>
        <v>1</v>
      </c>
      <c r="AH3" s="60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2</v>
      </c>
      <c r="H4" s="5">
        <v>0</v>
      </c>
      <c r="I4" s="5">
        <v>0</v>
      </c>
      <c r="J4" s="5">
        <f t="shared" ref="J4:J11" si="3">2*G4+I4</f>
        <v>4</v>
      </c>
      <c r="K4" s="35">
        <f t="shared" ref="K4:K11" si="4">+J4/((G4+H4+I4)*2)</f>
        <v>1</v>
      </c>
      <c r="L4" s="5">
        <f>+$AA$27</f>
        <v>12</v>
      </c>
      <c r="M4" s="5">
        <v>1</v>
      </c>
      <c r="N4" s="5">
        <f>$AB$27</f>
        <v>16</v>
      </c>
      <c r="O4" s="5">
        <f>$AD$27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2</v>
      </c>
      <c r="AD4" s="22">
        <v>2</v>
      </c>
      <c r="AE4" s="22">
        <v>0</v>
      </c>
      <c r="AF4" s="22">
        <v>0</v>
      </c>
      <c r="AG4" s="59">
        <f t="shared" si="1"/>
        <v>1</v>
      </c>
      <c r="AH4" s="59"/>
      <c r="AI4" s="22">
        <v>2</v>
      </c>
      <c r="AJ4" s="22">
        <v>0</v>
      </c>
      <c r="AK4" s="22">
        <v>1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2</v>
      </c>
      <c r="H5" s="5">
        <v>0</v>
      </c>
      <c r="I5" s="5">
        <v>0</v>
      </c>
      <c r="J5" s="5">
        <f t="shared" si="3"/>
        <v>4</v>
      </c>
      <c r="K5" s="35">
        <f t="shared" si="4"/>
        <v>1</v>
      </c>
      <c r="L5" s="5">
        <f>+$AN$27</f>
        <v>10</v>
      </c>
      <c r="M5" s="5">
        <v>2</v>
      </c>
      <c r="N5" s="5">
        <f>$AO$27</f>
        <v>17</v>
      </c>
      <c r="O5" s="5">
        <f>$AQ$27</f>
        <v>2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2</v>
      </c>
      <c r="AD5" s="22">
        <v>1</v>
      </c>
      <c r="AE5" s="22">
        <v>0</v>
      </c>
      <c r="AF5" s="22">
        <v>1</v>
      </c>
      <c r="AG5" s="59">
        <f t="shared" si="1"/>
        <v>0.75</v>
      </c>
      <c r="AH5" s="59"/>
      <c r="AI5" s="22">
        <v>5</v>
      </c>
      <c r="AJ5" s="22">
        <v>0</v>
      </c>
      <c r="AK5" s="22">
        <v>0</v>
      </c>
      <c r="AL5" s="24">
        <f t="shared" si="2"/>
        <v>2.5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1</v>
      </c>
      <c r="H6" s="5">
        <v>0</v>
      </c>
      <c r="I6" s="5">
        <v>1</v>
      </c>
      <c r="J6" s="5">
        <f t="shared" si="3"/>
        <v>3</v>
      </c>
      <c r="K6" s="35">
        <f t="shared" si="4"/>
        <v>0.75</v>
      </c>
      <c r="L6" s="5">
        <f>+$AA$66</f>
        <v>8</v>
      </c>
      <c r="M6" s="5">
        <v>5</v>
      </c>
      <c r="N6" s="5">
        <f>+$AB$66</f>
        <v>12</v>
      </c>
      <c r="O6" s="5">
        <f>+$AD$66</f>
        <v>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2</v>
      </c>
      <c r="AD6" s="22">
        <v>1</v>
      </c>
      <c r="AE6" s="22">
        <v>1</v>
      </c>
      <c r="AF6" s="22">
        <v>0</v>
      </c>
      <c r="AG6" s="59">
        <f t="shared" si="1"/>
        <v>0.5</v>
      </c>
      <c r="AH6" s="59"/>
      <c r="AI6" s="22">
        <v>8</v>
      </c>
      <c r="AJ6" s="22">
        <v>0</v>
      </c>
      <c r="AK6" s="22">
        <v>0</v>
      </c>
      <c r="AL6" s="24">
        <f t="shared" si="2"/>
        <v>4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1</v>
      </c>
      <c r="H7" s="5">
        <v>1</v>
      </c>
      <c r="I7" s="5">
        <v>0</v>
      </c>
      <c r="J7" s="5">
        <f t="shared" si="3"/>
        <v>2</v>
      </c>
      <c r="K7" s="35">
        <f t="shared" si="4"/>
        <v>0.5</v>
      </c>
      <c r="L7" s="5">
        <f>+$AN$53</f>
        <v>10</v>
      </c>
      <c r="M7" s="5">
        <v>8</v>
      </c>
      <c r="N7" s="5">
        <f>+$AO$53</f>
        <v>16</v>
      </c>
      <c r="O7" s="5">
        <f>+$AQ$53</f>
        <v>4</v>
      </c>
      <c r="P7" s="5">
        <v>1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2</v>
      </c>
      <c r="AD7" s="22">
        <v>1</v>
      </c>
      <c r="AE7" s="22">
        <v>1</v>
      </c>
      <c r="AF7" s="22">
        <v>0</v>
      </c>
      <c r="AG7" s="59">
        <f t="shared" si="1"/>
        <v>0.5</v>
      </c>
      <c r="AH7" s="59"/>
      <c r="AI7" s="22">
        <v>8</v>
      </c>
      <c r="AJ7" s="22">
        <v>0</v>
      </c>
      <c r="AK7" s="22">
        <v>0</v>
      </c>
      <c r="AL7" s="24">
        <f t="shared" si="2"/>
        <v>4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1</v>
      </c>
      <c r="I8" s="5">
        <v>0</v>
      </c>
      <c r="J8" s="5">
        <f t="shared" si="3"/>
        <v>2</v>
      </c>
      <c r="K8" s="35">
        <f t="shared" si="4"/>
        <v>0.5</v>
      </c>
      <c r="L8" s="5">
        <f>+$AN$40</f>
        <v>7</v>
      </c>
      <c r="M8" s="5">
        <v>8</v>
      </c>
      <c r="N8" s="5">
        <f>+$AO$40</f>
        <v>12</v>
      </c>
      <c r="O8" s="5">
        <f>+$AQ$40</f>
        <v>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2</v>
      </c>
      <c r="AD8" s="22">
        <v>0</v>
      </c>
      <c r="AE8" s="22">
        <v>2</v>
      </c>
      <c r="AF8" s="22">
        <v>0</v>
      </c>
      <c r="AG8" s="59">
        <f t="shared" si="1"/>
        <v>0</v>
      </c>
      <c r="AH8" s="59"/>
      <c r="AI8" s="22">
        <v>12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3</v>
      </c>
      <c r="C9" s="6" t="s">
        <v>93</v>
      </c>
      <c r="D9" s="11"/>
      <c r="E9" s="11"/>
      <c r="F9" s="11"/>
      <c r="G9" s="5">
        <v>0</v>
      </c>
      <c r="H9" s="5">
        <v>1</v>
      </c>
      <c r="I9" s="5">
        <v>1</v>
      </c>
      <c r="J9" s="5">
        <f t="shared" si="3"/>
        <v>1</v>
      </c>
      <c r="K9" s="35">
        <f t="shared" si="4"/>
        <v>0.25</v>
      </c>
      <c r="L9" s="5">
        <f>+$AA$53</f>
        <v>3</v>
      </c>
      <c r="M9" s="5">
        <v>8</v>
      </c>
      <c r="N9" s="5">
        <f>+$AB$53</f>
        <v>2</v>
      </c>
      <c r="O9" s="5">
        <f>+$AD$53</f>
        <v>2</v>
      </c>
      <c r="P9" s="5">
        <v>4</v>
      </c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2</v>
      </c>
      <c r="AD9" s="22">
        <v>0</v>
      </c>
      <c r="AE9" s="22">
        <v>2</v>
      </c>
      <c r="AF9" s="22">
        <v>0</v>
      </c>
      <c r="AG9" s="59">
        <f t="shared" si="1"/>
        <v>0</v>
      </c>
      <c r="AH9" s="59"/>
      <c r="AI9" s="22">
        <v>12</v>
      </c>
      <c r="AJ9" s="22">
        <v>0</v>
      </c>
      <c r="AK9" s="22">
        <v>0</v>
      </c>
      <c r="AL9" s="24">
        <f t="shared" si="2"/>
        <v>6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0</v>
      </c>
      <c r="H10" s="5">
        <v>2</v>
      </c>
      <c r="I10" s="5">
        <v>0</v>
      </c>
      <c r="J10" s="5">
        <f t="shared" si="3"/>
        <v>0</v>
      </c>
      <c r="K10" s="35">
        <f t="shared" si="4"/>
        <v>0</v>
      </c>
      <c r="L10" s="5">
        <f>+$AA$40</f>
        <v>3</v>
      </c>
      <c r="M10" s="5">
        <v>12</v>
      </c>
      <c r="N10" s="5">
        <f>$AB$40</f>
        <v>5</v>
      </c>
      <c r="O10" s="5">
        <f>$AD$40</f>
        <v>0</v>
      </c>
      <c r="P10" s="5">
        <v>5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59"/>
      <c r="AH10" s="59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12</v>
      </c>
      <c r="N11" s="5">
        <f>$AO$66</f>
        <v>5</v>
      </c>
      <c r="O11" s="5">
        <f>$AQ$66</f>
        <v>4</v>
      </c>
      <c r="P11" s="5">
        <v>5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+AC99</f>
        <v>3</v>
      </c>
      <c r="AD11" s="22">
        <f>+AD99</f>
        <v>1</v>
      </c>
      <c r="AE11" s="22">
        <f>+AE99</f>
        <v>1</v>
      </c>
      <c r="AF11" s="22">
        <f>+AF99</f>
        <v>1</v>
      </c>
      <c r="AG11" s="59"/>
      <c r="AH11" s="59"/>
      <c r="AI11" s="22">
        <f>+AI99</f>
        <v>9</v>
      </c>
      <c r="AJ11" s="22">
        <f>+AJ99</f>
        <v>0</v>
      </c>
      <c r="AK11" s="22">
        <f>+AK99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</v>
      </c>
      <c r="H12" s="9">
        <f>SUM(H4:H11)</f>
        <v>7</v>
      </c>
      <c r="I12" s="9">
        <f>SUM(I4:I11)</f>
        <v>2</v>
      </c>
      <c r="J12" s="9"/>
      <c r="K12" s="9"/>
      <c r="L12" s="9">
        <f>SUM(L4:L11)</f>
        <v>56</v>
      </c>
      <c r="M12" s="9">
        <f>SUM(M4:M11)</f>
        <v>56</v>
      </c>
      <c r="N12" s="9">
        <f>SUM(N4:N11)</f>
        <v>85</v>
      </c>
      <c r="O12" s="9">
        <f>SUM(O4:O11)</f>
        <v>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16</v>
      </c>
      <c r="AD12" s="15">
        <f>SUM(AD3:AD11)</f>
        <v>7</v>
      </c>
      <c r="AE12" s="15">
        <f>SUM(AE3:AE11)</f>
        <v>7</v>
      </c>
      <c r="AF12" s="15">
        <f>SUM(AF3:AF11)</f>
        <v>2</v>
      </c>
      <c r="AG12" s="15"/>
      <c r="AH12" s="15"/>
      <c r="AI12" s="15">
        <f>SUM(AI3:AI11)</f>
        <v>56</v>
      </c>
      <c r="AJ12" s="15">
        <f>SUM(AJ3:AJ11)</f>
        <v>0</v>
      </c>
      <c r="AK12" s="15">
        <f>SUM(AK3:AK11)</f>
        <v>2</v>
      </c>
      <c r="AL12" s="33">
        <f>+AI12/AC12</f>
        <v>3.5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 Summary:</v>
      </c>
      <c r="C14" s="48"/>
      <c r="D14" s="48"/>
      <c r="E14" s="62">
        <v>45550</v>
      </c>
      <c r="F14" s="62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2</v>
      </c>
      <c r="H15" s="22">
        <v>1</v>
      </c>
      <c r="I15" s="21" t="s">
        <v>150</v>
      </c>
      <c r="J15" s="21"/>
      <c r="K15" s="21"/>
      <c r="L15" s="21" t="s">
        <v>231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</v>
      </c>
      <c r="AN15" s="22">
        <v>3</v>
      </c>
      <c r="AO15" s="22">
        <v>1</v>
      </c>
      <c r="AP15" s="22">
        <f t="shared" ref="AP15:AP26" si="6">+AN15+AO15</f>
        <v>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/>
      <c r="D16" s="16" t="s">
        <v>100</v>
      </c>
      <c r="E16" s="16"/>
      <c r="F16" s="21"/>
      <c r="G16" s="5"/>
      <c r="H16" s="22">
        <v>1</v>
      </c>
      <c r="I16" s="21" t="s">
        <v>131</v>
      </c>
      <c r="J16" s="21"/>
      <c r="K16" s="21"/>
      <c r="L16" s="21"/>
      <c r="M16" s="21" t="s">
        <v>122</v>
      </c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2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2</v>
      </c>
      <c r="AN17" s="22">
        <v>2</v>
      </c>
      <c r="AO17" s="22">
        <v>2</v>
      </c>
      <c r="AP17" s="22">
        <f t="shared" si="6"/>
        <v>4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179</v>
      </c>
      <c r="D18" s="11"/>
      <c r="E18" s="21"/>
      <c r="F18" s="21"/>
      <c r="G18" s="5">
        <v>5</v>
      </c>
      <c r="H18" s="22">
        <v>1</v>
      </c>
      <c r="I18" s="21" t="s">
        <v>129</v>
      </c>
      <c r="J18" s="21"/>
      <c r="K18" s="21"/>
      <c r="L18" s="21" t="s">
        <v>232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2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2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1</v>
      </c>
      <c r="I19" s="21" t="s">
        <v>129</v>
      </c>
      <c r="J19" s="21"/>
      <c r="K19" s="21"/>
      <c r="L19" s="21" t="s">
        <v>248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2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1</v>
      </c>
      <c r="I20" s="21" t="s">
        <v>103</v>
      </c>
      <c r="L20" s="21" t="s">
        <v>233</v>
      </c>
      <c r="M20" s="2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2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H21" s="22">
        <v>1</v>
      </c>
      <c r="I21" s="21" t="s">
        <v>161</v>
      </c>
      <c r="L21" s="21" t="s">
        <v>129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2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129</v>
      </c>
      <c r="L22" s="21" t="s">
        <v>249</v>
      </c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2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2</v>
      </c>
      <c r="AN22" s="22">
        <v>0</v>
      </c>
      <c r="AO22" s="22">
        <v>3</v>
      </c>
      <c r="AP22" s="22">
        <f t="shared" si="6"/>
        <v>3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2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2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182</v>
      </c>
      <c r="F24" s="21"/>
      <c r="G24" s="5">
        <v>0</v>
      </c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2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 t="s">
        <v>244</v>
      </c>
      <c r="D25" s="21"/>
      <c r="E25" s="21"/>
      <c r="F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2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2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D26" s="21"/>
      <c r="E26" s="21"/>
      <c r="F26" s="2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180</v>
      </c>
      <c r="E27" s="21"/>
      <c r="F27" s="21"/>
      <c r="G27" s="5">
        <v>4</v>
      </c>
      <c r="H27" s="22">
        <v>1</v>
      </c>
      <c r="I27" s="21" t="s">
        <v>79</v>
      </c>
      <c r="J27" s="21"/>
      <c r="K27" s="21"/>
      <c r="L27" s="21" t="s">
        <v>246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22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22</v>
      </c>
      <c r="AN27" s="23">
        <f>SUM(AN15:AN26)</f>
        <v>10</v>
      </c>
      <c r="AO27" s="23">
        <f>SUM(AO15:AO26)</f>
        <v>17</v>
      </c>
      <c r="AP27" s="23">
        <f>+AO27+AN27</f>
        <v>27</v>
      </c>
      <c r="AQ27" s="23">
        <f>SUM(AQ15:AQ26)</f>
        <v>2</v>
      </c>
      <c r="AR27" s="36"/>
    </row>
    <row r="28" spans="1:44" ht="15.95" customHeight="1" x14ac:dyDescent="0.25">
      <c r="A28" s="41"/>
      <c r="B28" s="22" t="s">
        <v>27</v>
      </c>
      <c r="C28" s="16" t="s">
        <v>245</v>
      </c>
      <c r="D28" s="16"/>
      <c r="E28" s="21"/>
      <c r="G28" s="5"/>
      <c r="H28" s="22">
        <v>1</v>
      </c>
      <c r="I28" s="21" t="s">
        <v>125</v>
      </c>
      <c r="J28" s="21"/>
      <c r="K28" s="21"/>
      <c r="L28" s="21" t="s">
        <v>208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8">+AN28+AO28</f>
        <v>0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192</v>
      </c>
      <c r="J29" s="21"/>
      <c r="K29" s="21"/>
      <c r="L29" s="21" t="s">
        <v>123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2</v>
      </c>
      <c r="AA29" s="22">
        <v>0</v>
      </c>
      <c r="AB29" s="22">
        <v>0</v>
      </c>
      <c r="AC29" s="22">
        <f t="shared" si="7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2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151</v>
      </c>
      <c r="J30" s="21"/>
      <c r="K30" s="21"/>
      <c r="L30" s="21" t="s">
        <v>192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2</v>
      </c>
      <c r="AA30" s="22">
        <v>0</v>
      </c>
      <c r="AB30" s="22">
        <v>1</v>
      </c>
      <c r="AC30" s="22">
        <f t="shared" si="7"/>
        <v>1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</v>
      </c>
      <c r="AN30" s="22">
        <v>5</v>
      </c>
      <c r="AO30" s="22">
        <v>2</v>
      </c>
      <c r="AP30" s="22">
        <f t="shared" si="8"/>
        <v>7</v>
      </c>
      <c r="AQ30" s="22">
        <v>0</v>
      </c>
      <c r="AR30" s="36"/>
    </row>
    <row r="31" spans="1:44" ht="15.95" customHeight="1" x14ac:dyDescent="0.25">
      <c r="A31" s="41"/>
      <c r="B31" s="36"/>
      <c r="C31" s="46"/>
      <c r="D31" s="46"/>
      <c r="E31" s="46"/>
      <c r="F31" s="46"/>
      <c r="G31" s="42"/>
      <c r="H31" s="45"/>
      <c r="I31" s="46"/>
      <c r="J31" s="46"/>
      <c r="K31" s="45"/>
      <c r="L31" s="45"/>
      <c r="M31" s="45"/>
      <c r="N31" s="45"/>
      <c r="O31" s="45"/>
      <c r="P31" s="45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2</v>
      </c>
      <c r="AA31" s="22">
        <v>1</v>
      </c>
      <c r="AB31" s="22">
        <v>0</v>
      </c>
      <c r="AC31" s="22">
        <f t="shared" si="7"/>
        <v>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</v>
      </c>
      <c r="AN31" s="22">
        <v>1</v>
      </c>
      <c r="AO31" s="22">
        <v>4</v>
      </c>
      <c r="AP31" s="22">
        <f t="shared" si="8"/>
        <v>5</v>
      </c>
      <c r="AQ31" s="22">
        <v>0</v>
      </c>
      <c r="AR31" s="36"/>
    </row>
    <row r="32" spans="1:44" ht="15.95" customHeight="1" x14ac:dyDescent="0.25">
      <c r="A32" s="41"/>
      <c r="B32" s="42" t="s">
        <v>148</v>
      </c>
      <c r="C32" s="6" t="s">
        <v>178</v>
      </c>
      <c r="F32" s="20"/>
      <c r="G32" s="5">
        <v>6</v>
      </c>
      <c r="H32" s="22">
        <v>1</v>
      </c>
      <c r="I32" s="21" t="s">
        <v>128</v>
      </c>
      <c r="J32" s="21"/>
      <c r="K32" s="21"/>
      <c r="L32" s="21" t="s">
        <v>234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2</v>
      </c>
      <c r="AA32" s="22">
        <v>1</v>
      </c>
      <c r="AB32" s="22">
        <v>1</v>
      </c>
      <c r="AC32" s="22">
        <f t="shared" si="7"/>
        <v>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</v>
      </c>
      <c r="AN32" s="22">
        <v>0</v>
      </c>
      <c r="AO32" s="22">
        <v>1</v>
      </c>
      <c r="AP32" s="22">
        <f t="shared" si="8"/>
        <v>1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16"/>
      <c r="D33" s="21" t="s">
        <v>100</v>
      </c>
      <c r="E33" s="21"/>
      <c r="H33" s="22">
        <v>1</v>
      </c>
      <c r="I33" s="21" t="s">
        <v>85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2</v>
      </c>
      <c r="AA33" s="22">
        <v>0</v>
      </c>
      <c r="AB33" s="22">
        <v>1</v>
      </c>
      <c r="AC33" s="22">
        <f t="shared" si="7"/>
        <v>1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2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220</v>
      </c>
      <c r="J34" s="21"/>
      <c r="K34" s="21"/>
      <c r="L34" s="21" t="s">
        <v>85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</v>
      </c>
      <c r="AA34" s="22">
        <v>1</v>
      </c>
      <c r="AB34" s="22">
        <v>0</v>
      </c>
      <c r="AC34" s="22">
        <f t="shared" si="7"/>
        <v>1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2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85</v>
      </c>
      <c r="J35" s="21"/>
      <c r="K35" s="21"/>
      <c r="L35" s="21" t="s">
        <v>189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2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2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85</v>
      </c>
      <c r="J36" s="21"/>
      <c r="K36" s="21"/>
      <c r="L36" s="21" t="s">
        <v>235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2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247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2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2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87</v>
      </c>
      <c r="J39" s="21"/>
      <c r="K39" s="21"/>
      <c r="L39" s="21" t="s">
        <v>236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2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2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104</v>
      </c>
      <c r="J40" s="21"/>
      <c r="K40" s="21"/>
      <c r="L40" s="21" t="s">
        <v>251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22</v>
      </c>
      <c r="AA40" s="23">
        <f>SUM(AA28:AA39)</f>
        <v>3</v>
      </c>
      <c r="AB40" s="23">
        <f>SUM(AB28:AB39)</f>
        <v>5</v>
      </c>
      <c r="AC40" s="23">
        <f>+AB40+AA40</f>
        <v>8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22</v>
      </c>
      <c r="AN40" s="23">
        <f>SUM(AN28:AN39)</f>
        <v>7</v>
      </c>
      <c r="AO40" s="23">
        <f>SUM(AO28:AO39)</f>
        <v>12</v>
      </c>
      <c r="AP40" s="23">
        <f>+AO40+AN40</f>
        <v>19</v>
      </c>
      <c r="AQ40" s="23">
        <f>SUM(AQ28:AQ39)</f>
        <v>0</v>
      </c>
      <c r="AR40" s="36"/>
    </row>
    <row r="41" spans="1:44" ht="15.95" customHeight="1" x14ac:dyDescent="0.25">
      <c r="A41" s="41"/>
      <c r="H41" s="22">
        <v>2</v>
      </c>
      <c r="I41" s="21" t="s">
        <v>140</v>
      </c>
      <c r="J41" s="21"/>
      <c r="K41" s="21"/>
      <c r="L41" s="21" t="s">
        <v>237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0">+AN41+AO41</f>
        <v>0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2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177</v>
      </c>
      <c r="E43" s="11"/>
      <c r="F43" s="11"/>
      <c r="G43" s="5">
        <v>1</v>
      </c>
      <c r="H43" s="22">
        <v>2</v>
      </c>
      <c r="I43" s="21" t="s">
        <v>239</v>
      </c>
      <c r="J43" s="21"/>
      <c r="K43" s="21"/>
      <c r="L43" s="21" t="s">
        <v>250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2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2</v>
      </c>
      <c r="AN43" s="22">
        <v>6</v>
      </c>
      <c r="AO43" s="22">
        <v>2</v>
      </c>
      <c r="AP43" s="22">
        <f t="shared" si="10"/>
        <v>8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2</v>
      </c>
      <c r="AA44" s="22">
        <v>0</v>
      </c>
      <c r="AB44" s="22">
        <v>0</v>
      </c>
      <c r="AC44" s="22">
        <f t="shared" si="9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H45" s="22"/>
      <c r="I45" s="21"/>
      <c r="L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8</v>
      </c>
      <c r="Y45" s="16" t="s">
        <v>98</v>
      </c>
      <c r="Z45" s="22">
        <v>2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2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C46" s="6" t="s">
        <v>175</v>
      </c>
      <c r="G46" s="5">
        <v>6</v>
      </c>
      <c r="H46" s="22">
        <v>1</v>
      </c>
      <c r="I46" s="21" t="s">
        <v>114</v>
      </c>
      <c r="J46" s="21"/>
      <c r="K46" s="21"/>
      <c r="L46" s="21"/>
      <c r="M46" s="21" t="s">
        <v>122</v>
      </c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2</v>
      </c>
      <c r="AA46" s="22">
        <v>0</v>
      </c>
      <c r="AB46" s="22">
        <v>0</v>
      </c>
      <c r="AC46" s="22">
        <f t="shared" si="9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2</v>
      </c>
      <c r="AN46" s="22">
        <v>0</v>
      </c>
      <c r="AO46" s="22">
        <v>0</v>
      </c>
      <c r="AP46" s="22">
        <f t="shared" si="10"/>
        <v>0</v>
      </c>
      <c r="AQ46" s="22">
        <v>0</v>
      </c>
      <c r="AR46" s="36"/>
    </row>
    <row r="47" spans="1:44" ht="15.95" customHeight="1" x14ac:dyDescent="0.25">
      <c r="A47" s="41"/>
      <c r="B47" s="22" t="s">
        <v>27</v>
      </c>
      <c r="C47" s="21" t="s">
        <v>238</v>
      </c>
      <c r="D47" s="21"/>
      <c r="E47" s="21"/>
      <c r="F47" s="21"/>
      <c r="G47" s="21"/>
      <c r="H47" s="22">
        <v>1</v>
      </c>
      <c r="I47" s="21" t="s">
        <v>81</v>
      </c>
      <c r="J47" s="21"/>
      <c r="K47" s="21"/>
      <c r="L47" s="21" t="s">
        <v>37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2</v>
      </c>
      <c r="AA47" s="22">
        <v>1</v>
      </c>
      <c r="AB47" s="22">
        <v>0</v>
      </c>
      <c r="AC47" s="22">
        <f t="shared" si="9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2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H48" s="22">
        <v>1</v>
      </c>
      <c r="I48" s="21" t="s">
        <v>155</v>
      </c>
      <c r="J48" s="21"/>
      <c r="K48" s="21"/>
      <c r="L48" s="21" t="s">
        <v>241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2</v>
      </c>
      <c r="AA48" s="22">
        <v>1</v>
      </c>
      <c r="AB48" s="22">
        <v>0</v>
      </c>
      <c r="AC48" s="22">
        <f t="shared" si="9"/>
        <v>1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2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H49" s="22">
        <v>2</v>
      </c>
      <c r="I49" s="21" t="s">
        <v>164</v>
      </c>
      <c r="L49" s="21" t="s">
        <v>240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2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H50" s="22">
        <v>2</v>
      </c>
      <c r="I50" s="21" t="s">
        <v>240</v>
      </c>
      <c r="L50" s="21" t="s">
        <v>242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2</v>
      </c>
      <c r="AA50" s="22">
        <v>0</v>
      </c>
      <c r="AB50" s="22">
        <v>0</v>
      </c>
      <c r="AC50" s="22">
        <f t="shared" si="9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</v>
      </c>
      <c r="AN50" s="22">
        <v>0</v>
      </c>
      <c r="AO50" s="22">
        <v>2</v>
      </c>
      <c r="AP50" s="22">
        <f t="shared" si="10"/>
        <v>2</v>
      </c>
      <c r="AQ50" s="22">
        <v>0</v>
      </c>
      <c r="AR50" s="36"/>
    </row>
    <row r="51" spans="1:44" ht="15.95" customHeight="1" x14ac:dyDescent="0.25">
      <c r="A51" s="41"/>
      <c r="H51" s="22">
        <v>2</v>
      </c>
      <c r="I51" s="21" t="s">
        <v>29</v>
      </c>
      <c r="L51" s="21" t="s">
        <v>243</v>
      </c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2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2</v>
      </c>
      <c r="AN51" s="22">
        <v>0</v>
      </c>
      <c r="AO51" s="22">
        <v>1</v>
      </c>
      <c r="AP51" s="22">
        <f t="shared" si="10"/>
        <v>1</v>
      </c>
      <c r="AQ51" s="22">
        <v>0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45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27</v>
      </c>
      <c r="H53" s="5"/>
      <c r="I53" s="20"/>
      <c r="J53" s="21" t="s">
        <v>56</v>
      </c>
      <c r="K53" s="20"/>
      <c r="L53" s="5">
        <f>COUNTA(C14:C52)-8</f>
        <v>3</v>
      </c>
      <c r="N53" s="21" t="s">
        <v>73</v>
      </c>
      <c r="O53" s="5">
        <f>+L53*2</f>
        <v>6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22</v>
      </c>
      <c r="AA53" s="23">
        <f>SUM(AA41:AA52)</f>
        <v>3</v>
      </c>
      <c r="AB53" s="23">
        <f>SUM(AB41:AB52)</f>
        <v>2</v>
      </c>
      <c r="AC53" s="23">
        <f>+AB53+AA53</f>
        <v>5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22</v>
      </c>
      <c r="AN53" s="23">
        <f>SUM(AN41:AN52)</f>
        <v>10</v>
      </c>
      <c r="AO53" s="23">
        <f>SUM(AO41:AO52)</f>
        <v>16</v>
      </c>
      <c r="AP53" s="23">
        <f>+AO53+AN53</f>
        <v>26</v>
      </c>
      <c r="AQ53" s="23">
        <f>SUM(AQ41:AQ52)</f>
        <v>4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40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</v>
      </c>
      <c r="AN54" s="22">
        <v>0</v>
      </c>
      <c r="AO54" s="22">
        <v>2</v>
      </c>
      <c r="AP54" s="22">
        <f t="shared" ref="AP54:AP65" si="12">+AN54+AO54</f>
        <v>2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2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2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2</v>
      </c>
      <c r="AN56" s="22">
        <v>2</v>
      </c>
      <c r="AO56" s="22">
        <v>0</v>
      </c>
      <c r="AP56" s="22">
        <f t="shared" si="12"/>
        <v>2</v>
      </c>
      <c r="AQ56" s="22">
        <v>0</v>
      </c>
      <c r="AR56" s="36"/>
    </row>
    <row r="57" spans="1:44" ht="15.95" customHeight="1" x14ac:dyDescent="0.25">
      <c r="A57" s="41"/>
      <c r="B57" s="6" t="s">
        <v>83</v>
      </c>
      <c r="C57" s="6"/>
      <c r="N57" s="6"/>
      <c r="O57" s="6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2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2"/>
        <v>2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2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2</v>
      </c>
      <c r="AA59" s="22">
        <v>0</v>
      </c>
      <c r="AB59" s="22">
        <v>2</v>
      </c>
      <c r="AC59" s="22">
        <f t="shared" si="11"/>
        <v>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2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C60" s="21" t="s">
        <v>256</v>
      </c>
      <c r="H60" s="21" t="s">
        <v>257</v>
      </c>
      <c r="I60" s="21"/>
      <c r="J60" s="21"/>
      <c r="K60" s="21"/>
      <c r="L60" s="21"/>
      <c r="M60" s="21" t="s">
        <v>100</v>
      </c>
      <c r="N60" s="21"/>
      <c r="O60" s="21"/>
      <c r="P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2</v>
      </c>
      <c r="AA60" s="22">
        <v>1</v>
      </c>
      <c r="AB60" s="22">
        <v>1</v>
      </c>
      <c r="AC60" s="22">
        <f t="shared" si="11"/>
        <v>2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C61" s="21"/>
      <c r="H61" s="21" t="s">
        <v>258</v>
      </c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2</v>
      </c>
      <c r="AA61" s="22">
        <v>2</v>
      </c>
      <c r="AB61" s="22">
        <v>1</v>
      </c>
      <c r="AC61" s="22">
        <f t="shared" si="11"/>
        <v>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C62" s="21"/>
      <c r="F62" s="2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1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2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2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2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2</v>
      </c>
      <c r="AN64" s="22">
        <v>0</v>
      </c>
      <c r="AO64" s="22">
        <v>0</v>
      </c>
      <c r="AP64" s="22">
        <f t="shared" si="12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2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1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22</v>
      </c>
      <c r="AA66" s="23">
        <f>SUM(AA54:AA65)</f>
        <v>8</v>
      </c>
      <c r="AB66" s="23">
        <f>SUM(AB54:AB65)</f>
        <v>12</v>
      </c>
      <c r="AC66" s="23">
        <f>+AB66+AA66</f>
        <v>20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22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176</v>
      </c>
      <c r="AN67" s="15">
        <f>+AA27+AA40+AN27+AN66+AN53+AN40+AA66+AA53</f>
        <v>56</v>
      </c>
      <c r="AO67" s="15">
        <f>+AB27+AB40+AO27+AO66+AO53+AO40+AB66+AB53</f>
        <v>85</v>
      </c>
      <c r="AP67" s="15">
        <f>+AC27+AC40+AP27+AP66+AP53+AP40+AC66+AC53</f>
        <v>141</v>
      </c>
      <c r="AQ67" s="15">
        <f>+AD27+AD40+AQ27+AQ66+AQ53+AQ40+AD66+AD53</f>
        <v>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3" t="s">
        <v>127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39"/>
      <c r="R74" s="39"/>
      <c r="S74" s="63" t="s">
        <v>127</v>
      </c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43"/>
    </row>
    <row r="75" spans="1:44" ht="20.25" x14ac:dyDescent="0.3">
      <c r="A75" s="39"/>
      <c r="B75" s="26" t="s">
        <v>76</v>
      </c>
      <c r="C75" s="26">
        <f>+C2</f>
        <v>2</v>
      </c>
      <c r="D75" s="25"/>
      <c r="E75" s="25"/>
      <c r="F75" s="25"/>
      <c r="G75" s="64" t="str">
        <f>+G2</f>
        <v>2025/2026 REGULAR SEASON</v>
      </c>
      <c r="H75" s="64"/>
      <c r="I75" s="64"/>
      <c r="J75" s="64"/>
      <c r="K75" s="64"/>
      <c r="L75" s="64"/>
      <c r="M75" s="64"/>
      <c r="N75" s="25"/>
      <c r="O75" s="25"/>
      <c r="P75" s="25"/>
      <c r="Q75" s="39"/>
      <c r="R75" s="39"/>
      <c r="S75" s="64" t="s">
        <v>88</v>
      </c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2</v>
      </c>
      <c r="AA78" s="22">
        <v>1</v>
      </c>
      <c r="AB78" s="22">
        <v>1</v>
      </c>
      <c r="AC78" s="22">
        <f t="shared" ref="AC78:AC83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2</v>
      </c>
      <c r="AA79" s="22">
        <v>3</v>
      </c>
      <c r="AB79" s="22">
        <v>1</v>
      </c>
      <c r="AC79" s="22">
        <f t="shared" si="13"/>
        <v>4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2</v>
      </c>
      <c r="K80" s="22">
        <v>6</v>
      </c>
      <c r="L80" s="22">
        <v>2</v>
      </c>
      <c r="M80" s="49">
        <v>8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</v>
      </c>
      <c r="K81" s="22">
        <v>5</v>
      </c>
      <c r="L81" s="22">
        <v>2</v>
      </c>
      <c r="M81" s="49">
        <v>7</v>
      </c>
      <c r="Q81" s="36"/>
      <c r="R81" s="36"/>
      <c r="S81" s="27">
        <v>8.5</v>
      </c>
      <c r="T81" s="21" t="s">
        <v>254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2</v>
      </c>
      <c r="K82" s="22">
        <v>3</v>
      </c>
      <c r="L82" s="22">
        <v>3</v>
      </c>
      <c r="M82" s="49">
        <v>6</v>
      </c>
      <c r="Q82" s="36"/>
      <c r="R82" s="36"/>
      <c r="S82" s="27">
        <v>6</v>
      </c>
      <c r="T82" s="21" t="s">
        <v>156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2</v>
      </c>
      <c r="AQ82" s="22"/>
      <c r="AR82" s="36"/>
    </row>
    <row r="83" spans="1:44" ht="15.75" customHeight="1" thickBot="1" x14ac:dyDescent="0.3">
      <c r="A83" s="36"/>
      <c r="E83" s="21" t="s">
        <v>194</v>
      </c>
      <c r="H83" s="21" t="s">
        <v>97</v>
      </c>
      <c r="I83" s="22"/>
      <c r="J83" s="22">
        <v>2</v>
      </c>
      <c r="K83" s="22">
        <v>2</v>
      </c>
      <c r="L83" s="22">
        <v>4</v>
      </c>
      <c r="M83" s="49">
        <v>6</v>
      </c>
      <c r="Q83" s="36"/>
      <c r="R83" s="36"/>
      <c r="S83" s="27">
        <v>6</v>
      </c>
      <c r="T83" s="21" t="s">
        <v>223</v>
      </c>
      <c r="Z83" s="22">
        <v>2</v>
      </c>
      <c r="AA83" s="22">
        <v>1</v>
      </c>
      <c r="AB83" s="22">
        <v>2</v>
      </c>
      <c r="AC83" s="22">
        <f t="shared" si="13"/>
        <v>3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185</v>
      </c>
      <c r="F84" s="21"/>
      <c r="G84" s="21"/>
      <c r="H84" s="21" t="s">
        <v>134</v>
      </c>
      <c r="I84" s="22"/>
      <c r="J84" s="22">
        <v>2</v>
      </c>
      <c r="K84" s="22">
        <v>4</v>
      </c>
      <c r="L84" s="22">
        <v>1</v>
      </c>
      <c r="M84" s="49">
        <v>5</v>
      </c>
      <c r="Q84" s="36"/>
      <c r="R84" s="36"/>
      <c r="S84" s="8"/>
      <c r="T84" s="31" t="s">
        <v>86</v>
      </c>
      <c r="U84" s="8"/>
      <c r="V84" s="8"/>
      <c r="W84" s="8"/>
      <c r="X84" s="8"/>
      <c r="Y84" s="8"/>
      <c r="Z84" s="15">
        <f>SUM(Z78:Z83)</f>
        <v>9</v>
      </c>
      <c r="AA84" s="15">
        <f>SUM(AA78:AA83)</f>
        <v>5</v>
      </c>
      <c r="AB84" s="15">
        <f>SUM(AB78:AB83)</f>
        <v>4</v>
      </c>
      <c r="AC84" s="15">
        <f>SUM(AC78:AC83)</f>
        <v>9</v>
      </c>
      <c r="AD84" s="15">
        <f>SUM(AD78:AD83)</f>
        <v>4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155</v>
      </c>
      <c r="F85" s="21"/>
      <c r="G85" s="21"/>
      <c r="H85" s="21" t="s">
        <v>134</v>
      </c>
      <c r="I85" s="22"/>
      <c r="J85" s="22">
        <v>2</v>
      </c>
      <c r="K85" s="22">
        <v>2</v>
      </c>
      <c r="L85" s="22">
        <v>3</v>
      </c>
      <c r="M85" s="49">
        <v>5</v>
      </c>
      <c r="Q85" s="36"/>
      <c r="R85" s="36"/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79</v>
      </c>
      <c r="F86" s="21"/>
      <c r="G86" s="21"/>
      <c r="H86" s="21" t="s">
        <v>173</v>
      </c>
      <c r="I86" s="22"/>
      <c r="J86" s="22">
        <v>2</v>
      </c>
      <c r="K86" s="22">
        <v>2</v>
      </c>
      <c r="L86" s="22">
        <v>3</v>
      </c>
      <c r="M86" s="49">
        <v>5</v>
      </c>
      <c r="Q86" s="36"/>
      <c r="R86" s="36"/>
      <c r="S86" s="28" t="s">
        <v>109</v>
      </c>
      <c r="T86" s="28" t="s">
        <v>112</v>
      </c>
      <c r="U86" s="28"/>
      <c r="V86" s="38"/>
      <c r="W86" s="38"/>
      <c r="X86" s="38"/>
      <c r="Y86" s="38"/>
      <c r="Z86" s="38" t="s">
        <v>3</v>
      </c>
      <c r="AA86" s="38" t="s">
        <v>22</v>
      </c>
      <c r="AB86" s="38" t="s">
        <v>23</v>
      </c>
      <c r="AC86" s="38" t="s">
        <v>24</v>
      </c>
      <c r="AD86" s="38" t="s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161</v>
      </c>
      <c r="F87" s="21"/>
      <c r="G87" s="21"/>
      <c r="H87" s="21" t="s">
        <v>17</v>
      </c>
      <c r="I87" s="22"/>
      <c r="J87" s="22">
        <v>2</v>
      </c>
      <c r="K87" s="22">
        <v>1</v>
      </c>
      <c r="L87" s="22">
        <v>4</v>
      </c>
      <c r="M87" s="49">
        <v>5</v>
      </c>
      <c r="Q87" s="40"/>
      <c r="R87" s="40"/>
      <c r="S87" s="27">
        <v>7</v>
      </c>
      <c r="T87" s="21" t="s">
        <v>255</v>
      </c>
      <c r="Z87" s="22">
        <v>1</v>
      </c>
      <c r="AA87" s="22">
        <v>0</v>
      </c>
      <c r="AB87" s="22">
        <v>0</v>
      </c>
      <c r="AC87" s="22">
        <f>+AA87+AB87</f>
        <v>0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thickBot="1" x14ac:dyDescent="0.3">
      <c r="A88" s="36"/>
      <c r="E88" s="21" t="s">
        <v>189</v>
      </c>
      <c r="F88" s="21"/>
      <c r="G88" s="21"/>
      <c r="H88" s="21" t="s">
        <v>106</v>
      </c>
      <c r="I88" s="22"/>
      <c r="J88" s="22">
        <v>2</v>
      </c>
      <c r="K88" s="22">
        <v>2</v>
      </c>
      <c r="L88" s="22">
        <v>2</v>
      </c>
      <c r="M88" s="49">
        <v>4</v>
      </c>
      <c r="Q88" s="40"/>
      <c r="R88" s="40"/>
      <c r="S88" s="27">
        <v>7.5</v>
      </c>
      <c r="T88" s="21" t="s">
        <v>44</v>
      </c>
      <c r="Z88" s="22">
        <v>1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2</v>
      </c>
      <c r="K89" s="22">
        <v>2</v>
      </c>
      <c r="L89" s="22">
        <v>2</v>
      </c>
      <c r="M89" s="49">
        <v>4</v>
      </c>
      <c r="Q89" s="40"/>
      <c r="R89" s="40"/>
      <c r="S89" s="8"/>
      <c r="T89" s="31" t="s">
        <v>157</v>
      </c>
      <c r="U89" s="8"/>
      <c r="V89" s="8"/>
      <c r="W89" s="8"/>
      <c r="X89" s="8"/>
      <c r="Y89" s="8"/>
      <c r="Z89" s="53">
        <f>SUM(Z87:Z88)</f>
        <v>2</v>
      </c>
      <c r="AA89" s="53">
        <f t="shared" ref="AA89:AD89" si="14">+AA88</f>
        <v>0</v>
      </c>
      <c r="AB89" s="53">
        <f t="shared" si="14"/>
        <v>2</v>
      </c>
      <c r="AC89" s="53">
        <f t="shared" si="14"/>
        <v>2</v>
      </c>
      <c r="AD89" s="53">
        <f t="shared" si="14"/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164</v>
      </c>
      <c r="F90" s="21"/>
      <c r="G90" s="21"/>
      <c r="H90" s="21" t="s">
        <v>134</v>
      </c>
      <c r="I90" s="22"/>
      <c r="J90" s="22">
        <v>2</v>
      </c>
      <c r="K90" s="22">
        <v>1</v>
      </c>
      <c r="L90" s="22">
        <v>3</v>
      </c>
      <c r="M90" s="49">
        <v>4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169</v>
      </c>
      <c r="F91" s="21"/>
      <c r="G91" s="21"/>
      <c r="H91" s="21" t="s">
        <v>134</v>
      </c>
      <c r="I91" s="22"/>
      <c r="J91" s="22">
        <v>2</v>
      </c>
      <c r="K91" s="22">
        <v>2</v>
      </c>
      <c r="L91" s="22">
        <v>1</v>
      </c>
      <c r="M91" s="49">
        <v>3</v>
      </c>
      <c r="Q91" s="41"/>
      <c r="R91" s="41"/>
      <c r="S91" s="27"/>
      <c r="T91" s="21" t="s">
        <v>86</v>
      </c>
      <c r="Z91" s="54">
        <f>Z84+AC99+Z89</f>
        <v>14</v>
      </c>
      <c r="AA91" s="54">
        <f>AA89+AA84</f>
        <v>5</v>
      </c>
      <c r="AB91" s="54">
        <f>AB89+AB84</f>
        <v>6</v>
      </c>
      <c r="AC91" s="54">
        <f>AC89+AC84</f>
        <v>11</v>
      </c>
      <c r="AD91" s="54">
        <f>AD89+AD84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128</v>
      </c>
      <c r="F92" s="21"/>
      <c r="G92" s="21"/>
      <c r="H92" s="21" t="s">
        <v>106</v>
      </c>
      <c r="I92" s="22"/>
      <c r="J92" s="22">
        <v>2</v>
      </c>
      <c r="K92" s="22">
        <v>2</v>
      </c>
      <c r="L92" s="22">
        <v>1</v>
      </c>
      <c r="M92" s="49">
        <v>3</v>
      </c>
      <c r="Q92" s="41"/>
      <c r="R92" s="41"/>
      <c r="S92" s="27"/>
      <c r="T92" s="21" t="s">
        <v>75</v>
      </c>
      <c r="Z92" s="22">
        <f>+AM41+AM28+Z54+Z41+AM54+AM15+Z28+Z15</f>
        <v>14</v>
      </c>
      <c r="AA92" s="22">
        <f>+AN41+AN28+AA54+AA41+AN54+AN15+AA28+AA15</f>
        <v>5</v>
      </c>
      <c r="AB92" s="22">
        <f>+AO41+AO28+AB54+AB41+AO54+AO15+AB28+AB15</f>
        <v>6</v>
      </c>
      <c r="AC92" s="22">
        <f>+AP41+AP28+AC54+AC41+AP54+AP15+AC28+AC15</f>
        <v>11</v>
      </c>
      <c r="AD92" s="22">
        <f>+AQ41+AQ28+AD54+AD41+AQ54+AQ15+AD28+AD15</f>
        <v>4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99</v>
      </c>
      <c r="F93" s="21"/>
      <c r="G93" s="21"/>
      <c r="H93" s="21" t="s">
        <v>173</v>
      </c>
      <c r="I93" s="22"/>
      <c r="J93" s="22">
        <v>2</v>
      </c>
      <c r="K93" s="22">
        <v>2</v>
      </c>
      <c r="L93" s="22">
        <v>1</v>
      </c>
      <c r="M93" s="49">
        <v>3</v>
      </c>
      <c r="Q93" s="41"/>
      <c r="R93" s="41"/>
      <c r="AO93" s="22"/>
      <c r="AP93" s="22"/>
      <c r="AQ93" s="22"/>
      <c r="AR93" s="41"/>
    </row>
    <row r="94" spans="1:44" ht="15.75" customHeight="1" x14ac:dyDescent="0.25">
      <c r="A94" s="36"/>
      <c r="E94" s="21" t="s">
        <v>81</v>
      </c>
      <c r="F94" s="21"/>
      <c r="G94" s="21"/>
      <c r="H94" s="21" t="s">
        <v>134</v>
      </c>
      <c r="I94" s="22"/>
      <c r="J94" s="22">
        <v>2</v>
      </c>
      <c r="K94" s="22">
        <v>1</v>
      </c>
      <c r="L94" s="22">
        <v>2</v>
      </c>
      <c r="M94" s="49">
        <v>3</v>
      </c>
      <c r="Q94" s="41"/>
      <c r="R94" s="41"/>
      <c r="AO94" s="22"/>
      <c r="AP94" s="22"/>
      <c r="AQ94" s="22"/>
      <c r="AR94" s="41"/>
    </row>
    <row r="95" spans="1:44" ht="15.75" customHeight="1" x14ac:dyDescent="0.25">
      <c r="A95" s="36"/>
      <c r="E95" s="21" t="s">
        <v>103</v>
      </c>
      <c r="F95" s="21"/>
      <c r="G95" s="21"/>
      <c r="H95" s="21" t="s">
        <v>17</v>
      </c>
      <c r="I95" s="22"/>
      <c r="J95" s="22">
        <v>2</v>
      </c>
      <c r="K95" s="22">
        <v>1</v>
      </c>
      <c r="L95" s="22">
        <v>2</v>
      </c>
      <c r="M95" s="49">
        <v>3</v>
      </c>
      <c r="Q95" s="41"/>
      <c r="R95" s="41"/>
      <c r="S95" s="27"/>
      <c r="T95" s="2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37</v>
      </c>
      <c r="F96" s="21"/>
      <c r="G96" s="21"/>
      <c r="H96" s="21" t="s">
        <v>134</v>
      </c>
      <c r="I96" s="22"/>
      <c r="J96" s="22">
        <v>2</v>
      </c>
      <c r="K96" s="22">
        <v>0</v>
      </c>
      <c r="L96" s="22">
        <v>3</v>
      </c>
      <c r="M96" s="49">
        <v>3</v>
      </c>
      <c r="Q96" s="41"/>
      <c r="R96" s="41"/>
      <c r="S96" s="27"/>
      <c r="T96" s="21"/>
      <c r="U96" s="37" t="s">
        <v>109</v>
      </c>
      <c r="V96" s="10" t="s">
        <v>117</v>
      </c>
      <c r="W96" s="10"/>
      <c r="X96" s="10"/>
      <c r="Y96" s="10"/>
      <c r="Z96" s="10"/>
      <c r="AA96" s="10"/>
      <c r="AB96" s="10"/>
      <c r="AC96" s="37" t="s">
        <v>3</v>
      </c>
      <c r="AD96" s="37" t="s">
        <v>7</v>
      </c>
      <c r="AE96" s="37" t="s">
        <v>8</v>
      </c>
      <c r="AF96" s="37" t="s">
        <v>9</v>
      </c>
      <c r="AG96" s="37" t="s">
        <v>71</v>
      </c>
      <c r="AH96" s="37"/>
      <c r="AI96" s="37" t="s">
        <v>4</v>
      </c>
      <c r="AJ96" s="37" t="s">
        <v>6</v>
      </c>
      <c r="AK96" s="37" t="s">
        <v>5</v>
      </c>
      <c r="AL96" s="37" t="s">
        <v>72</v>
      </c>
      <c r="AM96" s="37" t="s">
        <v>23</v>
      </c>
      <c r="AN96" s="37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2</v>
      </c>
      <c r="K97" s="22">
        <v>0</v>
      </c>
      <c r="L97" s="22">
        <v>3</v>
      </c>
      <c r="M97" s="49">
        <v>3</v>
      </c>
      <c r="Q97" s="41"/>
      <c r="R97" s="41"/>
      <c r="U97" s="58">
        <v>7.5</v>
      </c>
      <c r="V97" s="31" t="s">
        <v>253</v>
      </c>
      <c r="W97" s="8"/>
      <c r="X97" s="31"/>
      <c r="Y97" s="31"/>
      <c r="Z97" s="14"/>
      <c r="AA97" s="8"/>
      <c r="AB97" s="8"/>
      <c r="AC97" s="15">
        <f>SUM(AD97:AF97)</f>
        <v>1</v>
      </c>
      <c r="AD97" s="15">
        <v>1</v>
      </c>
      <c r="AE97" s="15">
        <v>0</v>
      </c>
      <c r="AF97" s="15">
        <v>0</v>
      </c>
      <c r="AG97" s="60">
        <f t="shared" ref="AG97" si="15">+(AD97*2+AF97)/(2*AC97)</f>
        <v>1</v>
      </c>
      <c r="AH97" s="60"/>
      <c r="AI97" s="15">
        <v>1</v>
      </c>
      <c r="AJ97" s="15">
        <v>0</v>
      </c>
      <c r="AK97" s="15">
        <v>0</v>
      </c>
      <c r="AL97" s="52">
        <f t="shared" ref="AL97" si="16">+AI97/AC97</f>
        <v>1</v>
      </c>
      <c r="AM97" s="15">
        <v>0</v>
      </c>
      <c r="AN97" s="15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141</v>
      </c>
      <c r="F98" s="21"/>
      <c r="G98" s="21"/>
      <c r="H98" s="21" t="s">
        <v>97</v>
      </c>
      <c r="I98" s="22"/>
      <c r="J98" s="22">
        <v>2</v>
      </c>
      <c r="K98" s="22">
        <v>0</v>
      </c>
      <c r="L98" s="22">
        <v>3</v>
      </c>
      <c r="M98" s="49">
        <v>3</v>
      </c>
      <c r="Q98" s="41"/>
      <c r="R98" s="41"/>
      <c r="U98" s="56">
        <v>7</v>
      </c>
      <c r="V98" s="28" t="s">
        <v>222</v>
      </c>
      <c r="W98" s="3"/>
      <c r="X98" s="28"/>
      <c r="Y98" s="28"/>
      <c r="Z98" s="10"/>
      <c r="AA98" s="3"/>
      <c r="AB98" s="3"/>
      <c r="AC98" s="38">
        <f>SUM(AD98:AF98)</f>
        <v>2</v>
      </c>
      <c r="AD98" s="38">
        <v>0</v>
      </c>
      <c r="AE98" s="38">
        <v>1</v>
      </c>
      <c r="AF98" s="38">
        <v>1</v>
      </c>
      <c r="AG98" s="61">
        <f t="shared" ref="AG98" si="17">+(AD98*2+AF98)/(2*AC98)</f>
        <v>0.25</v>
      </c>
      <c r="AH98" s="61"/>
      <c r="AI98" s="38">
        <v>8</v>
      </c>
      <c r="AJ98" s="38">
        <v>0</v>
      </c>
      <c r="AK98" s="38">
        <v>0</v>
      </c>
      <c r="AL98" s="57">
        <f t="shared" ref="AL98:AL99" si="18">+AI98/AC98</f>
        <v>4</v>
      </c>
      <c r="AM98" s="38">
        <v>0</v>
      </c>
      <c r="AN98" s="38">
        <v>0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U99" s="8"/>
      <c r="V99" s="32"/>
      <c r="W99" s="31" t="s">
        <v>20</v>
      </c>
      <c r="X99" s="32"/>
      <c r="Y99" s="32"/>
      <c r="Z99" s="15"/>
      <c r="AA99" s="8"/>
      <c r="AB99" s="8"/>
      <c r="AC99" s="15">
        <f>SUM(AC97:AC98)</f>
        <v>3</v>
      </c>
      <c r="AD99" s="15">
        <f t="shared" ref="AD99:AN99" si="19">SUM(AD97:AD98)</f>
        <v>1</v>
      </c>
      <c r="AE99" s="15">
        <f t="shared" si="19"/>
        <v>1</v>
      </c>
      <c r="AF99" s="15">
        <f t="shared" si="19"/>
        <v>1</v>
      </c>
      <c r="AG99" s="60">
        <f t="shared" ref="AG99" si="20">+(AD99*2+AF99)/(2*AC99)</f>
        <v>0.5</v>
      </c>
      <c r="AH99" s="60"/>
      <c r="AI99" s="15">
        <f t="shared" si="19"/>
        <v>9</v>
      </c>
      <c r="AJ99" s="15">
        <f t="shared" si="19"/>
        <v>0</v>
      </c>
      <c r="AK99" s="15">
        <f t="shared" si="19"/>
        <v>0</v>
      </c>
      <c r="AL99" s="52">
        <f t="shared" si="18"/>
        <v>3</v>
      </c>
      <c r="AM99" s="15">
        <f t="shared" si="19"/>
        <v>0</v>
      </c>
      <c r="AN99" s="15">
        <f t="shared" si="19"/>
        <v>0</v>
      </c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155</v>
      </c>
      <c r="I102" s="21" t="s">
        <v>134</v>
      </c>
      <c r="K102" s="22">
        <v>2</v>
      </c>
      <c r="L102" s="49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192</v>
      </c>
      <c r="G103" s="21"/>
      <c r="H103" s="21"/>
      <c r="I103" s="21" t="s">
        <v>173</v>
      </c>
      <c r="K103" s="22">
        <v>2</v>
      </c>
      <c r="L103" s="49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169</v>
      </c>
      <c r="G104" s="21"/>
      <c r="H104" s="21"/>
      <c r="I104" s="21" t="s">
        <v>134</v>
      </c>
      <c r="K104" s="22">
        <v>2</v>
      </c>
      <c r="L104" s="49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141</v>
      </c>
      <c r="G105" s="21"/>
      <c r="H105" s="21"/>
      <c r="I105" s="21" t="s">
        <v>97</v>
      </c>
      <c r="K105" s="22">
        <v>2</v>
      </c>
      <c r="L105" s="49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F106" s="21" t="s">
        <v>113</v>
      </c>
      <c r="G106" s="21"/>
      <c r="H106" s="21"/>
      <c r="I106" s="21" t="s">
        <v>97</v>
      </c>
      <c r="K106" s="22">
        <v>2</v>
      </c>
      <c r="L106" s="49">
        <v>2</v>
      </c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F107" s="21" t="s">
        <v>187</v>
      </c>
      <c r="G107" s="21"/>
      <c r="H107" s="21"/>
      <c r="I107" s="16" t="s">
        <v>98</v>
      </c>
      <c r="K107" s="22">
        <v>2</v>
      </c>
      <c r="L107" s="49">
        <v>2</v>
      </c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59"/>
      <c r="AH133" s="59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59"/>
      <c r="AH134" s="59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59"/>
      <c r="AH135" s="59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59"/>
      <c r="AH136" s="59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5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3:AH133"/>
    <mergeCell ref="AG134:AH134"/>
    <mergeCell ref="AG135:AH135"/>
    <mergeCell ref="AG136:AH136"/>
    <mergeCell ref="AG97:AH97"/>
    <mergeCell ref="AG99:AH99"/>
    <mergeCell ref="AG98:AH98"/>
  </mergeCells>
  <conditionalFormatting sqref="Z92">
    <cfRule type="cellIs" dxfId="9" priority="5" operator="notEqual">
      <formula>$Z$91</formula>
    </cfRule>
  </conditionalFormatting>
  <conditionalFormatting sqref="AA92">
    <cfRule type="cellIs" dxfId="8" priority="4" operator="notEqual">
      <formula>$AA$91</formula>
    </cfRule>
  </conditionalFormatting>
  <conditionalFormatting sqref="AB92">
    <cfRule type="cellIs" dxfId="7" priority="3" operator="notEqual">
      <formula>$AB$91</formula>
    </cfRule>
  </conditionalFormatting>
  <conditionalFormatting sqref="AC92">
    <cfRule type="cellIs" dxfId="6" priority="2" operator="notEqual">
      <formula>$AC$91</formula>
    </cfRule>
  </conditionalFormatting>
  <conditionalFormatting sqref="AD92">
    <cfRule type="cellIs" dxfId="5" priority="1" operator="notEqual">
      <formula>$AD$91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9CEE-2248-4C07-95E0-D7D7A5B37C45}">
  <dimension ref="A1:AR147"/>
  <sheetViews>
    <sheetView topLeftCell="B41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63" t="s">
        <v>127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39"/>
      <c r="R1" s="39"/>
      <c r="S1" s="63" t="s">
        <v>127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39"/>
    </row>
    <row r="2" spans="1:44" ht="18.600000000000001" customHeight="1" thickBot="1" x14ac:dyDescent="0.35">
      <c r="A2" s="36"/>
      <c r="B2" s="26" t="s">
        <v>76</v>
      </c>
      <c r="C2" s="26">
        <v>1</v>
      </c>
      <c r="D2" s="25"/>
      <c r="E2" s="25"/>
      <c r="F2" s="25"/>
      <c r="G2" s="64" t="s">
        <v>170</v>
      </c>
      <c r="H2" s="64"/>
      <c r="I2" s="64"/>
      <c r="J2" s="64"/>
      <c r="K2" s="64"/>
      <c r="L2" s="64"/>
      <c r="M2" s="64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65" t="s">
        <v>71</v>
      </c>
      <c r="AH2" s="65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/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60">
        <f t="shared" ref="AG3:AG9" si="1">+(AD3*2+AF3)/(2*AC3)</f>
        <v>1</v>
      </c>
      <c r="AH3" s="60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1</v>
      </c>
      <c r="H4" s="5">
        <v>0</v>
      </c>
      <c r="I4" s="5">
        <v>0</v>
      </c>
      <c r="J4" s="5">
        <f t="shared" ref="J4:J11" si="3">2*G4+I4</f>
        <v>2</v>
      </c>
      <c r="K4" s="35">
        <f t="shared" ref="K4:K11" si="4">+J4/((G4+H4+I4)*2)</f>
        <v>1</v>
      </c>
      <c r="L4" s="5">
        <f>+$AA$27</f>
        <v>6</v>
      </c>
      <c r="M4" s="5">
        <v>0</v>
      </c>
      <c r="N4" s="5">
        <f>$AB$27</f>
        <v>8</v>
      </c>
      <c r="O4" s="5">
        <f>$AD$27</f>
        <v>2</v>
      </c>
      <c r="P4" s="5"/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1</v>
      </c>
      <c r="AD4" s="22">
        <v>1</v>
      </c>
      <c r="AE4" s="22">
        <v>0</v>
      </c>
      <c r="AF4" s="22">
        <v>0</v>
      </c>
      <c r="AG4" s="59">
        <f t="shared" si="1"/>
        <v>1</v>
      </c>
      <c r="AH4" s="59"/>
      <c r="AI4" s="22">
        <v>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1</v>
      </c>
      <c r="H5" s="5">
        <v>0</v>
      </c>
      <c r="I5" s="5">
        <v>0</v>
      </c>
      <c r="J5" s="5">
        <f t="shared" si="3"/>
        <v>2</v>
      </c>
      <c r="K5" s="35">
        <f t="shared" si="4"/>
        <v>1</v>
      </c>
      <c r="L5" s="5">
        <f>+$AN$27</f>
        <v>6</v>
      </c>
      <c r="M5" s="5">
        <v>2</v>
      </c>
      <c r="N5" s="5">
        <f>$AO$27</f>
        <v>11</v>
      </c>
      <c r="O5" s="5">
        <f>$AQ$27</f>
        <v>0</v>
      </c>
      <c r="P5" s="5"/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</v>
      </c>
      <c r="AD5" s="22">
        <v>0</v>
      </c>
      <c r="AE5" s="22">
        <v>0</v>
      </c>
      <c r="AF5" s="22">
        <v>1</v>
      </c>
      <c r="AG5" s="59">
        <f t="shared" si="1"/>
        <v>0.5</v>
      </c>
      <c r="AH5" s="59"/>
      <c r="AI5" s="22">
        <v>2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1</v>
      </c>
      <c r="H6" s="5">
        <v>0</v>
      </c>
      <c r="I6" s="5">
        <v>0</v>
      </c>
      <c r="J6" s="5">
        <f t="shared" si="3"/>
        <v>2</v>
      </c>
      <c r="K6" s="35">
        <f t="shared" si="4"/>
        <v>1</v>
      </c>
      <c r="L6" s="5">
        <f>+$AN$53</f>
        <v>8</v>
      </c>
      <c r="M6" s="5">
        <v>3</v>
      </c>
      <c r="N6" s="5">
        <f>+$AO$53</f>
        <v>14</v>
      </c>
      <c r="O6" s="5">
        <f>+$AQ$53</f>
        <v>4</v>
      </c>
      <c r="P6" s="5"/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</v>
      </c>
      <c r="AD6" s="22">
        <v>1</v>
      </c>
      <c r="AE6" s="22">
        <v>0</v>
      </c>
      <c r="AF6" s="22">
        <v>0</v>
      </c>
      <c r="AG6" s="59">
        <f t="shared" si="1"/>
        <v>1</v>
      </c>
      <c r="AH6" s="59"/>
      <c r="AI6" s="22">
        <v>3</v>
      </c>
      <c r="AJ6" s="22">
        <v>0</v>
      </c>
      <c r="AK6" s="22">
        <v>0</v>
      </c>
      <c r="AL6" s="24">
        <f t="shared" si="2"/>
        <v>3</v>
      </c>
      <c r="AN6" s="22"/>
      <c r="AO6" s="5"/>
      <c r="AQ6" s="22"/>
      <c r="AR6" s="39"/>
    </row>
    <row r="7" spans="1:44" ht="18" x14ac:dyDescent="0.25">
      <c r="A7" s="36"/>
      <c r="B7" s="5">
        <v>3</v>
      </c>
      <c r="C7" s="6" t="s">
        <v>93</v>
      </c>
      <c r="D7" s="11"/>
      <c r="E7" s="11"/>
      <c r="F7" s="11"/>
      <c r="G7" s="5">
        <v>0</v>
      </c>
      <c r="H7" s="5">
        <v>0</v>
      </c>
      <c r="I7" s="5">
        <v>1</v>
      </c>
      <c r="J7" s="5">
        <f t="shared" si="3"/>
        <v>1</v>
      </c>
      <c r="K7" s="35">
        <f t="shared" si="4"/>
        <v>0.5</v>
      </c>
      <c r="L7" s="5">
        <f>+$AA$53</f>
        <v>2</v>
      </c>
      <c r="M7" s="5">
        <v>2</v>
      </c>
      <c r="N7" s="5">
        <f>+$AB$53</f>
        <v>0</v>
      </c>
      <c r="O7" s="5">
        <f>+$AD$53</f>
        <v>2</v>
      </c>
      <c r="P7" s="5"/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1</v>
      </c>
      <c r="AD7" s="22">
        <v>0</v>
      </c>
      <c r="AE7" s="22">
        <v>1</v>
      </c>
      <c r="AF7" s="22">
        <v>0</v>
      </c>
      <c r="AG7" s="59">
        <f t="shared" si="1"/>
        <v>0</v>
      </c>
      <c r="AH7" s="59"/>
      <c r="AI7" s="22">
        <v>6</v>
      </c>
      <c r="AJ7" s="22">
        <v>0</v>
      </c>
      <c r="AK7" s="22">
        <v>0</v>
      </c>
      <c r="AL7" s="24">
        <f t="shared" si="2"/>
        <v>6</v>
      </c>
      <c r="AN7" s="22"/>
      <c r="AO7" s="5"/>
      <c r="AQ7" s="22"/>
      <c r="AR7" s="39"/>
    </row>
    <row r="8" spans="1:44" ht="18" x14ac:dyDescent="0.25">
      <c r="A8" s="36"/>
      <c r="B8" s="5">
        <v>4</v>
      </c>
      <c r="C8" s="6" t="s">
        <v>115</v>
      </c>
      <c r="D8" s="11"/>
      <c r="E8" s="11"/>
      <c r="F8" s="11"/>
      <c r="G8" s="5">
        <v>0</v>
      </c>
      <c r="H8" s="5">
        <v>0</v>
      </c>
      <c r="I8" s="5">
        <v>1</v>
      </c>
      <c r="J8" s="5">
        <f t="shared" si="3"/>
        <v>1</v>
      </c>
      <c r="K8" s="35">
        <f t="shared" si="4"/>
        <v>0.5</v>
      </c>
      <c r="L8" s="5">
        <f>+$AA$66</f>
        <v>2</v>
      </c>
      <c r="M8" s="5">
        <v>2</v>
      </c>
      <c r="N8" s="5">
        <f>+$AB$66</f>
        <v>4</v>
      </c>
      <c r="O8" s="5">
        <f>+$AD$66</f>
        <v>0</v>
      </c>
      <c r="P8" s="5"/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1</v>
      </c>
      <c r="AD8" s="22">
        <v>0</v>
      </c>
      <c r="AE8" s="22">
        <v>1</v>
      </c>
      <c r="AF8" s="22">
        <v>0</v>
      </c>
      <c r="AG8" s="59">
        <f t="shared" si="1"/>
        <v>0</v>
      </c>
      <c r="AH8" s="59"/>
      <c r="AI8" s="22">
        <v>6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0</v>
      </c>
      <c r="H9" s="5">
        <v>1</v>
      </c>
      <c r="I9" s="5">
        <v>0</v>
      </c>
      <c r="J9" s="5">
        <f t="shared" si="3"/>
        <v>0</v>
      </c>
      <c r="K9" s="35">
        <f t="shared" si="4"/>
        <v>0</v>
      </c>
      <c r="L9" s="5">
        <f>+$AA$40</f>
        <v>0</v>
      </c>
      <c r="M9" s="5">
        <v>6</v>
      </c>
      <c r="N9" s="5">
        <f>$AB$40</f>
        <v>0</v>
      </c>
      <c r="O9" s="5">
        <f>$AD$40</f>
        <v>0</v>
      </c>
      <c r="P9" s="5"/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1</v>
      </c>
      <c r="AD9" s="22">
        <v>0</v>
      </c>
      <c r="AE9" s="22">
        <v>1</v>
      </c>
      <c r="AF9" s="22">
        <v>0</v>
      </c>
      <c r="AG9" s="59">
        <f t="shared" si="1"/>
        <v>0</v>
      </c>
      <c r="AH9" s="59"/>
      <c r="AI9" s="22">
        <v>8</v>
      </c>
      <c r="AJ9" s="22">
        <v>0</v>
      </c>
      <c r="AK9" s="22">
        <v>0</v>
      </c>
      <c r="AL9" s="24">
        <f t="shared" si="2"/>
        <v>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0</v>
      </c>
      <c r="H10" s="5">
        <v>1</v>
      </c>
      <c r="I10" s="5">
        <v>0</v>
      </c>
      <c r="J10" s="5">
        <f t="shared" si="3"/>
        <v>0</v>
      </c>
      <c r="K10" s="35">
        <f t="shared" si="4"/>
        <v>0</v>
      </c>
      <c r="L10" s="5">
        <f>+$AN$40</f>
        <v>2</v>
      </c>
      <c r="M10" s="5">
        <v>6</v>
      </c>
      <c r="N10" s="5">
        <f>+$AO$40</f>
        <v>3</v>
      </c>
      <c r="O10" s="5">
        <f>+$AQ$40</f>
        <v>0</v>
      </c>
      <c r="P10" s="5"/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59"/>
      <c r="AH10" s="59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1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8</v>
      </c>
      <c r="N11" s="5">
        <f>$AO$66</f>
        <v>5</v>
      </c>
      <c r="O11" s="5">
        <f>$AQ$66</f>
        <v>2</v>
      </c>
      <c r="P11" s="5"/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+AC95</f>
        <v>1</v>
      </c>
      <c r="AD11" s="22">
        <f>+AD95</f>
        <v>0</v>
      </c>
      <c r="AE11" s="22">
        <f>+AE95</f>
        <v>0</v>
      </c>
      <c r="AF11" s="22">
        <f>+AF95</f>
        <v>1</v>
      </c>
      <c r="AG11" s="59"/>
      <c r="AH11" s="59"/>
      <c r="AI11" s="22">
        <f>+AI95</f>
        <v>2</v>
      </c>
      <c r="AJ11" s="22">
        <f>+AJ95</f>
        <v>0</v>
      </c>
      <c r="AK11" s="22">
        <f>+AK95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</v>
      </c>
      <c r="H12" s="9">
        <f>SUM(H4:H11)</f>
        <v>3</v>
      </c>
      <c r="I12" s="9">
        <f>SUM(I4:I11)</f>
        <v>2</v>
      </c>
      <c r="J12" s="9"/>
      <c r="K12" s="9"/>
      <c r="L12" s="9">
        <f>SUM(L4:L11)</f>
        <v>29</v>
      </c>
      <c r="M12" s="9">
        <f>SUM(M4:M11)</f>
        <v>29</v>
      </c>
      <c r="N12" s="9">
        <f>SUM(N4:N11)</f>
        <v>45</v>
      </c>
      <c r="O12" s="9">
        <f>SUM(O4:O11)</f>
        <v>10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</v>
      </c>
      <c r="AD12" s="15">
        <f>SUM(AD3:AD11)</f>
        <v>3</v>
      </c>
      <c r="AE12" s="15">
        <f>SUM(AE3:AE11)</f>
        <v>3</v>
      </c>
      <c r="AF12" s="15">
        <f>SUM(AF3:AF11)</f>
        <v>2</v>
      </c>
      <c r="AG12" s="15"/>
      <c r="AH12" s="15"/>
      <c r="AI12" s="15">
        <f>SUM(AI3:AI11)</f>
        <v>29</v>
      </c>
      <c r="AJ12" s="15">
        <f>SUM(AJ3:AJ11)</f>
        <v>0</v>
      </c>
      <c r="AK12" s="15">
        <f>SUM(AK3:AK11)</f>
        <v>1</v>
      </c>
      <c r="AL12" s="33">
        <f>+AI12/AC12</f>
        <v>3.625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 Summary:</v>
      </c>
      <c r="C14" s="48"/>
      <c r="D14" s="48"/>
      <c r="E14" s="62">
        <v>45543</v>
      </c>
      <c r="F14" s="62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6</v>
      </c>
      <c r="H15" s="22">
        <v>1</v>
      </c>
      <c r="I15" s="21" t="s">
        <v>114</v>
      </c>
      <c r="J15" s="21"/>
      <c r="K15" s="21"/>
      <c r="L15" s="21"/>
      <c r="M15" s="21" t="s">
        <v>122</v>
      </c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</v>
      </c>
      <c r="AA15" s="22">
        <v>0</v>
      </c>
      <c r="AB15" s="22">
        <v>1</v>
      </c>
      <c r="AC15" s="22">
        <f t="shared" ref="AC15:AC16" si="5">+AA15+AB15</f>
        <v>1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</v>
      </c>
      <c r="AN15" s="22">
        <v>2</v>
      </c>
      <c r="AO15" s="22">
        <v>1</v>
      </c>
      <c r="AP15" s="22">
        <f t="shared" ref="AP15:AP26" si="6">+AN15+AO15</f>
        <v>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202</v>
      </c>
      <c r="D16" s="16"/>
      <c r="E16" s="16"/>
      <c r="F16" s="21"/>
      <c r="G16" s="5"/>
      <c r="H16" s="22">
        <v>1</v>
      </c>
      <c r="I16" s="21" t="s">
        <v>169</v>
      </c>
      <c r="J16" s="21"/>
      <c r="K16" s="21"/>
      <c r="L16" s="21" t="s">
        <v>198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>
        <v>1</v>
      </c>
      <c r="I17" s="21" t="s">
        <v>169</v>
      </c>
      <c r="J17" s="21"/>
      <c r="K17" s="21"/>
      <c r="L17" s="21" t="s">
        <v>199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</v>
      </c>
      <c r="AA17" s="22">
        <v>3</v>
      </c>
      <c r="AB17" s="22">
        <v>0</v>
      </c>
      <c r="AC17" s="22">
        <f t="shared" ref="AC17:AC26" si="7">+AA17+AB17</f>
        <v>3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/>
      <c r="AL17" s="21" t="s">
        <v>173</v>
      </c>
      <c r="AM17" s="22">
        <v>1</v>
      </c>
      <c r="AN17" s="22">
        <v>1</v>
      </c>
      <c r="AO17" s="22">
        <v>1</v>
      </c>
      <c r="AP17" s="22">
        <f t="shared" si="6"/>
        <v>2</v>
      </c>
      <c r="AQ17" s="22">
        <v>0</v>
      </c>
      <c r="AR17" s="39"/>
    </row>
    <row r="18" spans="1:44" ht="15.95" customHeight="1" x14ac:dyDescent="0.25">
      <c r="A18" s="41"/>
      <c r="C18" s="16"/>
      <c r="D18" s="16"/>
      <c r="E18" s="16"/>
      <c r="H18" s="22">
        <v>1</v>
      </c>
      <c r="I18" s="21" t="s">
        <v>114</v>
      </c>
      <c r="L18" s="21" t="s">
        <v>200</v>
      </c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1</v>
      </c>
      <c r="AA18" s="22">
        <v>0</v>
      </c>
      <c r="AB18" s="22">
        <v>0</v>
      </c>
      <c r="AC18" s="22">
        <f t="shared" si="7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/>
      <c r="AL18" s="21" t="s">
        <v>173</v>
      </c>
      <c r="AM18" s="22">
        <v>1</v>
      </c>
      <c r="AN18" s="22">
        <v>1</v>
      </c>
      <c r="AO18" s="22">
        <v>2</v>
      </c>
      <c r="AP18" s="22">
        <f t="shared" si="6"/>
        <v>3</v>
      </c>
      <c r="AQ18" s="22">
        <v>0</v>
      </c>
      <c r="AR18" s="39"/>
    </row>
    <row r="19" spans="1:44" ht="15.95" customHeight="1" x14ac:dyDescent="0.25">
      <c r="A19" s="41"/>
      <c r="H19" s="22">
        <v>2</v>
      </c>
      <c r="I19" s="21" t="s">
        <v>155</v>
      </c>
      <c r="L19" s="21" t="s">
        <v>201</v>
      </c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1</v>
      </c>
      <c r="AA19" s="22">
        <v>1</v>
      </c>
      <c r="AB19" s="22">
        <v>2</v>
      </c>
      <c r="AC19" s="22">
        <f t="shared" si="7"/>
        <v>3</v>
      </c>
      <c r="AD19" s="22">
        <v>0</v>
      </c>
      <c r="AE19" s="45"/>
      <c r="AF19" s="27">
        <v>8.5</v>
      </c>
      <c r="AG19" s="21" t="s">
        <v>138</v>
      </c>
      <c r="AH19" s="21"/>
      <c r="AI19" s="21"/>
      <c r="AJ19" s="21"/>
      <c r="AK19" s="22"/>
      <c r="AL19" s="21" t="s">
        <v>173</v>
      </c>
      <c r="AM19" s="22">
        <v>1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2</v>
      </c>
      <c r="I20" s="21" t="s">
        <v>114</v>
      </c>
      <c r="M20" s="21" t="s">
        <v>122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1</v>
      </c>
      <c r="AA20" s="22">
        <v>0</v>
      </c>
      <c r="AB20" s="22">
        <v>1</v>
      </c>
      <c r="AC20" s="22">
        <f t="shared" si="7"/>
        <v>1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1</v>
      </c>
      <c r="AA21" s="22">
        <v>0</v>
      </c>
      <c r="AB21" s="22">
        <v>1</v>
      </c>
      <c r="AC21" s="22">
        <f t="shared" si="7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/>
      <c r="AL21" s="21" t="s">
        <v>173</v>
      </c>
      <c r="AM21" s="22">
        <v>1</v>
      </c>
      <c r="AN21" s="22">
        <v>0</v>
      </c>
      <c r="AO21" s="22">
        <v>0</v>
      </c>
      <c r="AP21" s="22">
        <f t="shared" si="6"/>
        <v>0</v>
      </c>
      <c r="AQ21" s="22">
        <v>0</v>
      </c>
      <c r="AR21" s="39"/>
    </row>
    <row r="22" spans="1:44" ht="15.95" customHeight="1" x14ac:dyDescent="0.25">
      <c r="A22" s="41"/>
      <c r="B22" s="22" t="s">
        <v>38</v>
      </c>
      <c r="C22" s="6" t="s">
        <v>176</v>
      </c>
      <c r="D22" s="11"/>
      <c r="E22" s="21"/>
      <c r="F22" s="21"/>
      <c r="G22" s="5">
        <v>0</v>
      </c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1</v>
      </c>
      <c r="AA22" s="22">
        <v>0</v>
      </c>
      <c r="AB22" s="22">
        <v>2</v>
      </c>
      <c r="AC22" s="22">
        <f t="shared" si="7"/>
        <v>2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/>
      <c r="AL22" s="21" t="s">
        <v>173</v>
      </c>
      <c r="AM22" s="22">
        <v>1</v>
      </c>
      <c r="AN22" s="22">
        <v>0</v>
      </c>
      <c r="AO22" s="22">
        <v>2</v>
      </c>
      <c r="AP22" s="22">
        <f t="shared" si="6"/>
        <v>2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</v>
      </c>
      <c r="AA23" s="22">
        <v>0</v>
      </c>
      <c r="AB23" s="22">
        <v>1</v>
      </c>
      <c r="AC23" s="22">
        <f t="shared" si="7"/>
        <v>1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/>
      <c r="AL23" s="21" t="s">
        <v>173</v>
      </c>
      <c r="AM23" s="22">
        <v>1</v>
      </c>
      <c r="AN23" s="22">
        <v>2</v>
      </c>
      <c r="AO23" s="22">
        <v>0</v>
      </c>
      <c r="AP23" s="22">
        <f t="shared" si="6"/>
        <v>2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1</v>
      </c>
      <c r="AA24" s="22">
        <v>2</v>
      </c>
      <c r="AB24" s="22">
        <v>0</v>
      </c>
      <c r="AC24" s="22">
        <f t="shared" si="7"/>
        <v>2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/>
      <c r="AL24" s="21" t="s">
        <v>173</v>
      </c>
      <c r="AM24" s="22">
        <v>1</v>
      </c>
      <c r="AN24" s="22">
        <v>0</v>
      </c>
      <c r="AO24" s="22">
        <v>1</v>
      </c>
      <c r="AP24" s="22">
        <f t="shared" si="6"/>
        <v>1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" t="s">
        <v>177</v>
      </c>
      <c r="F25" s="21"/>
      <c r="G25" s="5">
        <v>2</v>
      </c>
      <c r="H25" s="22">
        <v>1</v>
      </c>
      <c r="I25" s="21" t="s">
        <v>158</v>
      </c>
      <c r="J25" s="21"/>
      <c r="K25" s="21"/>
      <c r="L25" s="21"/>
      <c r="M25" s="21" t="s">
        <v>122</v>
      </c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1</v>
      </c>
      <c r="AA25" s="22">
        <v>0</v>
      </c>
      <c r="AB25" s="22">
        <v>0</v>
      </c>
      <c r="AC25" s="22">
        <f t="shared" si="7"/>
        <v>0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/>
      <c r="AL25" s="21" t="s">
        <v>173</v>
      </c>
      <c r="AM25" s="22">
        <v>1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21" t="s">
        <v>218</v>
      </c>
      <c r="D26" s="21"/>
      <c r="E26" s="21"/>
      <c r="F26" s="21"/>
      <c r="G26" s="5"/>
      <c r="H26" s="22">
        <v>2</v>
      </c>
      <c r="I26" s="21" t="s">
        <v>229</v>
      </c>
      <c r="J26" s="21"/>
      <c r="K26" s="21"/>
      <c r="L26" s="21"/>
      <c r="M26" s="21" t="s">
        <v>122</v>
      </c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7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/>
      <c r="AL26" s="21" t="s">
        <v>173</v>
      </c>
      <c r="AM26" s="22">
        <v>1</v>
      </c>
      <c r="AN26" s="22">
        <v>0</v>
      </c>
      <c r="AO26" s="22">
        <v>1</v>
      </c>
      <c r="AP26" s="22">
        <f t="shared" si="6"/>
        <v>1</v>
      </c>
      <c r="AQ26" s="22">
        <v>0</v>
      </c>
      <c r="AR26" s="36"/>
    </row>
    <row r="27" spans="1:44" ht="15.95" customHeight="1" thickBot="1" x14ac:dyDescent="0.3">
      <c r="A27" s="41"/>
      <c r="D27" s="21"/>
      <c r="E27" s="21"/>
      <c r="F27" s="21"/>
      <c r="H27" s="22"/>
      <c r="I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</v>
      </c>
      <c r="AA27" s="23">
        <f>SUM(AA15:AA26)</f>
        <v>6</v>
      </c>
      <c r="AB27" s="23">
        <f>SUM(AB15:AB26)</f>
        <v>8</v>
      </c>
      <c r="AC27" s="23">
        <f>+AB27+AA27</f>
        <v>14</v>
      </c>
      <c r="AD27" s="23">
        <f>SUM(AD15:AD26)</f>
        <v>2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</v>
      </c>
      <c r="AN27" s="23">
        <f>SUM(AN15:AN26)</f>
        <v>6</v>
      </c>
      <c r="AO27" s="23">
        <f>SUM(AO15:AO26)</f>
        <v>11</v>
      </c>
      <c r="AP27" s="23">
        <f>+AO27+AN27</f>
        <v>17</v>
      </c>
      <c r="AQ27" s="23">
        <f>SUM(AQ15:AQ26)</f>
        <v>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2</v>
      </c>
      <c r="H28" s="22">
        <v>1</v>
      </c>
      <c r="I28" s="21" t="s">
        <v>128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8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9">+AN28+AO28</f>
        <v>0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/>
      <c r="D29" s="16" t="s">
        <v>100</v>
      </c>
      <c r="E29" s="21"/>
      <c r="G29" s="5"/>
      <c r="H29" s="22">
        <v>2</v>
      </c>
      <c r="I29" s="21" t="s">
        <v>220</v>
      </c>
      <c r="J29" s="21"/>
      <c r="K29" s="21"/>
      <c r="L29" s="21" t="s">
        <v>166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/>
      <c r="Y29" s="21" t="s">
        <v>108</v>
      </c>
      <c r="Z29" s="22">
        <v>1</v>
      </c>
      <c r="AA29" s="22">
        <v>0</v>
      </c>
      <c r="AB29" s="22">
        <v>0</v>
      </c>
      <c r="AC29" s="22">
        <f t="shared" si="8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</v>
      </c>
      <c r="AN29" s="22">
        <v>0</v>
      </c>
      <c r="AO29" s="22">
        <v>0</v>
      </c>
      <c r="AP29" s="22">
        <f t="shared" si="9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</v>
      </c>
      <c r="AA30" s="22">
        <v>0</v>
      </c>
      <c r="AB30" s="22">
        <v>0</v>
      </c>
      <c r="AC30" s="22">
        <f t="shared" si="8"/>
        <v>0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</v>
      </c>
      <c r="AN30" s="22">
        <v>2</v>
      </c>
      <c r="AO30" s="22">
        <v>0</v>
      </c>
      <c r="AP30" s="22">
        <f t="shared" si="9"/>
        <v>2</v>
      </c>
      <c r="AQ30" s="22">
        <v>0</v>
      </c>
      <c r="AR30" s="36"/>
    </row>
    <row r="31" spans="1:44" ht="15.95" customHeight="1" x14ac:dyDescent="0.25">
      <c r="A31" s="41"/>
      <c r="B31" s="42" t="s">
        <v>148</v>
      </c>
      <c r="C31" s="6" t="s">
        <v>179</v>
      </c>
      <c r="F31" s="20"/>
      <c r="G31" s="5">
        <v>2</v>
      </c>
      <c r="H31" s="22">
        <v>1</v>
      </c>
      <c r="I31" s="21" t="s">
        <v>129</v>
      </c>
      <c r="J31" s="21"/>
      <c r="K31" s="21"/>
      <c r="L31" s="21" t="s">
        <v>161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</v>
      </c>
      <c r="AA31" s="22">
        <v>0</v>
      </c>
      <c r="AB31" s="22">
        <v>0</v>
      </c>
      <c r="AC31" s="22">
        <f t="shared" si="8"/>
        <v>0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</v>
      </c>
      <c r="AN31" s="22">
        <v>0</v>
      </c>
      <c r="AO31" s="22">
        <v>2</v>
      </c>
      <c r="AP31" s="22">
        <f t="shared" si="9"/>
        <v>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129</v>
      </c>
      <c r="L32" s="21" t="s">
        <v>228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1</v>
      </c>
      <c r="AA32" s="22">
        <v>0</v>
      </c>
      <c r="AB32" s="22">
        <v>0</v>
      </c>
      <c r="AC32" s="22">
        <f t="shared" si="8"/>
        <v>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</v>
      </c>
      <c r="AN32" s="22">
        <v>0</v>
      </c>
      <c r="AO32" s="22">
        <v>0</v>
      </c>
      <c r="AP32" s="22">
        <f t="shared" si="9"/>
        <v>0</v>
      </c>
      <c r="AQ32" s="22">
        <v>0</v>
      </c>
      <c r="AR32" s="36"/>
    </row>
    <row r="33" spans="1:44" ht="15.95" customHeight="1" x14ac:dyDescent="0.25">
      <c r="A33" s="4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</v>
      </c>
      <c r="AA33" s="22">
        <v>0</v>
      </c>
      <c r="AB33" s="22">
        <v>0</v>
      </c>
      <c r="AC33" s="22">
        <f t="shared" si="8"/>
        <v>0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</v>
      </c>
      <c r="AN33" s="22">
        <v>0</v>
      </c>
      <c r="AO33" s="22">
        <v>0</v>
      </c>
      <c r="AP33" s="22">
        <f t="shared" si="9"/>
        <v>0</v>
      </c>
      <c r="AQ33" s="22">
        <v>0</v>
      </c>
      <c r="AR33" s="36"/>
    </row>
    <row r="34" spans="1:44" ht="15.95" customHeight="1" x14ac:dyDescent="0.25">
      <c r="A34" s="41"/>
      <c r="C34" s="6" t="s">
        <v>180</v>
      </c>
      <c r="D34" s="1"/>
      <c r="E34" s="21"/>
      <c r="F34" s="21"/>
      <c r="G34" s="5">
        <v>6</v>
      </c>
      <c r="H34" s="22">
        <v>2</v>
      </c>
      <c r="I34" s="21" t="s">
        <v>79</v>
      </c>
      <c r="J34" s="21"/>
      <c r="K34" s="21"/>
      <c r="L34" s="21" t="s">
        <v>227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/>
      <c r="Y34" s="21" t="s">
        <v>108</v>
      </c>
      <c r="Z34" s="22">
        <v>0</v>
      </c>
      <c r="AA34" s="22">
        <v>0</v>
      </c>
      <c r="AB34" s="22">
        <v>0</v>
      </c>
      <c r="AC34" s="22">
        <f t="shared" si="8"/>
        <v>0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</v>
      </c>
      <c r="AN34" s="22">
        <v>0</v>
      </c>
      <c r="AO34" s="22">
        <v>0</v>
      </c>
      <c r="AP34" s="22">
        <f t="shared" si="9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21"/>
      <c r="D35" s="16" t="s">
        <v>100</v>
      </c>
      <c r="H35" s="22">
        <v>2</v>
      </c>
      <c r="I35" s="21" t="s">
        <v>151</v>
      </c>
      <c r="J35" s="21"/>
      <c r="K35" s="21"/>
      <c r="L35" s="21" t="s">
        <v>205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</v>
      </c>
      <c r="AA35" s="22">
        <v>0</v>
      </c>
      <c r="AB35" s="22">
        <v>0</v>
      </c>
      <c r="AC35" s="22">
        <f t="shared" si="8"/>
        <v>0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</v>
      </c>
      <c r="AN35" s="22">
        <v>0</v>
      </c>
      <c r="AO35" s="22">
        <v>0</v>
      </c>
      <c r="AP35" s="22">
        <f t="shared" si="9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99</v>
      </c>
      <c r="J36" s="21"/>
      <c r="L36" s="21" t="s">
        <v>206</v>
      </c>
      <c r="M36" s="21"/>
      <c r="N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</v>
      </c>
      <c r="AA36" s="22">
        <v>0</v>
      </c>
      <c r="AB36" s="22">
        <v>0</v>
      </c>
      <c r="AC36" s="22">
        <f t="shared" si="8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</v>
      </c>
      <c r="AN36" s="22">
        <v>0</v>
      </c>
      <c r="AO36" s="22">
        <v>0</v>
      </c>
      <c r="AP36" s="22">
        <f t="shared" si="9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192</v>
      </c>
      <c r="J37" s="21"/>
      <c r="L37" s="21" t="s">
        <v>207</v>
      </c>
      <c r="M37" s="21"/>
      <c r="N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</v>
      </c>
      <c r="AA37" s="22">
        <v>0</v>
      </c>
      <c r="AB37" s="22">
        <v>0</v>
      </c>
      <c r="AC37" s="22">
        <f t="shared" si="8"/>
        <v>0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1</v>
      </c>
      <c r="AN37" s="22">
        <v>0</v>
      </c>
      <c r="AO37" s="22">
        <v>1</v>
      </c>
      <c r="AP37" s="22">
        <f t="shared" si="9"/>
        <v>1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99</v>
      </c>
      <c r="L38" s="21" t="s">
        <v>208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</v>
      </c>
      <c r="AA38" s="22">
        <v>0</v>
      </c>
      <c r="AB38" s="22">
        <v>0</v>
      </c>
      <c r="AC38" s="22">
        <f t="shared" si="8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</v>
      </c>
      <c r="AN38" s="22">
        <v>0</v>
      </c>
      <c r="AO38" s="22">
        <v>0</v>
      </c>
      <c r="AP38" s="22">
        <f t="shared" si="9"/>
        <v>0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151</v>
      </c>
      <c r="L39" s="21" t="s">
        <v>138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</v>
      </c>
      <c r="AA39" s="22">
        <v>0</v>
      </c>
      <c r="AB39" s="22">
        <v>0</v>
      </c>
      <c r="AC39" s="22">
        <f t="shared" si="8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</v>
      </c>
      <c r="AN39" s="22">
        <v>0</v>
      </c>
      <c r="AO39" s="22">
        <v>0</v>
      </c>
      <c r="AP39" s="22">
        <f t="shared" si="9"/>
        <v>0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45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</v>
      </c>
      <c r="AA40" s="23">
        <f>SUM(AA28:AA39)</f>
        <v>0</v>
      </c>
      <c r="AB40" s="23">
        <f>SUM(AB28:AB39)</f>
        <v>0</v>
      </c>
      <c r="AC40" s="23">
        <f>+AB40+AA40</f>
        <v>0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</v>
      </c>
      <c r="AN40" s="23">
        <f>SUM(AN28:AN39)</f>
        <v>2</v>
      </c>
      <c r="AO40" s="23">
        <f>SUM(AO28:AO39)</f>
        <v>3</v>
      </c>
      <c r="AP40" s="23">
        <f>+AO40+AN40</f>
        <v>5</v>
      </c>
      <c r="AQ40" s="23">
        <f>SUM(AQ28:AQ39)</f>
        <v>0</v>
      </c>
      <c r="AR40" s="36"/>
    </row>
    <row r="41" spans="1:44" ht="15.95" customHeight="1" x14ac:dyDescent="0.25">
      <c r="A41" s="41"/>
      <c r="B41" s="42" t="s">
        <v>149</v>
      </c>
      <c r="C41" s="6" t="s">
        <v>181</v>
      </c>
      <c r="E41" s="11"/>
      <c r="F41" s="11"/>
      <c r="G41" s="5">
        <v>8</v>
      </c>
      <c r="H41" s="22">
        <v>1</v>
      </c>
      <c r="I41" s="21" t="s">
        <v>150</v>
      </c>
      <c r="J41" s="21"/>
      <c r="K41" s="21"/>
      <c r="L41" s="21" t="s">
        <v>32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</v>
      </c>
      <c r="AA41" s="22">
        <v>1</v>
      </c>
      <c r="AB41" s="22">
        <v>0</v>
      </c>
      <c r="AC41" s="22">
        <f t="shared" ref="AC41:AC52" si="10">+AA41+AB41</f>
        <v>1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1">+AN41+AO41</f>
        <v>0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16" t="s">
        <v>209</v>
      </c>
      <c r="D42" s="16"/>
      <c r="E42" s="16"/>
      <c r="H42" s="22">
        <v>1</v>
      </c>
      <c r="I42" s="21" t="s">
        <v>32</v>
      </c>
      <c r="J42" s="21"/>
      <c r="K42" s="21"/>
      <c r="L42" s="21" t="s">
        <v>224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10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</v>
      </c>
      <c r="AN42" s="22">
        <v>0</v>
      </c>
      <c r="AO42" s="22">
        <v>0</v>
      </c>
      <c r="AP42" s="22">
        <f t="shared" si="11"/>
        <v>0</v>
      </c>
      <c r="AQ42" s="22">
        <v>0</v>
      </c>
      <c r="AR42" s="36"/>
    </row>
    <row r="43" spans="1:44" ht="15.95" customHeight="1" x14ac:dyDescent="0.25">
      <c r="A43" s="41"/>
      <c r="C43" s="16" t="s">
        <v>210</v>
      </c>
      <c r="H43" s="22">
        <v>1</v>
      </c>
      <c r="I43" s="21" t="s">
        <v>113</v>
      </c>
      <c r="L43" s="21" t="s">
        <v>215</v>
      </c>
      <c r="M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</v>
      </c>
      <c r="AA43" s="22">
        <v>0</v>
      </c>
      <c r="AB43" s="22">
        <v>0</v>
      </c>
      <c r="AC43" s="22">
        <f t="shared" si="10"/>
        <v>0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</v>
      </c>
      <c r="AN43" s="22">
        <v>5</v>
      </c>
      <c r="AO43" s="22">
        <v>2</v>
      </c>
      <c r="AP43" s="22">
        <f t="shared" si="11"/>
        <v>7</v>
      </c>
      <c r="AQ43" s="22">
        <v>0</v>
      </c>
      <c r="AR43" s="36"/>
    </row>
    <row r="44" spans="1:44" ht="15.95" customHeight="1" x14ac:dyDescent="0.25">
      <c r="A44" s="41"/>
      <c r="H44" s="22">
        <v>1</v>
      </c>
      <c r="I44" s="21" t="s">
        <v>150</v>
      </c>
      <c r="L44" s="21" t="s">
        <v>216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</v>
      </c>
      <c r="AA44" s="22">
        <v>0</v>
      </c>
      <c r="AB44" s="22">
        <v>0</v>
      </c>
      <c r="AC44" s="22">
        <f t="shared" si="10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</v>
      </c>
      <c r="AN44" s="22">
        <v>0</v>
      </c>
      <c r="AO44" s="22">
        <v>2</v>
      </c>
      <c r="AP44" s="22">
        <f t="shared" si="11"/>
        <v>2</v>
      </c>
      <c r="AQ44" s="22">
        <v>0</v>
      </c>
      <c r="AR44" s="36"/>
    </row>
    <row r="45" spans="1:44" ht="15.95" customHeight="1" x14ac:dyDescent="0.25">
      <c r="A45" s="41"/>
      <c r="H45" s="22">
        <v>1</v>
      </c>
      <c r="I45" s="21" t="s">
        <v>150</v>
      </c>
      <c r="L45" s="21" t="s">
        <v>225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/>
      <c r="Y45" s="16" t="s">
        <v>98</v>
      </c>
      <c r="Z45" s="22">
        <v>1</v>
      </c>
      <c r="AA45" s="22">
        <v>0</v>
      </c>
      <c r="AB45" s="22">
        <v>0</v>
      </c>
      <c r="AC45" s="22">
        <f t="shared" si="10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</v>
      </c>
      <c r="AN45" s="22">
        <v>0</v>
      </c>
      <c r="AO45" s="22">
        <v>1</v>
      </c>
      <c r="AP45" s="22">
        <f t="shared" si="11"/>
        <v>1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150</v>
      </c>
      <c r="L46" s="21" t="s">
        <v>217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11</v>
      </c>
      <c r="Y46" s="16" t="s">
        <v>98</v>
      </c>
      <c r="Z46" s="22">
        <v>1</v>
      </c>
      <c r="AA46" s="22">
        <v>0</v>
      </c>
      <c r="AB46" s="22">
        <v>0</v>
      </c>
      <c r="AC46" s="22">
        <f t="shared" si="10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</v>
      </c>
      <c r="AN46" s="22">
        <v>0</v>
      </c>
      <c r="AO46" s="22">
        <v>0</v>
      </c>
      <c r="AP46" s="22">
        <f t="shared" si="11"/>
        <v>0</v>
      </c>
      <c r="AQ46" s="22">
        <v>0</v>
      </c>
      <c r="AR46" s="36"/>
    </row>
    <row r="47" spans="1:44" ht="15.95" customHeight="1" x14ac:dyDescent="0.25">
      <c r="A47" s="41"/>
      <c r="H47" s="22">
        <v>2</v>
      </c>
      <c r="I47" s="21" t="s">
        <v>32</v>
      </c>
      <c r="L47" s="21" t="s">
        <v>226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12</v>
      </c>
      <c r="Y47" s="16" t="s">
        <v>98</v>
      </c>
      <c r="Z47" s="22">
        <v>1</v>
      </c>
      <c r="AA47" s="22">
        <v>1</v>
      </c>
      <c r="AB47" s="22">
        <v>0</v>
      </c>
      <c r="AC47" s="22">
        <f t="shared" si="10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1</v>
      </c>
      <c r="AN47" s="22">
        <v>2</v>
      </c>
      <c r="AO47" s="22">
        <v>4</v>
      </c>
      <c r="AP47" s="22">
        <f t="shared" si="11"/>
        <v>6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150</v>
      </c>
      <c r="L48" s="21" t="s">
        <v>32</v>
      </c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4</v>
      </c>
      <c r="Y48" s="16" t="s">
        <v>98</v>
      </c>
      <c r="Z48" s="22">
        <v>1</v>
      </c>
      <c r="AA48" s="22">
        <v>0</v>
      </c>
      <c r="AB48" s="22">
        <v>0</v>
      </c>
      <c r="AC48" s="22">
        <f t="shared" si="10"/>
        <v>0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</v>
      </c>
      <c r="AN48" s="22">
        <v>0</v>
      </c>
      <c r="AO48" s="22">
        <v>0</v>
      </c>
      <c r="AP48" s="22">
        <f t="shared" si="11"/>
        <v>0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</v>
      </c>
      <c r="AA49" s="22">
        <v>0</v>
      </c>
      <c r="AB49" s="22">
        <v>0</v>
      </c>
      <c r="AC49" s="22">
        <f t="shared" si="10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</v>
      </c>
      <c r="AN49" s="22">
        <v>0</v>
      </c>
      <c r="AO49" s="22">
        <v>2</v>
      </c>
      <c r="AP49" s="22">
        <f t="shared" si="11"/>
        <v>2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3</v>
      </c>
      <c r="H50" s="22">
        <v>1</v>
      </c>
      <c r="I50" s="21" t="s">
        <v>167</v>
      </c>
      <c r="J50" s="21"/>
      <c r="K50" s="21"/>
      <c r="L50" s="21" t="s">
        <v>212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1</v>
      </c>
      <c r="AA50" s="22">
        <v>0</v>
      </c>
      <c r="AB50" s="22">
        <v>0</v>
      </c>
      <c r="AC50" s="22">
        <f t="shared" si="10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</v>
      </c>
      <c r="AN50" s="22">
        <v>0</v>
      </c>
      <c r="AO50" s="22">
        <v>2</v>
      </c>
      <c r="AP50" s="22">
        <f t="shared" si="11"/>
        <v>2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21" t="s">
        <v>211</v>
      </c>
      <c r="D51" s="21"/>
      <c r="E51" s="21"/>
      <c r="F51" s="21"/>
      <c r="G51" s="21"/>
      <c r="H51" s="22">
        <v>2</v>
      </c>
      <c r="I51" s="21" t="s">
        <v>167</v>
      </c>
      <c r="J51" s="21"/>
      <c r="K51" s="21"/>
      <c r="L51" s="21" t="s">
        <v>213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1</v>
      </c>
      <c r="AA51" s="22">
        <v>0</v>
      </c>
      <c r="AB51" s="22">
        <v>0</v>
      </c>
      <c r="AC51" s="22">
        <f t="shared" si="10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</v>
      </c>
      <c r="AN51" s="22">
        <v>0</v>
      </c>
      <c r="AO51" s="22">
        <v>1</v>
      </c>
      <c r="AP51" s="22">
        <f t="shared" si="11"/>
        <v>1</v>
      </c>
      <c r="AQ51" s="22">
        <v>0</v>
      </c>
      <c r="AR51" s="36"/>
    </row>
    <row r="52" spans="1:44" ht="15.95" customHeight="1" x14ac:dyDescent="0.25">
      <c r="A52" s="41"/>
      <c r="H52" s="22">
        <v>2</v>
      </c>
      <c r="I52" s="21" t="s">
        <v>42</v>
      </c>
      <c r="J52" s="21"/>
      <c r="K52" s="21"/>
      <c r="L52" s="21" t="s">
        <v>214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10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</v>
      </c>
      <c r="AN52" s="22">
        <v>1</v>
      </c>
      <c r="AO52" s="22">
        <v>0</v>
      </c>
      <c r="AP52" s="22">
        <f t="shared" si="11"/>
        <v>1</v>
      </c>
      <c r="AQ52" s="22">
        <v>2</v>
      </c>
      <c r="AR52" s="36"/>
    </row>
    <row r="53" spans="1:44" ht="15.95" customHeight="1" thickBot="1" x14ac:dyDescent="0.3">
      <c r="A53" s="41"/>
      <c r="B53" s="36"/>
      <c r="C53" s="46"/>
      <c r="D53" s="46"/>
      <c r="E53" s="46"/>
      <c r="F53" s="46"/>
      <c r="G53" s="42"/>
      <c r="H53" s="45"/>
      <c r="I53" s="46"/>
      <c r="J53" s="46"/>
      <c r="K53" s="45"/>
      <c r="L53" s="45"/>
      <c r="M53" s="45"/>
      <c r="N53" s="45"/>
      <c r="O53" s="45"/>
      <c r="P53" s="45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</v>
      </c>
      <c r="AA53" s="23">
        <f>SUM(AA41:AA52)</f>
        <v>2</v>
      </c>
      <c r="AB53" s="23">
        <f>SUM(AB41:AB52)</f>
        <v>0</v>
      </c>
      <c r="AC53" s="23">
        <f>+AB53+AA53</f>
        <v>2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</v>
      </c>
      <c r="AN53" s="23">
        <f>SUM(AN41:AN52)</f>
        <v>8</v>
      </c>
      <c r="AO53" s="23">
        <f>SUM(AO41:AO52)</f>
        <v>14</v>
      </c>
      <c r="AP53" s="23">
        <f>+AO53+AN53</f>
        <v>22</v>
      </c>
      <c r="AQ53" s="23">
        <f>SUM(AQ41:AQ52)</f>
        <v>4</v>
      </c>
      <c r="AR53" s="36"/>
    </row>
    <row r="54" spans="1:44" ht="15.95" customHeight="1" x14ac:dyDescent="0.25">
      <c r="A54" s="41"/>
      <c r="B54" s="11"/>
      <c r="C54" s="11"/>
      <c r="D54" s="11"/>
      <c r="E54" s="21" t="s">
        <v>102</v>
      </c>
      <c r="F54" s="21"/>
      <c r="G54" s="5">
        <f>SUM(G14:G53)</f>
        <v>29</v>
      </c>
      <c r="H54" s="5"/>
      <c r="I54" s="20"/>
      <c r="J54" s="21" t="s">
        <v>56</v>
      </c>
      <c r="K54" s="20"/>
      <c r="L54" s="5">
        <f>COUNTA(C14:C53)-8</f>
        <v>5</v>
      </c>
      <c r="N54" s="21" t="s">
        <v>73</v>
      </c>
      <c r="O54" s="5">
        <f>+L54*2</f>
        <v>10</v>
      </c>
      <c r="P54" s="1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0</v>
      </c>
      <c r="AA54" s="22">
        <v>0</v>
      </c>
      <c r="AB54" s="22">
        <v>0</v>
      </c>
      <c r="AC54" s="22">
        <f t="shared" ref="AC54:AC65" si="12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</v>
      </c>
      <c r="AN54" s="22">
        <v>0</v>
      </c>
      <c r="AO54" s="22">
        <v>2</v>
      </c>
      <c r="AP54" s="22">
        <f t="shared" ref="AP54:AP65" si="13">+AN54+AO54</f>
        <v>2</v>
      </c>
      <c r="AQ54" s="22">
        <v>2</v>
      </c>
      <c r="AR54" s="36"/>
    </row>
    <row r="55" spans="1:44" ht="15.95" customHeight="1" x14ac:dyDescent="0.25">
      <c r="A55" s="41"/>
      <c r="E55" s="21" t="s">
        <v>101</v>
      </c>
      <c r="F55" s="21"/>
      <c r="G55" s="5">
        <f>COUNTA(L15:L53)+COUNTIF(L15:L53,"*&amp;*")</f>
        <v>45</v>
      </c>
      <c r="O55" t="s">
        <v>144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</v>
      </c>
      <c r="AA55" s="22">
        <v>0</v>
      </c>
      <c r="AB55" s="22">
        <v>0</v>
      </c>
      <c r="AC55" s="22">
        <f t="shared" si="12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</v>
      </c>
      <c r="AN55" s="22">
        <v>0</v>
      </c>
      <c r="AO55" s="22">
        <v>0</v>
      </c>
      <c r="AP55" s="22">
        <f t="shared" si="13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</v>
      </c>
      <c r="AA56" s="22">
        <v>0</v>
      </c>
      <c r="AB56" s="22">
        <v>2</v>
      </c>
      <c r="AC56" s="22">
        <f t="shared" si="12"/>
        <v>2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1</v>
      </c>
      <c r="AN56" s="22">
        <v>2</v>
      </c>
      <c r="AO56" s="22">
        <v>0</v>
      </c>
      <c r="AP56" s="22">
        <f t="shared" si="13"/>
        <v>2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1</v>
      </c>
      <c r="AA57" s="22">
        <v>1</v>
      </c>
      <c r="AB57" s="22">
        <v>0</v>
      </c>
      <c r="AC57" s="22">
        <f t="shared" si="12"/>
        <v>1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3"/>
        <v>2</v>
      </c>
      <c r="AQ57" s="22">
        <v>0</v>
      </c>
      <c r="AR57" s="36"/>
    </row>
    <row r="58" spans="1:44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</v>
      </c>
      <c r="AA58" s="22">
        <v>0</v>
      </c>
      <c r="AB58" s="22">
        <v>0</v>
      </c>
      <c r="AC58" s="22">
        <f t="shared" si="12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1</v>
      </c>
      <c r="AN58" s="22">
        <v>0</v>
      </c>
      <c r="AO58" s="22">
        <v>1</v>
      </c>
      <c r="AP58" s="22">
        <f t="shared" si="13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</v>
      </c>
      <c r="AA59" s="22">
        <v>0</v>
      </c>
      <c r="AB59" s="22">
        <v>0</v>
      </c>
      <c r="AC59" s="22">
        <f t="shared" si="12"/>
        <v>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1</v>
      </c>
      <c r="AN59" s="22">
        <v>0</v>
      </c>
      <c r="AO59" s="22">
        <v>1</v>
      </c>
      <c r="AP59" s="22">
        <f t="shared" si="13"/>
        <v>1</v>
      </c>
      <c r="AQ59" s="22">
        <v>0</v>
      </c>
      <c r="AR59" s="36"/>
    </row>
    <row r="60" spans="1:44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</v>
      </c>
      <c r="AA60" s="22">
        <v>0</v>
      </c>
      <c r="AB60" s="22">
        <v>0</v>
      </c>
      <c r="AC60" s="22">
        <f t="shared" si="12"/>
        <v>0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1</v>
      </c>
      <c r="AN60" s="22">
        <v>0</v>
      </c>
      <c r="AO60" s="22">
        <v>0</v>
      </c>
      <c r="AP60" s="22">
        <f t="shared" si="13"/>
        <v>0</v>
      </c>
      <c r="AQ60" s="22">
        <v>0</v>
      </c>
      <c r="AR60" s="36"/>
    </row>
    <row r="61" spans="1:44" ht="15.95" customHeight="1" x14ac:dyDescent="0.25">
      <c r="A61" s="41"/>
      <c r="C61" s="21" t="s">
        <v>203</v>
      </c>
      <c r="H61" s="21" t="s">
        <v>204</v>
      </c>
      <c r="I61" s="21"/>
      <c r="J61" s="21"/>
      <c r="K61" s="21"/>
      <c r="L61" s="21"/>
      <c r="M61" s="21" t="s">
        <v>163</v>
      </c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</v>
      </c>
      <c r="AA61" s="22">
        <v>1</v>
      </c>
      <c r="AB61" s="22">
        <v>0</v>
      </c>
      <c r="AC61" s="22">
        <f t="shared" si="12"/>
        <v>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0</v>
      </c>
      <c r="AN61" s="22">
        <v>0</v>
      </c>
      <c r="AO61" s="22">
        <v>0</v>
      </c>
      <c r="AP61" s="22">
        <f t="shared" si="13"/>
        <v>0</v>
      </c>
      <c r="AQ61" s="22">
        <v>0</v>
      </c>
      <c r="AR61" s="36"/>
    </row>
    <row r="62" spans="1:44" ht="15.95" customHeight="1" x14ac:dyDescent="0.25">
      <c r="A62" s="41"/>
      <c r="C62" s="21"/>
      <c r="H62" s="21" t="s">
        <v>230</v>
      </c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2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</v>
      </c>
      <c r="AN62" s="22">
        <v>0</v>
      </c>
      <c r="AO62" s="22">
        <v>0</v>
      </c>
      <c r="AP62" s="22">
        <f t="shared" si="13"/>
        <v>0</v>
      </c>
      <c r="AQ62" s="22">
        <v>0</v>
      </c>
      <c r="AR62" s="36"/>
    </row>
    <row r="63" spans="1:44" ht="15.95" customHeight="1" x14ac:dyDescent="0.25">
      <c r="A63" s="36"/>
      <c r="C63" s="21"/>
      <c r="F63" s="21"/>
      <c r="H63" s="21"/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</v>
      </c>
      <c r="AA63" s="22">
        <v>0</v>
      </c>
      <c r="AB63" s="22">
        <v>1</v>
      </c>
      <c r="AC63" s="22">
        <f t="shared" si="12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1</v>
      </c>
      <c r="AN63" s="22">
        <v>0</v>
      </c>
      <c r="AO63" s="22">
        <v>0</v>
      </c>
      <c r="AP63" s="22">
        <f t="shared" si="13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</v>
      </c>
      <c r="AA64" s="22">
        <v>0</v>
      </c>
      <c r="AB64" s="22">
        <v>0</v>
      </c>
      <c r="AC64" s="22">
        <f t="shared" si="12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</v>
      </c>
      <c r="AN64" s="22">
        <v>0</v>
      </c>
      <c r="AO64" s="22">
        <v>0</v>
      </c>
      <c r="AP64" s="22">
        <f t="shared" si="13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</v>
      </c>
      <c r="AA65" s="22">
        <v>0</v>
      </c>
      <c r="AB65" s="22">
        <v>1</v>
      </c>
      <c r="AC65" s="22">
        <f t="shared" si="12"/>
        <v>1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0</v>
      </c>
      <c r="AN65" s="22">
        <v>0</v>
      </c>
      <c r="AO65" s="22">
        <v>0</v>
      </c>
      <c r="AP65" s="22">
        <f t="shared" si="13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</v>
      </c>
      <c r="AA66" s="23">
        <f>SUM(AA54:AA65)</f>
        <v>2</v>
      </c>
      <c r="AB66" s="23">
        <f>SUM(AB54:AB65)</f>
        <v>4</v>
      </c>
      <c r="AC66" s="23">
        <f>+AB66+AA66</f>
        <v>6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</v>
      </c>
      <c r="AN67" s="15">
        <f>+AA27+AA40+AN27+AN66+AN53+AN40+AA66+AA53</f>
        <v>29</v>
      </c>
      <c r="AO67" s="15">
        <f>+AB27+AB40+AO27+AO66+AO53+AO40+AB66+AB53</f>
        <v>45</v>
      </c>
      <c r="AP67" s="15">
        <f>+AC27+AC40+AP27+AP66+AP53+AP40+AC66+AC53</f>
        <v>74</v>
      </c>
      <c r="AQ67" s="15">
        <f>+AD27+AD40+AQ27+AQ66+AQ53+AQ40+AD66+AD53</f>
        <v>10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63" t="s">
        <v>127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39"/>
      <c r="R74" s="39"/>
      <c r="S74" s="63" t="s">
        <v>127</v>
      </c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43"/>
    </row>
    <row r="75" spans="1:44" ht="20.25" x14ac:dyDescent="0.3">
      <c r="A75" s="39"/>
      <c r="B75" s="26" t="s">
        <v>76</v>
      </c>
      <c r="C75" s="26">
        <f>+C2</f>
        <v>1</v>
      </c>
      <c r="D75" s="25"/>
      <c r="E75" s="25"/>
      <c r="F75" s="25"/>
      <c r="G75" s="64" t="str">
        <f>+G2</f>
        <v>2025/2026 REGULAR SEASON</v>
      </c>
      <c r="H75" s="64"/>
      <c r="I75" s="64"/>
      <c r="J75" s="64"/>
      <c r="K75" s="64"/>
      <c r="L75" s="64"/>
      <c r="M75" s="64"/>
      <c r="N75" s="25"/>
      <c r="O75" s="25"/>
      <c r="P75" s="25"/>
      <c r="Q75" s="39"/>
      <c r="R75" s="39"/>
      <c r="S75" s="64" t="s">
        <v>88</v>
      </c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1</v>
      </c>
      <c r="AA78" s="22">
        <v>1</v>
      </c>
      <c r="AB78" s="22">
        <v>0</v>
      </c>
      <c r="AC78" s="22">
        <f>+AA78+AB78</f>
        <v>1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1</v>
      </c>
      <c r="AA79" s="22">
        <v>2</v>
      </c>
      <c r="AB79" s="22">
        <v>1</v>
      </c>
      <c r="AC79" s="22">
        <f>+AA79+AB79</f>
        <v>3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1</v>
      </c>
      <c r="K80" s="22">
        <v>5</v>
      </c>
      <c r="L80" s="22">
        <v>2</v>
      </c>
      <c r="M80" s="49">
        <f t="shared" ref="M80:M98" si="14">+K80+L80</f>
        <v>7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194</v>
      </c>
      <c r="F81" s="21"/>
      <c r="G81" s="21"/>
      <c r="H81" s="21" t="s">
        <v>97</v>
      </c>
      <c r="I81" s="22"/>
      <c r="J81" s="22">
        <v>1</v>
      </c>
      <c r="K81" s="22">
        <v>2</v>
      </c>
      <c r="L81" s="22">
        <v>4</v>
      </c>
      <c r="M81" s="49">
        <f t="shared" si="14"/>
        <v>6</v>
      </c>
      <c r="Q81" s="36"/>
      <c r="R81" s="36"/>
      <c r="S81" s="27">
        <v>6</v>
      </c>
      <c r="T81" s="21" t="s">
        <v>156</v>
      </c>
      <c r="Z81" s="22">
        <v>1</v>
      </c>
      <c r="AA81" s="22">
        <v>0</v>
      </c>
      <c r="AB81" s="22">
        <v>0</v>
      </c>
      <c r="AC81" s="22">
        <f>+AA81+AB81</f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thickBot="1" x14ac:dyDescent="0.3">
      <c r="A82" s="36"/>
      <c r="E82" s="21" t="s">
        <v>185</v>
      </c>
      <c r="F82" s="21"/>
      <c r="G82" s="21"/>
      <c r="H82" s="21" t="s">
        <v>134</v>
      </c>
      <c r="I82" s="22"/>
      <c r="J82" s="22">
        <v>1</v>
      </c>
      <c r="K82" s="22">
        <v>3</v>
      </c>
      <c r="L82" s="22">
        <v>0</v>
      </c>
      <c r="M82" s="49">
        <f t="shared" si="14"/>
        <v>3</v>
      </c>
      <c r="Q82" s="36"/>
      <c r="R82" s="36"/>
      <c r="S82" s="27">
        <v>6</v>
      </c>
      <c r="T82" s="21" t="s">
        <v>223</v>
      </c>
      <c r="Z82" s="22">
        <v>1</v>
      </c>
      <c r="AA82" s="22">
        <v>0</v>
      </c>
      <c r="AB82" s="22">
        <v>1</v>
      </c>
      <c r="AC82" s="22">
        <f>+AA82+AB82</f>
        <v>1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155</v>
      </c>
      <c r="H83" s="21" t="s">
        <v>134</v>
      </c>
      <c r="I83" s="22"/>
      <c r="J83" s="22">
        <v>1</v>
      </c>
      <c r="K83" s="22">
        <v>1</v>
      </c>
      <c r="L83" s="22">
        <v>2</v>
      </c>
      <c r="M83" s="49">
        <f t="shared" si="14"/>
        <v>3</v>
      </c>
      <c r="Q83" s="36"/>
      <c r="R83" s="36"/>
      <c r="S83" s="8"/>
      <c r="T83" s="31" t="s">
        <v>86</v>
      </c>
      <c r="U83" s="8"/>
      <c r="V83" s="8"/>
      <c r="W83" s="8"/>
      <c r="X83" s="8"/>
      <c r="Y83" s="8"/>
      <c r="Z83" s="15">
        <f>SUM(Z78:Z82)</f>
        <v>5</v>
      </c>
      <c r="AA83" s="15">
        <f>SUM(AA78:AA82)</f>
        <v>3</v>
      </c>
      <c r="AB83" s="15">
        <f>SUM(AB78:AB82)</f>
        <v>2</v>
      </c>
      <c r="AC83" s="15">
        <f>SUM(AC78:AC82)</f>
        <v>5</v>
      </c>
      <c r="AD83" s="15">
        <f>SUM(AD78:AD82)</f>
        <v>2</v>
      </c>
      <c r="AQ83" s="22"/>
      <c r="AR83" s="36"/>
    </row>
    <row r="84" spans="1:44" ht="15.75" customHeight="1" x14ac:dyDescent="0.25">
      <c r="A84" s="36"/>
      <c r="E84" s="21" t="s">
        <v>79</v>
      </c>
      <c r="F84" s="21"/>
      <c r="G84" s="21"/>
      <c r="H84" s="21" t="s">
        <v>173</v>
      </c>
      <c r="I84" s="22"/>
      <c r="J84" s="22">
        <v>1</v>
      </c>
      <c r="K84" s="22">
        <v>1</v>
      </c>
      <c r="L84" s="22">
        <v>2</v>
      </c>
      <c r="M84" s="49">
        <f t="shared" si="14"/>
        <v>3</v>
      </c>
      <c r="Q84" s="36"/>
      <c r="R84" s="36"/>
      <c r="AM84" s="22"/>
      <c r="AN84" s="22"/>
      <c r="AO84" s="22"/>
      <c r="AP84" s="22"/>
      <c r="AQ84" s="22"/>
      <c r="AR84" s="36"/>
    </row>
    <row r="85" spans="1:44" ht="15.75" customHeight="1" thickBot="1" x14ac:dyDescent="0.3">
      <c r="A85" s="36"/>
      <c r="E85" s="21" t="s">
        <v>169</v>
      </c>
      <c r="F85" s="21"/>
      <c r="G85" s="21"/>
      <c r="H85" s="21" t="s">
        <v>134</v>
      </c>
      <c r="I85" s="22"/>
      <c r="J85" s="22">
        <v>1</v>
      </c>
      <c r="K85" s="22">
        <v>2</v>
      </c>
      <c r="L85" s="22">
        <v>0</v>
      </c>
      <c r="M85" s="49">
        <f t="shared" si="14"/>
        <v>2</v>
      </c>
      <c r="Q85" s="36"/>
      <c r="R85" s="36"/>
      <c r="S85" s="28" t="s">
        <v>109</v>
      </c>
      <c r="T85" s="28" t="s">
        <v>112</v>
      </c>
      <c r="U85" s="28"/>
      <c r="V85" s="38"/>
      <c r="W85" s="38"/>
      <c r="X85" s="38"/>
      <c r="Y85" s="38"/>
      <c r="Z85" s="38" t="s">
        <v>3</v>
      </c>
      <c r="AA85" s="38" t="s">
        <v>22</v>
      </c>
      <c r="AB85" s="38" t="s">
        <v>23</v>
      </c>
      <c r="AC85" s="38" t="s">
        <v>24</v>
      </c>
      <c r="AD85" s="38" t="s">
        <v>2</v>
      </c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99</v>
      </c>
      <c r="F86" s="21"/>
      <c r="G86" s="21"/>
      <c r="H86" s="21" t="s">
        <v>173</v>
      </c>
      <c r="I86" s="22"/>
      <c r="J86" s="22">
        <v>1</v>
      </c>
      <c r="K86" s="22">
        <v>2</v>
      </c>
      <c r="L86" s="22">
        <v>0</v>
      </c>
      <c r="M86" s="49">
        <f t="shared" si="14"/>
        <v>2</v>
      </c>
      <c r="Q86" s="36"/>
      <c r="R86" s="36"/>
      <c r="S86" s="27">
        <v>7.5</v>
      </c>
      <c r="T86" s="21" t="s">
        <v>44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129</v>
      </c>
      <c r="F87" s="21"/>
      <c r="G87" s="21"/>
      <c r="H87" s="21" t="s">
        <v>17</v>
      </c>
      <c r="I87" s="22"/>
      <c r="J87" s="22">
        <v>1</v>
      </c>
      <c r="K87" s="22">
        <v>2</v>
      </c>
      <c r="L87" s="22">
        <v>0</v>
      </c>
      <c r="M87" s="49">
        <f t="shared" si="14"/>
        <v>2</v>
      </c>
      <c r="Q87" s="40"/>
      <c r="R87" s="40"/>
      <c r="S87" s="8"/>
      <c r="T87" s="31" t="s">
        <v>157</v>
      </c>
      <c r="U87" s="8"/>
      <c r="V87" s="8"/>
      <c r="W87" s="8"/>
      <c r="X87" s="8"/>
      <c r="Y87" s="8"/>
      <c r="Z87" s="53">
        <f>+Z86</f>
        <v>1</v>
      </c>
      <c r="AA87" s="53">
        <f t="shared" ref="AA87:AD87" si="15">+AA86</f>
        <v>0</v>
      </c>
      <c r="AB87" s="53">
        <f t="shared" si="15"/>
        <v>2</v>
      </c>
      <c r="AC87" s="53">
        <f t="shared" si="15"/>
        <v>2</v>
      </c>
      <c r="AD87" s="53">
        <f t="shared" si="15"/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167</v>
      </c>
      <c r="F88" s="21"/>
      <c r="G88" s="21"/>
      <c r="H88" s="21" t="s">
        <v>107</v>
      </c>
      <c r="I88" s="22"/>
      <c r="J88" s="22">
        <v>1</v>
      </c>
      <c r="K88" s="22">
        <v>2</v>
      </c>
      <c r="L88" s="22">
        <v>0</v>
      </c>
      <c r="M88" s="49">
        <f t="shared" si="14"/>
        <v>2</v>
      </c>
      <c r="Q88" s="40"/>
      <c r="R88" s="40"/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1</v>
      </c>
      <c r="K89" s="22">
        <v>1</v>
      </c>
      <c r="L89" s="22">
        <v>1</v>
      </c>
      <c r="M89" s="49">
        <f t="shared" si="14"/>
        <v>2</v>
      </c>
      <c r="Q89" s="40"/>
      <c r="R89" s="40"/>
      <c r="S89" s="27"/>
      <c r="T89" s="21" t="s">
        <v>86</v>
      </c>
      <c r="Z89" s="54">
        <f>Z83+AC95+Z87</f>
        <v>7</v>
      </c>
      <c r="AA89" s="54">
        <f>AA87+AA83</f>
        <v>3</v>
      </c>
      <c r="AB89" s="54">
        <f>AB87+AB83</f>
        <v>4</v>
      </c>
      <c r="AC89" s="54">
        <f>AC87+AC83</f>
        <v>7</v>
      </c>
      <c r="AD89" s="54">
        <f>AD87+AD83</f>
        <v>2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42</v>
      </c>
      <c r="F90" s="21"/>
      <c r="G90" s="21"/>
      <c r="H90" s="21" t="s">
        <v>107</v>
      </c>
      <c r="I90" s="22"/>
      <c r="J90" s="22">
        <v>1</v>
      </c>
      <c r="K90" s="22">
        <v>1</v>
      </c>
      <c r="L90" s="22">
        <v>1</v>
      </c>
      <c r="M90" s="49">
        <f t="shared" si="14"/>
        <v>2</v>
      </c>
      <c r="Q90" s="41"/>
      <c r="R90" s="41"/>
      <c r="S90" s="27"/>
      <c r="T90" s="21" t="s">
        <v>75</v>
      </c>
      <c r="Z90" s="22">
        <f>+AM41+AM28+Z54+Z41+AM54+AM15+Z28+Z15</f>
        <v>7</v>
      </c>
      <c r="AA90" s="22">
        <f>+AN41+AN28+AA54+AA41+AN54+AN15+AA28+AA15</f>
        <v>3</v>
      </c>
      <c r="AB90" s="22">
        <f>+AO41+AO28+AB54+AB41+AO54+AO15+AB28+AB15</f>
        <v>4</v>
      </c>
      <c r="AC90" s="22">
        <f>+AP41+AP28+AC54+AC41+AP54+AP15+AC28+AC15</f>
        <v>7</v>
      </c>
      <c r="AD90" s="22">
        <f>+AQ41+AQ28+AD54+AD41+AQ54+AQ15+AD28+AD15</f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164</v>
      </c>
      <c r="F91" s="21"/>
      <c r="G91" s="21"/>
      <c r="H91" s="21" t="s">
        <v>134</v>
      </c>
      <c r="I91" s="22"/>
      <c r="J91" s="22">
        <v>1</v>
      </c>
      <c r="K91" s="22">
        <v>0</v>
      </c>
      <c r="L91" s="22">
        <v>2</v>
      </c>
      <c r="M91" s="49">
        <f t="shared" si="14"/>
        <v>2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85</v>
      </c>
      <c r="F92" s="21"/>
      <c r="G92" s="21"/>
      <c r="H92" s="21" t="s">
        <v>106</v>
      </c>
      <c r="I92" s="22"/>
      <c r="J92" s="22">
        <v>1</v>
      </c>
      <c r="K92" s="22">
        <v>0</v>
      </c>
      <c r="L92" s="22">
        <v>2</v>
      </c>
      <c r="M92" s="49">
        <f t="shared" si="14"/>
        <v>2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138</v>
      </c>
      <c r="F93" s="21"/>
      <c r="G93" s="21"/>
      <c r="H93" s="21" t="s">
        <v>173</v>
      </c>
      <c r="I93" s="22"/>
      <c r="J93" s="22">
        <v>1</v>
      </c>
      <c r="K93" s="22">
        <v>0</v>
      </c>
      <c r="L93" s="22">
        <v>2</v>
      </c>
      <c r="M93" s="49">
        <f t="shared" si="14"/>
        <v>2</v>
      </c>
      <c r="Q93" s="41"/>
      <c r="R93" s="41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/>
      <c r="AI93" s="37" t="s">
        <v>4</v>
      </c>
      <c r="AJ93" s="37" t="s">
        <v>6</v>
      </c>
      <c r="AK93" s="37" t="s">
        <v>5</v>
      </c>
      <c r="AL93" s="37" t="s">
        <v>72</v>
      </c>
      <c r="AM93" s="37" t="s">
        <v>23</v>
      </c>
      <c r="AN93" s="37" t="s">
        <v>2</v>
      </c>
      <c r="AO93" s="22"/>
      <c r="AP93" s="22"/>
      <c r="AQ93" s="22"/>
      <c r="AR93" s="41"/>
    </row>
    <row r="94" spans="1:44" ht="15.75" customHeight="1" thickBot="1" x14ac:dyDescent="0.3">
      <c r="A94" s="36"/>
      <c r="E94" s="21" t="s">
        <v>119</v>
      </c>
      <c r="F94" s="21"/>
      <c r="G94" s="21"/>
      <c r="H94" s="21" t="s">
        <v>173</v>
      </c>
      <c r="I94" s="22"/>
      <c r="J94" s="22">
        <v>1</v>
      </c>
      <c r="K94" s="22">
        <v>0</v>
      </c>
      <c r="L94" s="22">
        <v>2</v>
      </c>
      <c r="M94" s="49">
        <f t="shared" si="14"/>
        <v>2</v>
      </c>
      <c r="Q94" s="41"/>
      <c r="R94" s="41"/>
      <c r="U94" s="27">
        <v>7</v>
      </c>
      <c r="V94" s="21" t="s">
        <v>222</v>
      </c>
      <c r="X94" s="21"/>
      <c r="Y94" s="31"/>
      <c r="Z94" s="14"/>
      <c r="AA94" s="8"/>
      <c r="AB94" s="8"/>
      <c r="AC94" s="22">
        <v>1</v>
      </c>
      <c r="AD94" s="22">
        <v>0</v>
      </c>
      <c r="AE94" s="22">
        <v>0</v>
      </c>
      <c r="AF94" s="22">
        <v>1</v>
      </c>
      <c r="AG94" s="66">
        <f t="shared" ref="AG94" si="16">+(AD94*2+AF94)/(2*AC94)</f>
        <v>0.5</v>
      </c>
      <c r="AH94" s="66"/>
      <c r="AI94" s="22">
        <v>2</v>
      </c>
      <c r="AJ94" s="22">
        <v>0</v>
      </c>
      <c r="AK94" s="22">
        <v>0</v>
      </c>
      <c r="AL94" s="24">
        <f t="shared" ref="AL94" si="17">+AI94/AC94</f>
        <v>2</v>
      </c>
      <c r="AM94" s="22">
        <v>0</v>
      </c>
      <c r="AN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161</v>
      </c>
      <c r="F95" s="21"/>
      <c r="G95" s="21"/>
      <c r="H95" s="21" t="s">
        <v>17</v>
      </c>
      <c r="I95" s="22"/>
      <c r="J95" s="22">
        <v>1</v>
      </c>
      <c r="K95" s="22">
        <v>0</v>
      </c>
      <c r="L95" s="22">
        <v>2</v>
      </c>
      <c r="M95" s="49">
        <f t="shared" si="14"/>
        <v>2</v>
      </c>
      <c r="Q95" s="41"/>
      <c r="R95" s="41"/>
      <c r="S95" s="27"/>
      <c r="T95" s="21"/>
      <c r="U95" s="8"/>
      <c r="V95" s="32"/>
      <c r="W95" s="31" t="s">
        <v>20</v>
      </c>
      <c r="X95" s="32"/>
      <c r="Y95" s="32"/>
      <c r="Z95" s="15"/>
      <c r="AA95" s="8"/>
      <c r="AB95" s="8"/>
      <c r="AC95" s="15">
        <f>+AC94</f>
        <v>1</v>
      </c>
      <c r="AD95" s="15">
        <f t="shared" ref="AD95:AN95" si="18">+AD94</f>
        <v>0</v>
      </c>
      <c r="AE95" s="15">
        <f t="shared" si="18"/>
        <v>0</v>
      </c>
      <c r="AF95" s="15">
        <f t="shared" si="18"/>
        <v>1</v>
      </c>
      <c r="AG95" s="15"/>
      <c r="AH95" s="15"/>
      <c r="AI95" s="15">
        <f t="shared" si="18"/>
        <v>2</v>
      </c>
      <c r="AJ95" s="15">
        <f t="shared" si="18"/>
        <v>0</v>
      </c>
      <c r="AK95" s="15">
        <f t="shared" si="18"/>
        <v>0</v>
      </c>
      <c r="AL95" s="15"/>
      <c r="AM95" s="15">
        <f t="shared" si="18"/>
        <v>0</v>
      </c>
      <c r="AN95" s="15">
        <f t="shared" si="18"/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154</v>
      </c>
      <c r="F96" s="21"/>
      <c r="G96" s="21"/>
      <c r="H96" s="21" t="s">
        <v>97</v>
      </c>
      <c r="I96" s="22"/>
      <c r="J96" s="22">
        <v>1</v>
      </c>
      <c r="K96" s="22">
        <v>0</v>
      </c>
      <c r="L96" s="22">
        <v>2</v>
      </c>
      <c r="M96" s="49">
        <f t="shared" si="14"/>
        <v>2</v>
      </c>
      <c r="Q96" s="41"/>
      <c r="R96" s="41"/>
      <c r="S96" s="27"/>
      <c r="T96" s="21"/>
      <c r="AO96" s="22"/>
      <c r="AP96" s="22"/>
      <c r="AQ96" s="22"/>
      <c r="AR96" s="41"/>
    </row>
    <row r="97" spans="1:44" ht="15.75" customHeight="1" x14ac:dyDescent="0.25">
      <c r="A97" s="36"/>
      <c r="E97" s="21" t="s">
        <v>141</v>
      </c>
      <c r="F97" s="21"/>
      <c r="G97" s="21"/>
      <c r="H97" s="21" t="s">
        <v>97</v>
      </c>
      <c r="I97" s="22"/>
      <c r="J97" s="22">
        <v>1</v>
      </c>
      <c r="K97" s="22">
        <v>0</v>
      </c>
      <c r="L97" s="22">
        <v>2</v>
      </c>
      <c r="M97" s="49">
        <f t="shared" si="14"/>
        <v>2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 t="s">
        <v>39</v>
      </c>
      <c r="F98" s="21"/>
      <c r="G98" s="21"/>
      <c r="H98" s="21" t="s">
        <v>97</v>
      </c>
      <c r="I98" s="22"/>
      <c r="J98" s="22">
        <v>1</v>
      </c>
      <c r="K98" s="22">
        <v>0</v>
      </c>
      <c r="L98" s="22">
        <v>2</v>
      </c>
      <c r="M98" s="49">
        <f t="shared" si="14"/>
        <v>2</v>
      </c>
      <c r="Q98" s="41"/>
      <c r="R98" s="41"/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169</v>
      </c>
      <c r="G102" s="21"/>
      <c r="H102" s="21"/>
      <c r="I102" s="21" t="s">
        <v>134</v>
      </c>
      <c r="K102" s="22">
        <v>1</v>
      </c>
      <c r="L102" s="22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141</v>
      </c>
      <c r="G103" s="21"/>
      <c r="H103" s="21"/>
      <c r="I103" s="21" t="s">
        <v>97</v>
      </c>
      <c r="K103" s="22">
        <v>1</v>
      </c>
      <c r="L103" s="22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113</v>
      </c>
      <c r="G104" s="21"/>
      <c r="H104" s="21"/>
      <c r="I104" s="21" t="s">
        <v>97</v>
      </c>
      <c r="K104" s="22">
        <v>1</v>
      </c>
      <c r="L104" s="22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187</v>
      </c>
      <c r="G105" s="21"/>
      <c r="H105" s="21"/>
      <c r="I105" s="16" t="s">
        <v>98</v>
      </c>
      <c r="K105" s="22">
        <v>1</v>
      </c>
      <c r="L105" s="22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59"/>
      <c r="AH133" s="59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59"/>
      <c r="AH134" s="59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59"/>
      <c r="AH135" s="59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59"/>
      <c r="AH136" s="59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3">
    <mergeCell ref="AG11:AH11"/>
    <mergeCell ref="E14:F14"/>
    <mergeCell ref="B74:P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36:AH136"/>
    <mergeCell ref="AG133:AH133"/>
    <mergeCell ref="S74:AQ74"/>
    <mergeCell ref="G75:M75"/>
    <mergeCell ref="S75:AQ75"/>
    <mergeCell ref="AG134:AH134"/>
    <mergeCell ref="AG135:AH135"/>
    <mergeCell ref="AG94:AH94"/>
  </mergeCells>
  <conditionalFormatting sqref="Z90">
    <cfRule type="cellIs" dxfId="4" priority="5" operator="notEqual">
      <formula>$Z$89</formula>
    </cfRule>
  </conditionalFormatting>
  <conditionalFormatting sqref="AA90">
    <cfRule type="cellIs" dxfId="3" priority="4" operator="notEqual">
      <formula>$AA$89</formula>
    </cfRule>
  </conditionalFormatting>
  <conditionalFormatting sqref="AB90">
    <cfRule type="cellIs" dxfId="2" priority="3" operator="notEqual">
      <formula>$AB$89</formula>
    </cfRule>
  </conditionalFormatting>
  <conditionalFormatting sqref="AC90">
    <cfRule type="cellIs" dxfId="1" priority="2" operator="notEqual">
      <formula>$AC$89</formula>
    </cfRule>
  </conditionalFormatting>
  <conditionalFormatting sqref="AD90">
    <cfRule type="cellIs" dxfId="0" priority="1" operator="notEqual">
      <formula>$AD$89</formula>
    </cfRule>
  </conditionalFormatting>
  <pageMargins left="0.25" right="0.25" top="0.25" bottom="0.25" header="0.5" footer="0.5"/>
  <pageSetup scale="65" fitToWidth="0" fitToHeight="0" orientation="portrait" r:id="rId1"/>
  <headerFooter alignWithMargins="0"/>
  <ignoredErrors>
    <ignoredError sqref="AC27 AC40 AC53 AC66 AP53 AP27 AP40 AP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2025-09-30T18:15:15Z</cp:lastPrinted>
  <dcterms:created xsi:type="dcterms:W3CDTF">2018-09-11T20:47:04Z</dcterms:created>
  <dcterms:modified xsi:type="dcterms:W3CDTF">2025-09-30T18:15:35Z</dcterms:modified>
</cp:coreProperties>
</file>