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teve\Documents\MonOver50Web\"/>
    </mc:Choice>
  </mc:AlternateContent>
  <xr:revisionPtr revIDLastSave="0" documentId="13_ncr:1_{EB79FEF9-D7A5-4338-B700-E13DAFB6759D}" xr6:coauthVersionLast="47" xr6:coauthVersionMax="47" xr10:uidLastSave="{00000000-0000-0000-0000-000000000000}"/>
  <bookViews>
    <workbookView xWindow="1170" yWindow="315" windowWidth="25785" windowHeight="14790" xr2:uid="{421C5457-0AAE-4670-8A8D-86B339B6392B}"/>
  </bookViews>
  <sheets>
    <sheet name="Wk30 PO8" sheetId="62" r:id="rId1"/>
    <sheet name="Wk29 PO7" sheetId="61" r:id="rId2"/>
    <sheet name="Wk28 PO6" sheetId="60" r:id="rId3"/>
    <sheet name="Wk27 PO5" sheetId="59" r:id="rId4"/>
    <sheet name="Wk26 PO4" sheetId="58" r:id="rId5"/>
    <sheet name="Wk25 PO3" sheetId="57" r:id="rId6"/>
    <sheet name="Wk24 PO2" sheetId="56" r:id="rId7"/>
    <sheet name="Wk23 PO1" sheetId="55" r:id="rId8"/>
    <sheet name="Wk22" sheetId="54" r:id="rId9"/>
    <sheet name="Wk21" sheetId="53" r:id="rId10"/>
    <sheet name="Wk20" sheetId="52" r:id="rId11"/>
    <sheet name="Wk19" sheetId="51" r:id="rId12"/>
    <sheet name="Wk18" sheetId="50" r:id="rId13"/>
    <sheet name="Wk17" sheetId="49" r:id="rId14"/>
    <sheet name="Wk16" sheetId="48" r:id="rId15"/>
    <sheet name="Wk15" sheetId="47" r:id="rId16"/>
    <sheet name="Wk14" sheetId="46" r:id="rId17"/>
    <sheet name="Wk13" sheetId="45" r:id="rId18"/>
    <sheet name="Wk12" sheetId="44" r:id="rId19"/>
    <sheet name="Wk11" sheetId="43" r:id="rId20"/>
    <sheet name="Wk10" sheetId="42" r:id="rId21"/>
    <sheet name="Wk9" sheetId="41" r:id="rId22"/>
    <sheet name="Wk8" sheetId="40" r:id="rId23"/>
    <sheet name="Wk7" sheetId="39" r:id="rId24"/>
    <sheet name="Wk6" sheetId="38" r:id="rId25"/>
    <sheet name="Wk5" sheetId="37" r:id="rId26"/>
    <sheet name="Wk4" sheetId="36" r:id="rId27"/>
    <sheet name="Wk3" sheetId="35" r:id="rId28"/>
    <sheet name="Wk2" sheetId="34" r:id="rId29"/>
    <sheet name="Wk1" sheetId="33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96" i="62" l="1"/>
  <c r="L195" i="62"/>
  <c r="L194" i="62"/>
  <c r="L193" i="62"/>
  <c r="L192" i="62"/>
  <c r="L191" i="62"/>
  <c r="L190" i="62"/>
  <c r="L189" i="62"/>
  <c r="L188" i="62"/>
  <c r="L187" i="62"/>
  <c r="L186" i="62"/>
  <c r="L185" i="62"/>
  <c r="L184" i="62"/>
  <c r="L183" i="62"/>
  <c r="L182" i="62"/>
  <c r="L181" i="62"/>
  <c r="L180" i="62"/>
  <c r="L179" i="62"/>
  <c r="L178" i="62"/>
  <c r="L177" i="62"/>
  <c r="L205" i="62"/>
  <c r="L204" i="62"/>
  <c r="L203" i="62"/>
  <c r="L202" i="62"/>
  <c r="L201" i="62"/>
  <c r="L200" i="62"/>
  <c r="CL7" i="62"/>
  <c r="CE7" i="62"/>
  <c r="CB7" i="62"/>
  <c r="CL93" i="62"/>
  <c r="CH93" i="62"/>
  <c r="CF93" i="62"/>
  <c r="CE93" i="62"/>
  <c r="CD93" i="62"/>
  <c r="CB93" i="62"/>
  <c r="CL39" i="62"/>
  <c r="CH39" i="62"/>
  <c r="CF39" i="62"/>
  <c r="CE39" i="62"/>
  <c r="CD39" i="62"/>
  <c r="CB39" i="62"/>
  <c r="AI91" i="62"/>
  <c r="AI90" i="62"/>
  <c r="AE91" i="62"/>
  <c r="AI84" i="62"/>
  <c r="AD84" i="62"/>
  <c r="M157" i="62"/>
  <c r="I157" i="62"/>
  <c r="H157" i="62"/>
  <c r="G157" i="62"/>
  <c r="M156" i="62"/>
  <c r="I156" i="62"/>
  <c r="H156" i="62"/>
  <c r="G156" i="62"/>
  <c r="M155" i="62"/>
  <c r="I155" i="62"/>
  <c r="H155" i="62"/>
  <c r="G155" i="62"/>
  <c r="M154" i="62"/>
  <c r="I154" i="62"/>
  <c r="H154" i="62"/>
  <c r="G154" i="62"/>
  <c r="M153" i="62"/>
  <c r="I153" i="62"/>
  <c r="H153" i="62"/>
  <c r="G153" i="62"/>
  <c r="M151" i="62"/>
  <c r="I151" i="62"/>
  <c r="H151" i="62"/>
  <c r="G151" i="62"/>
  <c r="M152" i="62"/>
  <c r="I152" i="62"/>
  <c r="H152" i="62"/>
  <c r="G152" i="62"/>
  <c r="M150" i="62"/>
  <c r="I150" i="62"/>
  <c r="H150" i="62"/>
  <c r="G150" i="62"/>
  <c r="C147" i="62"/>
  <c r="C175" i="62" s="1"/>
  <c r="BO131" i="62"/>
  <c r="BM131" i="62"/>
  <c r="BL131" i="62"/>
  <c r="BK131" i="62"/>
  <c r="BE131" i="62"/>
  <c r="O9" i="62" s="1"/>
  <c r="O156" i="62" s="1"/>
  <c r="BC131" i="62"/>
  <c r="N9" i="62" s="1"/>
  <c r="N156" i="62" s="1"/>
  <c r="BB131" i="62"/>
  <c r="L9" i="62" s="1"/>
  <c r="L156" i="62" s="1"/>
  <c r="BA131" i="62"/>
  <c r="BN130" i="62"/>
  <c r="BJ130" i="62"/>
  <c r="BH130" i="62"/>
  <c r="BG130" i="62"/>
  <c r="BF130" i="62"/>
  <c r="BD130" i="62"/>
  <c r="BN129" i="62"/>
  <c r="BJ129" i="62"/>
  <c r="BH129" i="62"/>
  <c r="BG129" i="62"/>
  <c r="BF129" i="62"/>
  <c r="BD129" i="62"/>
  <c r="BN128" i="62"/>
  <c r="BJ128" i="62"/>
  <c r="BH128" i="62"/>
  <c r="BG128" i="62"/>
  <c r="BF128" i="62"/>
  <c r="BD128" i="62"/>
  <c r="BN127" i="62"/>
  <c r="BJ127" i="62"/>
  <c r="BH127" i="62"/>
  <c r="BG127" i="62"/>
  <c r="BF127" i="62"/>
  <c r="BD127" i="62"/>
  <c r="BN126" i="62"/>
  <c r="BJ126" i="62"/>
  <c r="BH126" i="62"/>
  <c r="BG126" i="62"/>
  <c r="BF126" i="62"/>
  <c r="BD126" i="62"/>
  <c r="BN125" i="62"/>
  <c r="BJ125" i="62"/>
  <c r="BH125" i="62"/>
  <c r="BG125" i="62"/>
  <c r="BF125" i="62"/>
  <c r="BD125" i="62"/>
  <c r="BN124" i="62"/>
  <c r="BJ124" i="62"/>
  <c r="BH124" i="62"/>
  <c r="BG124" i="62"/>
  <c r="BF124" i="62"/>
  <c r="BD124" i="62"/>
  <c r="BN123" i="62"/>
  <c r="BJ123" i="62"/>
  <c r="BH123" i="62"/>
  <c r="BG123" i="62"/>
  <c r="BF123" i="62"/>
  <c r="BD123" i="62"/>
  <c r="CM123" i="62"/>
  <c r="CK123" i="62"/>
  <c r="CJ123" i="62"/>
  <c r="CI123" i="62"/>
  <c r="CC123" i="62"/>
  <c r="CA123" i="62"/>
  <c r="BZ123" i="62"/>
  <c r="BY123" i="62"/>
  <c r="BN122" i="62"/>
  <c r="BJ122" i="62"/>
  <c r="BH122" i="62"/>
  <c r="BG122" i="62"/>
  <c r="BF122" i="62"/>
  <c r="BD122" i="62"/>
  <c r="BN121" i="62"/>
  <c r="BJ121" i="62"/>
  <c r="BH121" i="62"/>
  <c r="BG121" i="62"/>
  <c r="BF121" i="62"/>
  <c r="BD121" i="62"/>
  <c r="BN120" i="62"/>
  <c r="BI120" i="62" s="1"/>
  <c r="BJ120" i="62"/>
  <c r="BH120" i="62"/>
  <c r="BG120" i="62"/>
  <c r="BF120" i="62"/>
  <c r="BD120" i="62"/>
  <c r="CM120" i="62"/>
  <c r="CK120" i="62"/>
  <c r="CJ120" i="62"/>
  <c r="CI120" i="62"/>
  <c r="CC120" i="62"/>
  <c r="CA120" i="62"/>
  <c r="BZ120" i="62"/>
  <c r="BY120" i="62"/>
  <c r="BN119" i="62"/>
  <c r="BJ119" i="62"/>
  <c r="BH119" i="62"/>
  <c r="BG119" i="62"/>
  <c r="BF119" i="62"/>
  <c r="BD119" i="62"/>
  <c r="CH119" i="62"/>
  <c r="CF119" i="62"/>
  <c r="CE119" i="62"/>
  <c r="CD119" i="62"/>
  <c r="CB119" i="62"/>
  <c r="CG119" i="62" s="1"/>
  <c r="BO118" i="62"/>
  <c r="BM118" i="62"/>
  <c r="BL118" i="62"/>
  <c r="BK118" i="62"/>
  <c r="BE118" i="62"/>
  <c r="BC118" i="62"/>
  <c r="BB118" i="62"/>
  <c r="L7" i="62" s="1"/>
  <c r="L153" i="62" s="1"/>
  <c r="BA118" i="62"/>
  <c r="CH118" i="62"/>
  <c r="CG118" i="62"/>
  <c r="CF118" i="62"/>
  <c r="CE118" i="62"/>
  <c r="CD118" i="62"/>
  <c r="CB118" i="62"/>
  <c r="BN117" i="62"/>
  <c r="BJ117" i="62"/>
  <c r="BH117" i="62"/>
  <c r="BG117" i="62"/>
  <c r="BF117" i="62"/>
  <c r="BD117" i="62"/>
  <c r="CH117" i="62"/>
  <c r="CF117" i="62"/>
  <c r="CE117" i="62"/>
  <c r="CD117" i="62"/>
  <c r="CB117" i="62"/>
  <c r="CG117" i="62" s="1"/>
  <c r="BN116" i="62"/>
  <c r="BJ116" i="62"/>
  <c r="BH116" i="62"/>
  <c r="BG116" i="62"/>
  <c r="BF116" i="62"/>
  <c r="BD116" i="62"/>
  <c r="CH116" i="62"/>
  <c r="CF116" i="62"/>
  <c r="CE116" i="62"/>
  <c r="CD116" i="62"/>
  <c r="CB116" i="62"/>
  <c r="CG116" i="62" s="1"/>
  <c r="BN115" i="62"/>
  <c r="BJ115" i="62"/>
  <c r="BH115" i="62"/>
  <c r="BG115" i="62"/>
  <c r="BF115" i="62"/>
  <c r="BD115" i="62"/>
  <c r="CH115" i="62"/>
  <c r="CF115" i="62"/>
  <c r="CE115" i="62"/>
  <c r="CD115" i="62"/>
  <c r="CB115" i="62"/>
  <c r="CG115" i="62" s="1"/>
  <c r="BN114" i="62"/>
  <c r="BJ114" i="62"/>
  <c r="BH114" i="62"/>
  <c r="BG114" i="62"/>
  <c r="BF114" i="62"/>
  <c r="BD114" i="62"/>
  <c r="CH114" i="62"/>
  <c r="CF114" i="62"/>
  <c r="CE114" i="62"/>
  <c r="CD114" i="62"/>
  <c r="CB114" i="62"/>
  <c r="CG114" i="62" s="1"/>
  <c r="BN113" i="62"/>
  <c r="BJ113" i="62"/>
  <c r="BH113" i="62"/>
  <c r="BG113" i="62"/>
  <c r="BF113" i="62"/>
  <c r="BD113" i="62"/>
  <c r="CH113" i="62"/>
  <c r="CF113" i="62"/>
  <c r="CE113" i="62"/>
  <c r="CD113" i="62"/>
  <c r="CB113" i="62"/>
  <c r="CG113" i="62" s="1"/>
  <c r="BN112" i="62"/>
  <c r="BJ112" i="62"/>
  <c r="BH112" i="62"/>
  <c r="BG112" i="62"/>
  <c r="BF112" i="62"/>
  <c r="BD112" i="62"/>
  <c r="CH112" i="62"/>
  <c r="CF112" i="62"/>
  <c r="CE112" i="62"/>
  <c r="CD112" i="62"/>
  <c r="CB112" i="62"/>
  <c r="CG112" i="62" s="1"/>
  <c r="BN111" i="62"/>
  <c r="BI111" i="62" s="1"/>
  <c r="BJ111" i="62"/>
  <c r="BH111" i="62"/>
  <c r="BG111" i="62"/>
  <c r="BF111" i="62"/>
  <c r="BD111" i="62"/>
  <c r="CH111" i="62"/>
  <c r="CF111" i="62"/>
  <c r="CE111" i="62"/>
  <c r="CD111" i="62"/>
  <c r="CB111" i="62"/>
  <c r="CG111" i="62" s="1"/>
  <c r="BN110" i="62"/>
  <c r="BJ110" i="62"/>
  <c r="BH110" i="62"/>
  <c r="BG110" i="62"/>
  <c r="BF110" i="62"/>
  <c r="BD110" i="62"/>
  <c r="CH110" i="62"/>
  <c r="CF110" i="62"/>
  <c r="CE110" i="62"/>
  <c r="CD110" i="62"/>
  <c r="CB110" i="62"/>
  <c r="CG110" i="62" s="1"/>
  <c r="BN109" i="62"/>
  <c r="BJ109" i="62"/>
  <c r="BH109" i="62"/>
  <c r="BG109" i="62"/>
  <c r="BF109" i="62"/>
  <c r="BD109" i="62"/>
  <c r="CH109" i="62"/>
  <c r="CF109" i="62"/>
  <c r="CE109" i="62"/>
  <c r="CD109" i="62"/>
  <c r="CB109" i="62"/>
  <c r="CG109" i="62" s="1"/>
  <c r="BN108" i="62"/>
  <c r="BJ108" i="62"/>
  <c r="BH108" i="62"/>
  <c r="BG108" i="62"/>
  <c r="BF108" i="62"/>
  <c r="BD108" i="62"/>
  <c r="CH108" i="62"/>
  <c r="CF108" i="62"/>
  <c r="CE108" i="62"/>
  <c r="CD108" i="62"/>
  <c r="CB108" i="62"/>
  <c r="CG108" i="62" s="1"/>
  <c r="BN107" i="62"/>
  <c r="BJ107" i="62"/>
  <c r="BH107" i="62"/>
  <c r="BG107" i="62"/>
  <c r="BF107" i="62"/>
  <c r="BD107" i="62"/>
  <c r="CH107" i="62"/>
  <c r="CF107" i="62"/>
  <c r="CE107" i="62"/>
  <c r="CD107" i="62"/>
  <c r="CB107" i="62"/>
  <c r="CG107" i="62" s="1"/>
  <c r="BN106" i="62"/>
  <c r="BJ106" i="62"/>
  <c r="BH106" i="62"/>
  <c r="BG106" i="62"/>
  <c r="BF106" i="62"/>
  <c r="BD106" i="62"/>
  <c r="CH106" i="62"/>
  <c r="CF106" i="62"/>
  <c r="CE106" i="62"/>
  <c r="CD106" i="62"/>
  <c r="CB106" i="62"/>
  <c r="CG106" i="62" s="1"/>
  <c r="BO105" i="62"/>
  <c r="BM105" i="62"/>
  <c r="BL105" i="62"/>
  <c r="BK105" i="62"/>
  <c r="BE105" i="62"/>
  <c r="O6" i="62" s="1"/>
  <c r="O155" i="62" s="1"/>
  <c r="BC105" i="62"/>
  <c r="BB105" i="62"/>
  <c r="L6" i="62" s="1"/>
  <c r="L155" i="62" s="1"/>
  <c r="BA105" i="62"/>
  <c r="CH105" i="62"/>
  <c r="CF105" i="62"/>
  <c r="CE105" i="62"/>
  <c r="CD105" i="62"/>
  <c r="CB105" i="62"/>
  <c r="CG105" i="62" s="1"/>
  <c r="BN104" i="62"/>
  <c r="BI104" i="62" s="1"/>
  <c r="BJ104" i="62"/>
  <c r="BH104" i="62"/>
  <c r="BG104" i="62"/>
  <c r="BF104" i="62"/>
  <c r="BD104" i="62"/>
  <c r="CH104" i="62"/>
  <c r="CF104" i="62"/>
  <c r="CE104" i="62"/>
  <c r="CD104" i="62"/>
  <c r="CB104" i="62"/>
  <c r="CG104" i="62" s="1"/>
  <c r="BN103" i="62"/>
  <c r="BJ103" i="62"/>
  <c r="BH103" i="62"/>
  <c r="BG103" i="62"/>
  <c r="BF103" i="62"/>
  <c r="BD103" i="62"/>
  <c r="AK103" i="62"/>
  <c r="AK31" i="62" s="1"/>
  <c r="AK16" i="62" s="1"/>
  <c r="AJ103" i="62"/>
  <c r="AJ31" i="62" s="1"/>
  <c r="AI103" i="62"/>
  <c r="AI31" i="62" s="1"/>
  <c r="AI16" i="62" s="1"/>
  <c r="AF103" i="62"/>
  <c r="AF31" i="62" s="1"/>
  <c r="AE103" i="62"/>
  <c r="AE31" i="62" s="1"/>
  <c r="AD103" i="62"/>
  <c r="CH103" i="62"/>
  <c r="CF103" i="62"/>
  <c r="CE103" i="62"/>
  <c r="CD103" i="62"/>
  <c r="CB103" i="62"/>
  <c r="CG103" i="62" s="1"/>
  <c r="BN102" i="62"/>
  <c r="BJ102" i="62"/>
  <c r="BH102" i="62"/>
  <c r="BG102" i="62"/>
  <c r="BF102" i="62"/>
  <c r="BD102" i="62"/>
  <c r="AC102" i="62"/>
  <c r="AG102" i="62" s="1"/>
  <c r="CH102" i="62"/>
  <c r="CF102" i="62"/>
  <c r="CE102" i="62"/>
  <c r="CD102" i="62"/>
  <c r="CB102" i="62"/>
  <c r="CG102" i="62" s="1"/>
  <c r="BN101" i="62"/>
  <c r="BJ101" i="62"/>
  <c r="BH101" i="62"/>
  <c r="BG101" i="62"/>
  <c r="BF101" i="62"/>
  <c r="BD101" i="62"/>
  <c r="AC101" i="62"/>
  <c r="AG101" i="62" s="1"/>
  <c r="CL101" i="62"/>
  <c r="CH101" i="62"/>
  <c r="CF101" i="62"/>
  <c r="CE101" i="62"/>
  <c r="CD101" i="62"/>
  <c r="CB101" i="62"/>
  <c r="BN100" i="62"/>
  <c r="BJ100" i="62"/>
  <c r="BH100" i="62"/>
  <c r="BG100" i="62"/>
  <c r="BF100" i="62"/>
  <c r="BD100" i="62"/>
  <c r="BI100" i="62" s="1"/>
  <c r="AC100" i="62"/>
  <c r="AL100" i="62" s="1"/>
  <c r="CL100" i="62"/>
  <c r="CH100" i="62"/>
  <c r="CF100" i="62"/>
  <c r="CE100" i="62"/>
  <c r="CD100" i="62"/>
  <c r="CB100" i="62"/>
  <c r="BN99" i="62"/>
  <c r="BJ99" i="62"/>
  <c r="BH99" i="62"/>
  <c r="BG99" i="62"/>
  <c r="BF99" i="62"/>
  <c r="BD99" i="62"/>
  <c r="AC99" i="62"/>
  <c r="AC84" i="62" s="1"/>
  <c r="CL99" i="62"/>
  <c r="CG99" i="62" s="1"/>
  <c r="CH99" i="62"/>
  <c r="CF99" i="62"/>
  <c r="CE99" i="62"/>
  <c r="CD99" i="62"/>
  <c r="CB99" i="62"/>
  <c r="BN98" i="62"/>
  <c r="BJ98" i="62"/>
  <c r="BH98" i="62"/>
  <c r="BG98" i="62"/>
  <c r="BF98" i="62"/>
  <c r="BD98" i="62"/>
  <c r="AC98" i="62"/>
  <c r="AG98" i="62" s="1"/>
  <c r="CL98" i="62"/>
  <c r="CH98" i="62"/>
  <c r="CF98" i="62"/>
  <c r="CE98" i="62"/>
  <c r="CD98" i="62"/>
  <c r="CB98" i="62"/>
  <c r="BN97" i="62"/>
  <c r="BJ97" i="62"/>
  <c r="BH97" i="62"/>
  <c r="BG97" i="62"/>
  <c r="BF97" i="62"/>
  <c r="BD97" i="62"/>
  <c r="CL97" i="62"/>
  <c r="CH97" i="62"/>
  <c r="CF97" i="62"/>
  <c r="CE97" i="62"/>
  <c r="CD97" i="62"/>
  <c r="CB97" i="62"/>
  <c r="BN96" i="62"/>
  <c r="BI96" i="62" s="1"/>
  <c r="BJ96" i="62"/>
  <c r="BH96" i="62"/>
  <c r="BG96" i="62"/>
  <c r="BF96" i="62"/>
  <c r="BD96" i="62"/>
  <c r="CL96" i="62"/>
  <c r="CH96" i="62"/>
  <c r="CF96" i="62"/>
  <c r="CE96" i="62"/>
  <c r="CD96" i="62"/>
  <c r="CB96" i="62"/>
  <c r="BN95" i="62"/>
  <c r="BJ95" i="62"/>
  <c r="BH95" i="62"/>
  <c r="BG95" i="62"/>
  <c r="BF95" i="62"/>
  <c r="BD95" i="62"/>
  <c r="CL95" i="62"/>
  <c r="CH95" i="62"/>
  <c r="CF95" i="62"/>
  <c r="CE95" i="62"/>
  <c r="CD95" i="62"/>
  <c r="CB95" i="62"/>
  <c r="BN94" i="62"/>
  <c r="BI94" i="62" s="1"/>
  <c r="BJ94" i="62"/>
  <c r="BH94" i="62"/>
  <c r="BG94" i="62"/>
  <c r="BF94" i="62"/>
  <c r="BD94" i="62"/>
  <c r="CL94" i="62"/>
  <c r="CH94" i="62"/>
  <c r="CF94" i="62"/>
  <c r="CE94" i="62"/>
  <c r="CD94" i="62"/>
  <c r="CB94" i="62"/>
  <c r="BN93" i="62"/>
  <c r="BJ93" i="62"/>
  <c r="BH93" i="62"/>
  <c r="BG93" i="62"/>
  <c r="BF93" i="62"/>
  <c r="BD93" i="62"/>
  <c r="CH92" i="62"/>
  <c r="CF92" i="62"/>
  <c r="CE92" i="62"/>
  <c r="CD92" i="62"/>
  <c r="CB92" i="62"/>
  <c r="CG92" i="62" s="1"/>
  <c r="BO92" i="62"/>
  <c r="BM92" i="62"/>
  <c r="BL92" i="62"/>
  <c r="BK92" i="62"/>
  <c r="BE92" i="62"/>
  <c r="O8" i="62" s="1"/>
  <c r="O152" i="62" s="1"/>
  <c r="BC92" i="62"/>
  <c r="BB92" i="62"/>
  <c r="BA92" i="62"/>
  <c r="CL91" i="62"/>
  <c r="CH91" i="62"/>
  <c r="CF91" i="62"/>
  <c r="CE91" i="62"/>
  <c r="CD91" i="62"/>
  <c r="CB91" i="62"/>
  <c r="BN91" i="62"/>
  <c r="BJ91" i="62"/>
  <c r="BH91" i="62"/>
  <c r="BG91" i="62"/>
  <c r="BF91" i="62"/>
  <c r="BD91" i="62"/>
  <c r="AK91" i="62"/>
  <c r="AJ91" i="62"/>
  <c r="AF91" i="62"/>
  <c r="AD91" i="62"/>
  <c r="CL90" i="62"/>
  <c r="CH90" i="62"/>
  <c r="CF90" i="62"/>
  <c r="CE90" i="62"/>
  <c r="CD90" i="62"/>
  <c r="CB90" i="62"/>
  <c r="BN90" i="62"/>
  <c r="BJ90" i="62"/>
  <c r="BH90" i="62"/>
  <c r="BG90" i="62"/>
  <c r="BF90" i="62"/>
  <c r="BD90" i="62"/>
  <c r="AK90" i="62"/>
  <c r="AJ90" i="62"/>
  <c r="AF90" i="62"/>
  <c r="AE90" i="62"/>
  <c r="AD90" i="62"/>
  <c r="AC90" i="62"/>
  <c r="CL89" i="62"/>
  <c r="CH89" i="62"/>
  <c r="CF89" i="62"/>
  <c r="CE89" i="62"/>
  <c r="CD89" i="62"/>
  <c r="CB89" i="62"/>
  <c r="BN89" i="62"/>
  <c r="BJ89" i="62"/>
  <c r="BH89" i="62"/>
  <c r="BG89" i="62"/>
  <c r="BF89" i="62"/>
  <c r="BD89" i="62"/>
  <c r="AK89" i="62"/>
  <c r="AJ89" i="62"/>
  <c r="AI89" i="62"/>
  <c r="AF89" i="62"/>
  <c r="AE89" i="62"/>
  <c r="AD89" i="62"/>
  <c r="AC89" i="62"/>
  <c r="CL88" i="62"/>
  <c r="CH88" i="62"/>
  <c r="CF88" i="62"/>
  <c r="CE88" i="62"/>
  <c r="CD88" i="62"/>
  <c r="CB88" i="62"/>
  <c r="BN88" i="62"/>
  <c r="BJ88" i="62"/>
  <c r="BH88" i="62"/>
  <c r="BG88" i="62"/>
  <c r="BF88" i="62"/>
  <c r="BD88" i="62"/>
  <c r="AK88" i="62"/>
  <c r="AJ88" i="62"/>
  <c r="AI88" i="62"/>
  <c r="AF88" i="62"/>
  <c r="AE88" i="62"/>
  <c r="AD88" i="62"/>
  <c r="AC88" i="62"/>
  <c r="CL87" i="62"/>
  <c r="CH87" i="62"/>
  <c r="CF87" i="62"/>
  <c r="CE87" i="62"/>
  <c r="CD87" i="62"/>
  <c r="CB87" i="62"/>
  <c r="BN87" i="62"/>
  <c r="BJ87" i="62"/>
  <c r="BH87" i="62"/>
  <c r="BG87" i="62"/>
  <c r="BF87" i="62"/>
  <c r="BD87" i="62"/>
  <c r="AK87" i="62"/>
  <c r="AJ87" i="62"/>
  <c r="AI87" i="62"/>
  <c r="AF87" i="62"/>
  <c r="AE87" i="62"/>
  <c r="AD87" i="62"/>
  <c r="AC87" i="62"/>
  <c r="CL86" i="62"/>
  <c r="CH86" i="62"/>
  <c r="CF86" i="62"/>
  <c r="CE86" i="62"/>
  <c r="CD86" i="62"/>
  <c r="CB86" i="62"/>
  <c r="BN86" i="62"/>
  <c r="BJ86" i="62"/>
  <c r="BH86" i="62"/>
  <c r="BG86" i="62"/>
  <c r="BF86" i="62"/>
  <c r="BD86" i="62"/>
  <c r="AK86" i="62"/>
  <c r="AJ86" i="62"/>
  <c r="AI86" i="62"/>
  <c r="AF86" i="62"/>
  <c r="AE86" i="62"/>
  <c r="AD86" i="62"/>
  <c r="AC86" i="62"/>
  <c r="CL85" i="62"/>
  <c r="CH85" i="62"/>
  <c r="CF85" i="62"/>
  <c r="CE85" i="62"/>
  <c r="CD85" i="62"/>
  <c r="CB85" i="62"/>
  <c r="BN85" i="62"/>
  <c r="BJ85" i="62"/>
  <c r="BH85" i="62"/>
  <c r="BG85" i="62"/>
  <c r="BF85" i="62"/>
  <c r="BD85" i="62"/>
  <c r="AK85" i="62"/>
  <c r="AJ85" i="62"/>
  <c r="AI85" i="62"/>
  <c r="AF85" i="62"/>
  <c r="AE85" i="62"/>
  <c r="AD85" i="62"/>
  <c r="CL84" i="62"/>
  <c r="CH84" i="62"/>
  <c r="CF84" i="62"/>
  <c r="CE84" i="62"/>
  <c r="CD84" i="62"/>
  <c r="CB84" i="62"/>
  <c r="BN84" i="62"/>
  <c r="BJ84" i="62"/>
  <c r="BH84" i="62"/>
  <c r="BG84" i="62"/>
  <c r="BF84" i="62"/>
  <c r="BD84" i="62"/>
  <c r="AK84" i="62"/>
  <c r="AJ84" i="62"/>
  <c r="AF84" i="62"/>
  <c r="AE84" i="62"/>
  <c r="CL83" i="62"/>
  <c r="CH83" i="62"/>
  <c r="CF83" i="62"/>
  <c r="CE83" i="62"/>
  <c r="CD83" i="62"/>
  <c r="CB83" i="62"/>
  <c r="BN83" i="62"/>
  <c r="BJ83" i="62"/>
  <c r="BH83" i="62"/>
  <c r="BG83" i="62"/>
  <c r="BF83" i="62"/>
  <c r="BD83" i="62"/>
  <c r="AK83" i="62"/>
  <c r="AJ83" i="62"/>
  <c r="AI83" i="62"/>
  <c r="AF83" i="62"/>
  <c r="AE83" i="62"/>
  <c r="AD83" i="62"/>
  <c r="AC83" i="62"/>
  <c r="CL82" i="62"/>
  <c r="CH82" i="62"/>
  <c r="CF82" i="62"/>
  <c r="CE82" i="62"/>
  <c r="CD82" i="62"/>
  <c r="CB82" i="62"/>
  <c r="BN82" i="62"/>
  <c r="BJ82" i="62"/>
  <c r="BH82" i="62"/>
  <c r="BG82" i="62"/>
  <c r="BF82" i="62"/>
  <c r="BD82" i="62"/>
  <c r="AK82" i="62"/>
  <c r="AJ82" i="62"/>
  <c r="AI82" i="62"/>
  <c r="AF82" i="62"/>
  <c r="AE82" i="62"/>
  <c r="AD82" i="62"/>
  <c r="AC82" i="62"/>
  <c r="BN81" i="62"/>
  <c r="BJ81" i="62"/>
  <c r="BH81" i="62"/>
  <c r="BG81" i="62"/>
  <c r="BF81" i="62"/>
  <c r="BD81" i="62"/>
  <c r="BN80" i="62"/>
  <c r="BJ80" i="62"/>
  <c r="BH80" i="62"/>
  <c r="BG80" i="62"/>
  <c r="BF80" i="62"/>
  <c r="BD80" i="62"/>
  <c r="C74" i="62"/>
  <c r="BO58" i="62"/>
  <c r="BM58" i="62"/>
  <c r="BL58" i="62"/>
  <c r="BK58" i="62"/>
  <c r="BE58" i="62"/>
  <c r="O4" i="62" s="1"/>
  <c r="BC58" i="62"/>
  <c r="N4" i="62" s="1"/>
  <c r="BB58" i="62"/>
  <c r="BA58" i="62"/>
  <c r="BN57" i="62"/>
  <c r="BJ57" i="62"/>
  <c r="BH57" i="62"/>
  <c r="BG57" i="62"/>
  <c r="BF57" i="62"/>
  <c r="BD57" i="62"/>
  <c r="CM58" i="62"/>
  <c r="CK58" i="62"/>
  <c r="CJ58" i="62"/>
  <c r="CI58" i="62"/>
  <c r="CC58" i="62"/>
  <c r="CA58" i="62"/>
  <c r="BZ58" i="62"/>
  <c r="BY58" i="62"/>
  <c r="BN56" i="62"/>
  <c r="BJ56" i="62"/>
  <c r="BH56" i="62"/>
  <c r="BG56" i="62"/>
  <c r="BF56" i="62"/>
  <c r="BD56" i="62"/>
  <c r="CL57" i="62"/>
  <c r="CH57" i="62"/>
  <c r="CF57" i="62"/>
  <c r="CE57" i="62"/>
  <c r="CD57" i="62"/>
  <c r="CB57" i="62"/>
  <c r="BN55" i="62"/>
  <c r="BJ55" i="62"/>
  <c r="BH55" i="62"/>
  <c r="BG55" i="62"/>
  <c r="BF55" i="62"/>
  <c r="BD55" i="62"/>
  <c r="CL56" i="62"/>
  <c r="CH56" i="62"/>
  <c r="CF56" i="62"/>
  <c r="CE56" i="62"/>
  <c r="CD56" i="62"/>
  <c r="CB56" i="62"/>
  <c r="BN54" i="62"/>
  <c r="BJ54" i="62"/>
  <c r="BH54" i="62"/>
  <c r="BG54" i="62"/>
  <c r="BF54" i="62"/>
  <c r="BD54" i="62"/>
  <c r="CL55" i="62"/>
  <c r="CH55" i="62"/>
  <c r="CF55" i="62"/>
  <c r="CE55" i="62"/>
  <c r="CD55" i="62"/>
  <c r="CB55" i="62"/>
  <c r="BN53" i="62"/>
  <c r="BJ53" i="62"/>
  <c r="BH53" i="62"/>
  <c r="BG53" i="62"/>
  <c r="BF53" i="62"/>
  <c r="BD53" i="62"/>
  <c r="CL54" i="62"/>
  <c r="CH54" i="62"/>
  <c r="CF54" i="62"/>
  <c r="CE54" i="62"/>
  <c r="CD54" i="62"/>
  <c r="CB54" i="62"/>
  <c r="BN52" i="62"/>
  <c r="BJ52" i="62"/>
  <c r="BH52" i="62"/>
  <c r="BG52" i="62"/>
  <c r="BF52" i="62"/>
  <c r="BD52" i="62"/>
  <c r="G53" i="62"/>
  <c r="CL53" i="62"/>
  <c r="CH53" i="62"/>
  <c r="CF53" i="62"/>
  <c r="CE53" i="62"/>
  <c r="CD53" i="62"/>
  <c r="CB53" i="62"/>
  <c r="BN51" i="62"/>
  <c r="BJ51" i="62"/>
  <c r="BH51" i="62"/>
  <c r="BG51" i="62"/>
  <c r="BF51" i="62"/>
  <c r="BD51" i="62"/>
  <c r="L52" i="62"/>
  <c r="O52" i="62" s="1"/>
  <c r="G52" i="62"/>
  <c r="CL52" i="62"/>
  <c r="CH52" i="62"/>
  <c r="CF52" i="62"/>
  <c r="CE52" i="62"/>
  <c r="CD52" i="62"/>
  <c r="CB52" i="62"/>
  <c r="BN50" i="62"/>
  <c r="BJ50" i="62"/>
  <c r="BH50" i="62"/>
  <c r="BG50" i="62"/>
  <c r="BF50" i="62"/>
  <c r="BD50" i="62"/>
  <c r="CL51" i="62"/>
  <c r="CH51" i="62"/>
  <c r="CF51" i="62"/>
  <c r="CE51" i="62"/>
  <c r="CD51" i="62"/>
  <c r="CB51" i="62"/>
  <c r="BN49" i="62"/>
  <c r="BJ49" i="62"/>
  <c r="BH49" i="62"/>
  <c r="BG49" i="62"/>
  <c r="BF49" i="62"/>
  <c r="BD49" i="62"/>
  <c r="CL50" i="62"/>
  <c r="CH50" i="62"/>
  <c r="CF50" i="62"/>
  <c r="CE50" i="62"/>
  <c r="CD50" i="62"/>
  <c r="CB50" i="62"/>
  <c r="BN48" i="62"/>
  <c r="BJ48" i="62"/>
  <c r="BH48" i="62"/>
  <c r="BG48" i="62"/>
  <c r="BF48" i="62"/>
  <c r="BD48" i="62"/>
  <c r="CL49" i="62"/>
  <c r="CH49" i="62"/>
  <c r="CF49" i="62"/>
  <c r="CE49" i="62"/>
  <c r="CD49" i="62"/>
  <c r="CB49" i="62"/>
  <c r="BN47" i="62"/>
  <c r="BJ47" i="62"/>
  <c r="BH47" i="62"/>
  <c r="BG47" i="62"/>
  <c r="BF47" i="62"/>
  <c r="BD47" i="62"/>
  <c r="CL48" i="62"/>
  <c r="CH48" i="62"/>
  <c r="CF48" i="62"/>
  <c r="CE48" i="62"/>
  <c r="CD48" i="62"/>
  <c r="CB48" i="62"/>
  <c r="BN46" i="62"/>
  <c r="BJ46" i="62"/>
  <c r="BH46" i="62"/>
  <c r="BG46" i="62"/>
  <c r="BF46" i="62"/>
  <c r="BD46" i="62"/>
  <c r="CL47" i="62"/>
  <c r="CH47" i="62"/>
  <c r="CF47" i="62"/>
  <c r="CE47" i="62"/>
  <c r="CD47" i="62"/>
  <c r="CB47" i="62"/>
  <c r="BO45" i="62"/>
  <c r="BM45" i="62"/>
  <c r="BL45" i="62"/>
  <c r="BK45" i="62"/>
  <c r="BE45" i="62"/>
  <c r="BC45" i="62"/>
  <c r="BB45" i="62"/>
  <c r="L10" i="62" s="1"/>
  <c r="L154" i="62" s="1"/>
  <c r="BA45" i="62"/>
  <c r="CL46" i="62"/>
  <c r="CH46" i="62"/>
  <c r="CF46" i="62"/>
  <c r="CE46" i="62"/>
  <c r="CD46" i="62"/>
  <c r="CB46" i="62"/>
  <c r="BN44" i="62"/>
  <c r="BJ44" i="62"/>
  <c r="BH44" i="62"/>
  <c r="BG44" i="62"/>
  <c r="BF44" i="62"/>
  <c r="BD44" i="62"/>
  <c r="CL45" i="62"/>
  <c r="CH45" i="62"/>
  <c r="CF45" i="62"/>
  <c r="CE45" i="62"/>
  <c r="CD45" i="62"/>
  <c r="CB45" i="62"/>
  <c r="BN43" i="62"/>
  <c r="BJ43" i="62"/>
  <c r="BH43" i="62"/>
  <c r="BG43" i="62"/>
  <c r="BF43" i="62"/>
  <c r="BD43" i="62"/>
  <c r="CL44" i="62"/>
  <c r="CH44" i="62"/>
  <c r="CF44" i="62"/>
  <c r="CE44" i="62"/>
  <c r="CD44" i="62"/>
  <c r="CB44" i="62"/>
  <c r="BN42" i="62"/>
  <c r="BJ42" i="62"/>
  <c r="BH42" i="62"/>
  <c r="BG42" i="62"/>
  <c r="BF42" i="62"/>
  <c r="BD42" i="62"/>
  <c r="CL43" i="62"/>
  <c r="CH43" i="62"/>
  <c r="CF43" i="62"/>
  <c r="CE43" i="62"/>
  <c r="CD43" i="62"/>
  <c r="CB43" i="62"/>
  <c r="BN41" i="62"/>
  <c r="BJ41" i="62"/>
  <c r="BH41" i="62"/>
  <c r="BG41" i="62"/>
  <c r="BF41" i="62"/>
  <c r="BD41" i="62"/>
  <c r="CL42" i="62"/>
  <c r="CH42" i="62"/>
  <c r="CF42" i="62"/>
  <c r="CE42" i="62"/>
  <c r="CD42" i="62"/>
  <c r="CB42" i="62"/>
  <c r="BN40" i="62"/>
  <c r="BJ40" i="62"/>
  <c r="BH40" i="62"/>
  <c r="BG40" i="62"/>
  <c r="BF40" i="62"/>
  <c r="BD40" i="62"/>
  <c r="CL41" i="62"/>
  <c r="CH41" i="62"/>
  <c r="CF41" i="62"/>
  <c r="CE41" i="62"/>
  <c r="CD41" i="62"/>
  <c r="CB41" i="62"/>
  <c r="BN39" i="62"/>
  <c r="BJ39" i="62"/>
  <c r="BH39" i="62"/>
  <c r="BG39" i="62"/>
  <c r="BF39" i="62"/>
  <c r="BD39" i="62"/>
  <c r="CL40" i="62"/>
  <c r="CH40" i="62"/>
  <c r="CF40" i="62"/>
  <c r="CE40" i="62"/>
  <c r="CD40" i="62"/>
  <c r="CB40" i="62"/>
  <c r="BN38" i="62"/>
  <c r="BJ38" i="62"/>
  <c r="BH38" i="62"/>
  <c r="BG38" i="62"/>
  <c r="BF38" i="62"/>
  <c r="BD38" i="62"/>
  <c r="CL38" i="62"/>
  <c r="CH38" i="62"/>
  <c r="CF38" i="62"/>
  <c r="CE38" i="62"/>
  <c r="CD38" i="62"/>
  <c r="CB38" i="62"/>
  <c r="BN37" i="62"/>
  <c r="BJ37" i="62"/>
  <c r="BH37" i="62"/>
  <c r="BG37" i="62"/>
  <c r="BF37" i="62"/>
  <c r="BD37" i="62"/>
  <c r="CL37" i="62"/>
  <c r="CH37" i="62"/>
  <c r="CF37" i="62"/>
  <c r="CE37" i="62"/>
  <c r="CD37" i="62"/>
  <c r="CB37" i="62"/>
  <c r="BN36" i="62"/>
  <c r="BJ36" i="62"/>
  <c r="BH36" i="62"/>
  <c r="BG36" i="62"/>
  <c r="BF36" i="62"/>
  <c r="BD36" i="62"/>
  <c r="CL36" i="62"/>
  <c r="CH36" i="62"/>
  <c r="CF36" i="62"/>
  <c r="CE36" i="62"/>
  <c r="CD36" i="62"/>
  <c r="CB36" i="62"/>
  <c r="BN35" i="62"/>
  <c r="BJ35" i="62"/>
  <c r="BH35" i="62"/>
  <c r="BG35" i="62"/>
  <c r="BF35" i="62"/>
  <c r="BD35" i="62"/>
  <c r="CL35" i="62"/>
  <c r="CH35" i="62"/>
  <c r="CF35" i="62"/>
  <c r="CE35" i="62"/>
  <c r="CD35" i="62"/>
  <c r="CB35" i="62"/>
  <c r="BN34" i="62"/>
  <c r="BJ34" i="62"/>
  <c r="BH34" i="62"/>
  <c r="BG34" i="62"/>
  <c r="BF34" i="62"/>
  <c r="BD34" i="62"/>
  <c r="CL34" i="62"/>
  <c r="CH34" i="62"/>
  <c r="CF34" i="62"/>
  <c r="CE34" i="62"/>
  <c r="CD34" i="62"/>
  <c r="CB34" i="62"/>
  <c r="BN33" i="62"/>
  <c r="BJ33" i="62"/>
  <c r="BH33" i="62"/>
  <c r="BG33" i="62"/>
  <c r="BF33" i="62"/>
  <c r="BD33" i="62"/>
  <c r="CL33" i="62"/>
  <c r="CH33" i="62"/>
  <c r="CF33" i="62"/>
  <c r="CE33" i="62"/>
  <c r="CD33" i="62"/>
  <c r="CB33" i="62"/>
  <c r="BO32" i="62"/>
  <c r="BM32" i="62"/>
  <c r="BL32" i="62"/>
  <c r="BK32" i="62"/>
  <c r="BE32" i="62"/>
  <c r="O11" i="62" s="1"/>
  <c r="O157" i="62" s="1"/>
  <c r="BC32" i="62"/>
  <c r="BB32" i="62"/>
  <c r="L11" i="62" s="1"/>
  <c r="L157" i="62" s="1"/>
  <c r="BA32" i="62"/>
  <c r="CL32" i="62"/>
  <c r="CH32" i="62"/>
  <c r="CF32" i="62"/>
  <c r="CE32" i="62"/>
  <c r="CD32" i="62"/>
  <c r="CB32" i="62"/>
  <c r="BN31" i="62"/>
  <c r="BJ31" i="62"/>
  <c r="BH31" i="62"/>
  <c r="BG31" i="62"/>
  <c r="BF31" i="62"/>
  <c r="BD31" i="62"/>
  <c r="AD31" i="62"/>
  <c r="CL31" i="62"/>
  <c r="CH31" i="62"/>
  <c r="CF31" i="62"/>
  <c r="CE31" i="62"/>
  <c r="CD31" i="62"/>
  <c r="CB31" i="62"/>
  <c r="BN30" i="62"/>
  <c r="BJ30" i="62"/>
  <c r="BH30" i="62"/>
  <c r="BG30" i="62"/>
  <c r="BF30" i="62"/>
  <c r="BD30" i="62"/>
  <c r="AC30" i="62"/>
  <c r="CL30" i="62"/>
  <c r="CH30" i="62"/>
  <c r="CF30" i="62"/>
  <c r="CE30" i="62"/>
  <c r="CD30" i="62"/>
  <c r="CB30" i="62"/>
  <c r="BN29" i="62"/>
  <c r="BJ29" i="62"/>
  <c r="BH29" i="62"/>
  <c r="BG29" i="62"/>
  <c r="BF29" i="62"/>
  <c r="BD29" i="62"/>
  <c r="AC29" i="62"/>
  <c r="AL29" i="62" s="1"/>
  <c r="CL29" i="62"/>
  <c r="CH29" i="62"/>
  <c r="CF29" i="62"/>
  <c r="CE29" i="62"/>
  <c r="CD29" i="62"/>
  <c r="CB29" i="62"/>
  <c r="BN28" i="62"/>
  <c r="BJ28" i="62"/>
  <c r="BH28" i="62"/>
  <c r="BG28" i="62"/>
  <c r="BF28" i="62"/>
  <c r="BD28" i="62"/>
  <c r="AC28" i="62"/>
  <c r="AL28" i="62" s="1"/>
  <c r="CL28" i="62"/>
  <c r="CH28" i="62"/>
  <c r="CF28" i="62"/>
  <c r="CE28" i="62"/>
  <c r="CD28" i="62"/>
  <c r="CB28" i="62"/>
  <c r="BN27" i="62"/>
  <c r="BJ27" i="62"/>
  <c r="BH27" i="62"/>
  <c r="BG27" i="62"/>
  <c r="BF27" i="62"/>
  <c r="BD27" i="62"/>
  <c r="AC24" i="62"/>
  <c r="AL24" i="62" s="1"/>
  <c r="CL27" i="62"/>
  <c r="CH27" i="62"/>
  <c r="CF27" i="62"/>
  <c r="CE27" i="62"/>
  <c r="CD27" i="62"/>
  <c r="CB27" i="62"/>
  <c r="BN26" i="62"/>
  <c r="BJ26" i="62"/>
  <c r="BH26" i="62"/>
  <c r="BG26" i="62"/>
  <c r="BF26" i="62"/>
  <c r="BD26" i="62"/>
  <c r="AC27" i="62"/>
  <c r="AL27" i="62" s="1"/>
  <c r="CL26" i="62"/>
  <c r="CH26" i="62"/>
  <c r="CF26" i="62"/>
  <c r="CE26" i="62"/>
  <c r="CD26" i="62"/>
  <c r="CB26" i="62"/>
  <c r="BN25" i="62"/>
  <c r="BJ25" i="62"/>
  <c r="BH25" i="62"/>
  <c r="BG25" i="62"/>
  <c r="BF25" i="62"/>
  <c r="BD25" i="62"/>
  <c r="AC26" i="62"/>
  <c r="AL26" i="62" s="1"/>
  <c r="CL25" i="62"/>
  <c r="CH25" i="62"/>
  <c r="CF25" i="62"/>
  <c r="CE25" i="62"/>
  <c r="CD25" i="62"/>
  <c r="CB25" i="62"/>
  <c r="BN24" i="62"/>
  <c r="BJ24" i="62"/>
  <c r="BH24" i="62"/>
  <c r="BG24" i="62"/>
  <c r="BF24" i="62"/>
  <c r="BD24" i="62"/>
  <c r="AC25" i="62"/>
  <c r="AG25" i="62" s="1"/>
  <c r="CL24" i="62"/>
  <c r="CH24" i="62"/>
  <c r="CF24" i="62"/>
  <c r="CE24" i="62"/>
  <c r="CD24" i="62"/>
  <c r="CB24" i="62"/>
  <c r="BN23" i="62"/>
  <c r="BJ23" i="62"/>
  <c r="BH23" i="62"/>
  <c r="BG23" i="62"/>
  <c r="BF23" i="62"/>
  <c r="BD23" i="62"/>
  <c r="AC23" i="62"/>
  <c r="AL23" i="62" s="1"/>
  <c r="CL23" i="62"/>
  <c r="CH23" i="62"/>
  <c r="CF23" i="62"/>
  <c r="CE23" i="62"/>
  <c r="CD23" i="62"/>
  <c r="CB23" i="62"/>
  <c r="BN22" i="62"/>
  <c r="BJ22" i="62"/>
  <c r="BH22" i="62"/>
  <c r="BG22" i="62"/>
  <c r="BF22" i="62"/>
  <c r="BD22" i="62"/>
  <c r="CL22" i="62"/>
  <c r="CH22" i="62"/>
  <c r="CF22" i="62"/>
  <c r="CE22" i="62"/>
  <c r="CD22" i="62"/>
  <c r="CB22" i="62"/>
  <c r="BN21" i="62"/>
  <c r="BJ21" i="62"/>
  <c r="BH21" i="62"/>
  <c r="BG21" i="62"/>
  <c r="BF21" i="62"/>
  <c r="BD21" i="62"/>
  <c r="CL21" i="62"/>
  <c r="CH21" i="62"/>
  <c r="CF21" i="62"/>
  <c r="CE21" i="62"/>
  <c r="CD21" i="62"/>
  <c r="CB21" i="62"/>
  <c r="BN20" i="62"/>
  <c r="BJ20" i="62"/>
  <c r="BH20" i="62"/>
  <c r="BG20" i="62"/>
  <c r="BF20" i="62"/>
  <c r="BD20" i="62"/>
  <c r="CL20" i="62"/>
  <c r="CH20" i="62"/>
  <c r="CF20" i="62"/>
  <c r="CE20" i="62"/>
  <c r="CD20" i="62"/>
  <c r="CB20" i="62"/>
  <c r="BO19" i="62"/>
  <c r="BM19" i="62"/>
  <c r="BL19" i="62"/>
  <c r="BK19" i="62"/>
  <c r="BE19" i="62"/>
  <c r="O5" i="62" s="1"/>
  <c r="O150" i="62" s="1"/>
  <c r="BC19" i="62"/>
  <c r="N5" i="62" s="1"/>
  <c r="N150" i="62" s="1"/>
  <c r="BB19" i="62"/>
  <c r="L5" i="62" s="1"/>
  <c r="L150" i="62" s="1"/>
  <c r="BA19" i="62"/>
  <c r="CL19" i="62"/>
  <c r="CH19" i="62"/>
  <c r="CF19" i="62"/>
  <c r="CE19" i="62"/>
  <c r="CD19" i="62"/>
  <c r="CB19" i="62"/>
  <c r="BN18" i="62"/>
  <c r="BJ18" i="62"/>
  <c r="BH18" i="62"/>
  <c r="BG18" i="62"/>
  <c r="BF18" i="62"/>
  <c r="BD18" i="62"/>
  <c r="CL18" i="62"/>
  <c r="CH18" i="62"/>
  <c r="CF18" i="62"/>
  <c r="CE18" i="62"/>
  <c r="CD18" i="62"/>
  <c r="CB18" i="62"/>
  <c r="BN17" i="62"/>
  <c r="BJ17" i="62"/>
  <c r="BH17" i="62"/>
  <c r="BG17" i="62"/>
  <c r="BF17" i="62"/>
  <c r="BD17" i="62"/>
  <c r="CL17" i="62"/>
  <c r="CH17" i="62"/>
  <c r="CF17" i="62"/>
  <c r="CE17" i="62"/>
  <c r="CD17" i="62"/>
  <c r="CB17" i="62"/>
  <c r="BN16" i="62"/>
  <c r="BJ16" i="62"/>
  <c r="BH16" i="62"/>
  <c r="BG16" i="62"/>
  <c r="BF16" i="62"/>
  <c r="BD16" i="62"/>
  <c r="CL16" i="62"/>
  <c r="CH16" i="62"/>
  <c r="CF16" i="62"/>
  <c r="CE16" i="62"/>
  <c r="CD16" i="62"/>
  <c r="CB16" i="62"/>
  <c r="BN15" i="62"/>
  <c r="BJ15" i="62"/>
  <c r="BH15" i="62"/>
  <c r="BG15" i="62"/>
  <c r="BF15" i="62"/>
  <c r="BD15" i="62"/>
  <c r="AK15" i="62"/>
  <c r="AJ15" i="62"/>
  <c r="AI15" i="62"/>
  <c r="AF15" i="62"/>
  <c r="AE15" i="62"/>
  <c r="AD15" i="62"/>
  <c r="CL15" i="62"/>
  <c r="CH15" i="62"/>
  <c r="CF15" i="62"/>
  <c r="CE15" i="62"/>
  <c r="CD15" i="62"/>
  <c r="CB15" i="62"/>
  <c r="BN14" i="62"/>
  <c r="BJ14" i="62"/>
  <c r="BH14" i="62"/>
  <c r="BG14" i="62"/>
  <c r="BF14" i="62"/>
  <c r="BD14" i="62"/>
  <c r="AK14" i="62"/>
  <c r="AJ14" i="62"/>
  <c r="AI14" i="62"/>
  <c r="AF14" i="62"/>
  <c r="AE14" i="62"/>
  <c r="AD14" i="62"/>
  <c r="B14" i="62"/>
  <c r="CL14" i="62"/>
  <c r="CH14" i="62"/>
  <c r="CF14" i="62"/>
  <c r="CE14" i="62"/>
  <c r="CD14" i="62"/>
  <c r="CB14" i="62"/>
  <c r="BN13" i="62"/>
  <c r="BJ13" i="62"/>
  <c r="BH13" i="62"/>
  <c r="BG13" i="62"/>
  <c r="BF13" i="62"/>
  <c r="BD13" i="62"/>
  <c r="AK13" i="62"/>
  <c r="AJ13" i="62"/>
  <c r="AI13" i="62"/>
  <c r="AF13" i="62"/>
  <c r="AE13" i="62"/>
  <c r="AD13" i="62"/>
  <c r="CL13" i="62"/>
  <c r="CH13" i="62"/>
  <c r="CF13" i="62"/>
  <c r="CE13" i="62"/>
  <c r="CD13" i="62"/>
  <c r="CB13" i="62"/>
  <c r="BN12" i="62"/>
  <c r="BJ12" i="62"/>
  <c r="BH12" i="62"/>
  <c r="BG12" i="62"/>
  <c r="BF12" i="62"/>
  <c r="BD12" i="62"/>
  <c r="AK12" i="62"/>
  <c r="AJ12" i="62"/>
  <c r="AI12" i="62"/>
  <c r="AF12" i="62"/>
  <c r="AE12" i="62"/>
  <c r="AD12" i="62"/>
  <c r="M12" i="62"/>
  <c r="I12" i="62"/>
  <c r="H12" i="62"/>
  <c r="G12" i="62"/>
  <c r="CL12" i="62"/>
  <c r="CH12" i="62"/>
  <c r="CF12" i="62"/>
  <c r="CE12" i="62"/>
  <c r="CD12" i="62"/>
  <c r="CB12" i="62"/>
  <c r="BN11" i="62"/>
  <c r="BJ11" i="62"/>
  <c r="BH11" i="62"/>
  <c r="BG11" i="62"/>
  <c r="BF11" i="62"/>
  <c r="BD11" i="62"/>
  <c r="AK11" i="62"/>
  <c r="AJ11" i="62"/>
  <c r="AI11" i="62"/>
  <c r="AF11" i="62"/>
  <c r="AE11" i="62"/>
  <c r="AD11" i="62"/>
  <c r="J11" i="62"/>
  <c r="K11" i="62" s="1"/>
  <c r="CL11" i="62"/>
  <c r="CH11" i="62"/>
  <c r="CF11" i="62"/>
  <c r="CE11" i="62"/>
  <c r="CD11" i="62"/>
  <c r="CB11" i="62"/>
  <c r="BN10" i="62"/>
  <c r="BJ10" i="62"/>
  <c r="BH10" i="62"/>
  <c r="BG10" i="62"/>
  <c r="BF10" i="62"/>
  <c r="BD10" i="62"/>
  <c r="AK10" i="62"/>
  <c r="AJ10" i="62"/>
  <c r="AI10" i="62"/>
  <c r="AF10" i="62"/>
  <c r="AE10" i="62"/>
  <c r="AD10" i="62"/>
  <c r="O10" i="62"/>
  <c r="O154" i="62" s="1"/>
  <c r="J10" i="62"/>
  <c r="K10" i="62" s="1"/>
  <c r="CL10" i="62"/>
  <c r="CH10" i="62"/>
  <c r="CF10" i="62"/>
  <c r="CE10" i="62"/>
  <c r="CD10" i="62"/>
  <c r="CB10" i="62"/>
  <c r="BN9" i="62"/>
  <c r="BJ9" i="62"/>
  <c r="BH9" i="62"/>
  <c r="BG9" i="62"/>
  <c r="BF9" i="62"/>
  <c r="BD9" i="62"/>
  <c r="AK9" i="62"/>
  <c r="AJ9" i="62"/>
  <c r="AI9" i="62"/>
  <c r="AF9" i="62"/>
  <c r="AE9" i="62"/>
  <c r="AD9" i="62"/>
  <c r="J9" i="62"/>
  <c r="K9" i="62" s="1"/>
  <c r="CL9" i="62"/>
  <c r="CH9" i="62"/>
  <c r="CF9" i="62"/>
  <c r="CE9" i="62"/>
  <c r="CD9" i="62"/>
  <c r="CB9" i="62"/>
  <c r="BN8" i="62"/>
  <c r="BJ8" i="62"/>
  <c r="BH8" i="62"/>
  <c r="BG8" i="62"/>
  <c r="BF8" i="62"/>
  <c r="BD8" i="62"/>
  <c r="AK8" i="62"/>
  <c r="AJ8" i="62"/>
  <c r="AI8" i="62"/>
  <c r="AF8" i="62"/>
  <c r="AE8" i="62"/>
  <c r="AD8" i="62"/>
  <c r="L8" i="62"/>
  <c r="L152" i="62" s="1"/>
  <c r="J8" i="62"/>
  <c r="K8" i="62" s="1"/>
  <c r="CL8" i="62"/>
  <c r="CH8" i="62"/>
  <c r="CF8" i="62"/>
  <c r="CE8" i="62"/>
  <c r="CD8" i="62"/>
  <c r="CB8" i="62"/>
  <c r="BN7" i="62"/>
  <c r="BJ7" i="62"/>
  <c r="BH7" i="62"/>
  <c r="BG7" i="62"/>
  <c r="BF7" i="62"/>
  <c r="BD7" i="62"/>
  <c r="N6" i="62"/>
  <c r="N155" i="62" s="1"/>
  <c r="J6" i="62"/>
  <c r="K6" i="62" s="1"/>
  <c r="CL6" i="62"/>
  <c r="CE6" i="62"/>
  <c r="CB6" i="62"/>
  <c r="O7" i="62"/>
  <c r="O153" i="62" s="1"/>
  <c r="J7" i="62"/>
  <c r="K7" i="62" s="1"/>
  <c r="J5" i="62"/>
  <c r="K5" i="62" s="1"/>
  <c r="L4" i="62"/>
  <c r="L151" i="62" s="1"/>
  <c r="J4" i="62"/>
  <c r="K4" i="62" s="1"/>
  <c r="P3" i="62"/>
  <c r="M157" i="61"/>
  <c r="I157" i="61"/>
  <c r="H157" i="61"/>
  <c r="G157" i="61"/>
  <c r="M156" i="61"/>
  <c r="I156" i="61"/>
  <c r="H156" i="61"/>
  <c r="G156" i="61"/>
  <c r="M155" i="61"/>
  <c r="I155" i="61"/>
  <c r="H155" i="61"/>
  <c r="G155" i="61"/>
  <c r="M154" i="61"/>
  <c r="I154" i="61"/>
  <c r="H154" i="61"/>
  <c r="G154" i="61"/>
  <c r="M153" i="61"/>
  <c r="I153" i="61"/>
  <c r="H153" i="61"/>
  <c r="G153" i="61"/>
  <c r="M152" i="61"/>
  <c r="I152" i="61"/>
  <c r="H152" i="61"/>
  <c r="G152" i="61"/>
  <c r="M151" i="61"/>
  <c r="I151" i="61"/>
  <c r="H151" i="61"/>
  <c r="G151" i="61"/>
  <c r="M150" i="61"/>
  <c r="I150" i="61"/>
  <c r="H150" i="61"/>
  <c r="G150" i="61"/>
  <c r="C147" i="61"/>
  <c r="C175" i="61" s="1"/>
  <c r="BO131" i="61"/>
  <c r="BM131" i="61"/>
  <c r="BL131" i="61"/>
  <c r="BK131" i="61"/>
  <c r="BE131" i="61"/>
  <c r="O9" i="61" s="1"/>
  <c r="O156" i="61" s="1"/>
  <c r="BC131" i="61"/>
  <c r="N9" i="61" s="1"/>
  <c r="N156" i="61" s="1"/>
  <c r="BB131" i="61"/>
  <c r="L9" i="61" s="1"/>
  <c r="L156" i="61" s="1"/>
  <c r="BA131" i="61"/>
  <c r="BN130" i="61"/>
  <c r="BJ130" i="61"/>
  <c r="BH130" i="61"/>
  <c r="BG130" i="61"/>
  <c r="BF130" i="61"/>
  <c r="BD130" i="61"/>
  <c r="BN129" i="61"/>
  <c r="BJ129" i="61"/>
  <c r="BH129" i="61"/>
  <c r="BG129" i="61"/>
  <c r="BF129" i="61"/>
  <c r="BD129" i="61"/>
  <c r="BN128" i="61"/>
  <c r="BJ128" i="61"/>
  <c r="BH128" i="61"/>
  <c r="BG128" i="61"/>
  <c r="BF128" i="61"/>
  <c r="BD128" i="61"/>
  <c r="BN127" i="61"/>
  <c r="BJ127" i="61"/>
  <c r="BH127" i="61"/>
  <c r="BG127" i="61"/>
  <c r="BF127" i="61"/>
  <c r="BD127" i="61"/>
  <c r="BN126" i="61"/>
  <c r="BJ126" i="61"/>
  <c r="BH126" i="61"/>
  <c r="BG126" i="61"/>
  <c r="BF126" i="61"/>
  <c r="BD126" i="61"/>
  <c r="BN125" i="61"/>
  <c r="BJ125" i="61"/>
  <c r="BH125" i="61"/>
  <c r="BG125" i="61"/>
  <c r="BF125" i="61"/>
  <c r="BD125" i="61"/>
  <c r="BN124" i="61"/>
  <c r="BJ124" i="61"/>
  <c r="BH124" i="61"/>
  <c r="BG124" i="61"/>
  <c r="BF124" i="61"/>
  <c r="BD124" i="61"/>
  <c r="BN123" i="61"/>
  <c r="BJ123" i="61"/>
  <c r="BH123" i="61"/>
  <c r="BG123" i="61"/>
  <c r="BF123" i="61"/>
  <c r="BD123" i="61"/>
  <c r="CM122" i="61"/>
  <c r="CK122" i="61"/>
  <c r="CJ122" i="61"/>
  <c r="CI122" i="61"/>
  <c r="CC122" i="61"/>
  <c r="CA122" i="61"/>
  <c r="BZ122" i="61"/>
  <c r="BY122" i="61"/>
  <c r="BN122" i="61"/>
  <c r="BJ122" i="61"/>
  <c r="BH122" i="61"/>
  <c r="BG122" i="61"/>
  <c r="BF122" i="61"/>
  <c r="BD122" i="61"/>
  <c r="BN121" i="61"/>
  <c r="BJ121" i="61"/>
  <c r="BH121" i="61"/>
  <c r="BG121" i="61"/>
  <c r="BF121" i="61"/>
  <c r="BD121" i="61"/>
  <c r="BN120" i="61"/>
  <c r="BJ120" i="61"/>
  <c r="BH120" i="61"/>
  <c r="BG120" i="61"/>
  <c r="BF120" i="61"/>
  <c r="BD120" i="61"/>
  <c r="CM119" i="61"/>
  <c r="CK119" i="61"/>
  <c r="CJ119" i="61"/>
  <c r="CI119" i="61"/>
  <c r="CC119" i="61"/>
  <c r="CA119" i="61"/>
  <c r="BZ119" i="61"/>
  <c r="BY119" i="61"/>
  <c r="BN119" i="61"/>
  <c r="BJ119" i="61"/>
  <c r="BH119" i="61"/>
  <c r="BG119" i="61"/>
  <c r="BF119" i="61"/>
  <c r="BD119" i="61"/>
  <c r="CH118" i="61"/>
  <c r="CF118" i="61"/>
  <c r="CE118" i="61"/>
  <c r="CD118" i="61"/>
  <c r="CB118" i="61"/>
  <c r="CG118" i="61" s="1"/>
  <c r="BO118" i="61"/>
  <c r="BM118" i="61"/>
  <c r="BL118" i="61"/>
  <c r="BK118" i="61"/>
  <c r="BE118" i="61"/>
  <c r="O6" i="61" s="1"/>
  <c r="O153" i="61" s="1"/>
  <c r="BC118" i="61"/>
  <c r="N6" i="61" s="1"/>
  <c r="N153" i="61" s="1"/>
  <c r="BB118" i="61"/>
  <c r="L6" i="61" s="1"/>
  <c r="L153" i="61" s="1"/>
  <c r="BA118" i="61"/>
  <c r="CH117" i="61"/>
  <c r="CF117" i="61"/>
  <c r="CE117" i="61"/>
  <c r="CD117" i="61"/>
  <c r="CB117" i="61"/>
  <c r="CG117" i="61" s="1"/>
  <c r="BN117" i="61"/>
  <c r="BJ117" i="61"/>
  <c r="BH117" i="61"/>
  <c r="BG117" i="61"/>
  <c r="BF117" i="61"/>
  <c r="BD117" i="61"/>
  <c r="CH116" i="61"/>
  <c r="CF116" i="61"/>
  <c r="CE116" i="61"/>
  <c r="CD116" i="61"/>
  <c r="CB116" i="61"/>
  <c r="CG116" i="61" s="1"/>
  <c r="BN116" i="61"/>
  <c r="BJ116" i="61"/>
  <c r="BH116" i="61"/>
  <c r="BG116" i="61"/>
  <c r="BF116" i="61"/>
  <c r="BD116" i="61"/>
  <c r="CH115" i="61"/>
  <c r="CF115" i="61"/>
  <c r="CE115" i="61"/>
  <c r="CD115" i="61"/>
  <c r="CB115" i="61"/>
  <c r="CG115" i="61" s="1"/>
  <c r="BN115" i="61"/>
  <c r="BJ115" i="61"/>
  <c r="BH115" i="61"/>
  <c r="BG115" i="61"/>
  <c r="BF115" i="61"/>
  <c r="BD115" i="61"/>
  <c r="CH114" i="61"/>
  <c r="CF114" i="61"/>
  <c r="CE114" i="61"/>
  <c r="CD114" i="61"/>
  <c r="CB114" i="61"/>
  <c r="CG114" i="61" s="1"/>
  <c r="BN114" i="61"/>
  <c r="BJ114" i="61"/>
  <c r="BH114" i="61"/>
  <c r="BG114" i="61"/>
  <c r="BF114" i="61"/>
  <c r="BD114" i="61"/>
  <c r="CH113" i="61"/>
  <c r="CF113" i="61"/>
  <c r="CE113" i="61"/>
  <c r="CD113" i="61"/>
  <c r="CB113" i="61"/>
  <c r="CG113" i="61" s="1"/>
  <c r="BN113" i="61"/>
  <c r="BJ113" i="61"/>
  <c r="BH113" i="61"/>
  <c r="BG113" i="61"/>
  <c r="BF113" i="61"/>
  <c r="BD113" i="61"/>
  <c r="CH112" i="61"/>
  <c r="CF112" i="61"/>
  <c r="CE112" i="61"/>
  <c r="CD112" i="61"/>
  <c r="CB112" i="61"/>
  <c r="CG112" i="61" s="1"/>
  <c r="BN112" i="61"/>
  <c r="BJ112" i="61"/>
  <c r="BH112" i="61"/>
  <c r="BG112" i="61"/>
  <c r="BF112" i="61"/>
  <c r="BD112" i="61"/>
  <c r="CH111" i="61"/>
  <c r="CF111" i="61"/>
  <c r="CE111" i="61"/>
  <c r="CD111" i="61"/>
  <c r="CB111" i="61"/>
  <c r="CG111" i="61" s="1"/>
  <c r="BN111" i="61"/>
  <c r="BJ111" i="61"/>
  <c r="BH111" i="61"/>
  <c r="BG111" i="61"/>
  <c r="BF111" i="61"/>
  <c r="BD111" i="61"/>
  <c r="CH110" i="61"/>
  <c r="CF110" i="61"/>
  <c r="CE110" i="61"/>
  <c r="CD110" i="61"/>
  <c r="CB110" i="61"/>
  <c r="CG110" i="61" s="1"/>
  <c r="BN110" i="61"/>
  <c r="BJ110" i="61"/>
  <c r="BH110" i="61"/>
  <c r="BG110" i="61"/>
  <c r="BF110" i="61"/>
  <c r="BD110" i="61"/>
  <c r="CH109" i="61"/>
  <c r="CF109" i="61"/>
  <c r="CE109" i="61"/>
  <c r="CD109" i="61"/>
  <c r="CB109" i="61"/>
  <c r="CG109" i="61" s="1"/>
  <c r="BN109" i="61"/>
  <c r="BJ109" i="61"/>
  <c r="BH109" i="61"/>
  <c r="BG109" i="61"/>
  <c r="BF109" i="61"/>
  <c r="BD109" i="61"/>
  <c r="CH108" i="61"/>
  <c r="CF108" i="61"/>
  <c r="CE108" i="61"/>
  <c r="CD108" i="61"/>
  <c r="CB108" i="61"/>
  <c r="CG108" i="61" s="1"/>
  <c r="BN108" i="61"/>
  <c r="BJ108" i="61"/>
  <c r="BH108" i="61"/>
  <c r="BG108" i="61"/>
  <c r="BF108" i="61"/>
  <c r="BD108" i="61"/>
  <c r="CH107" i="61"/>
  <c r="CF107" i="61"/>
  <c r="CE107" i="61"/>
  <c r="CD107" i="61"/>
  <c r="CB107" i="61"/>
  <c r="CG107" i="61" s="1"/>
  <c r="BN107" i="61"/>
  <c r="BJ107" i="61"/>
  <c r="BH107" i="61"/>
  <c r="BG107" i="61"/>
  <c r="BF107" i="61"/>
  <c r="BD107" i="61"/>
  <c r="CH106" i="61"/>
  <c r="CF106" i="61"/>
  <c r="CE106" i="61"/>
  <c r="CD106" i="61"/>
  <c r="CB106" i="61"/>
  <c r="CG106" i="61" s="1"/>
  <c r="BN106" i="61"/>
  <c r="BJ106" i="61"/>
  <c r="BH106" i="61"/>
  <c r="BG106" i="61"/>
  <c r="BF106" i="61"/>
  <c r="BD106" i="61"/>
  <c r="CH105" i="61"/>
  <c r="CF105" i="61"/>
  <c r="CE105" i="61"/>
  <c r="CD105" i="61"/>
  <c r="CB105" i="61"/>
  <c r="CG105" i="61" s="1"/>
  <c r="BO105" i="61"/>
  <c r="BM105" i="61"/>
  <c r="BL105" i="61"/>
  <c r="BK105" i="61"/>
  <c r="BE105" i="61"/>
  <c r="O7" i="61" s="1"/>
  <c r="O155" i="61" s="1"/>
  <c r="BC105" i="61"/>
  <c r="N7" i="61" s="1"/>
  <c r="N155" i="61" s="1"/>
  <c r="BB105" i="61"/>
  <c r="L7" i="61" s="1"/>
  <c r="L155" i="61" s="1"/>
  <c r="BA105" i="61"/>
  <c r="CH104" i="61"/>
  <c r="CF104" i="61"/>
  <c r="CE104" i="61"/>
  <c r="CD104" i="61"/>
  <c r="CB104" i="61"/>
  <c r="CG104" i="61" s="1"/>
  <c r="BN104" i="61"/>
  <c r="BJ104" i="61"/>
  <c r="BH104" i="61"/>
  <c r="BG104" i="61"/>
  <c r="BF104" i="61"/>
  <c r="BD104" i="61"/>
  <c r="CH103" i="61"/>
  <c r="CF103" i="61"/>
  <c r="CE103" i="61"/>
  <c r="CD103" i="61"/>
  <c r="CB103" i="61"/>
  <c r="CG103" i="61" s="1"/>
  <c r="BN103" i="61"/>
  <c r="BJ103" i="61"/>
  <c r="BH103" i="61"/>
  <c r="BG103" i="61"/>
  <c r="BF103" i="61"/>
  <c r="BD103" i="61"/>
  <c r="AK103" i="61"/>
  <c r="AJ103" i="61"/>
  <c r="AJ31" i="61" s="1"/>
  <c r="AJ32" i="61" s="1"/>
  <c r="AI103" i="61"/>
  <c r="AI31" i="61" s="1"/>
  <c r="AI16" i="61" s="1"/>
  <c r="AF103" i="61"/>
  <c r="AF31" i="61" s="1"/>
  <c r="AE103" i="61"/>
  <c r="AE31" i="61" s="1"/>
  <c r="AD103" i="61"/>
  <c r="AD31" i="61" s="1"/>
  <c r="AD16" i="61" s="1"/>
  <c r="CH102" i="61"/>
  <c r="CF102" i="61"/>
  <c r="CE102" i="61"/>
  <c r="CD102" i="61"/>
  <c r="CB102" i="61"/>
  <c r="CG102" i="61" s="1"/>
  <c r="BN102" i="61"/>
  <c r="BJ102" i="61"/>
  <c r="BH102" i="61"/>
  <c r="BG102" i="61"/>
  <c r="BF102" i="61"/>
  <c r="BD102" i="61"/>
  <c r="AC102" i="61"/>
  <c r="AL102" i="61" s="1"/>
  <c r="CH101" i="61"/>
  <c r="CF101" i="61"/>
  <c r="CE101" i="61"/>
  <c r="CD101" i="61"/>
  <c r="CB101" i="61"/>
  <c r="CG101" i="61" s="1"/>
  <c r="BN101" i="61"/>
  <c r="BJ101" i="61"/>
  <c r="BH101" i="61"/>
  <c r="BG101" i="61"/>
  <c r="BF101" i="61"/>
  <c r="BD101" i="61"/>
  <c r="AC101" i="61"/>
  <c r="AC86" i="61" s="1"/>
  <c r="CL100" i="61"/>
  <c r="CH100" i="61"/>
  <c r="CF100" i="61"/>
  <c r="CE100" i="61"/>
  <c r="CD100" i="61"/>
  <c r="CB100" i="61"/>
  <c r="BN100" i="61"/>
  <c r="BJ100" i="61"/>
  <c r="BH100" i="61"/>
  <c r="BG100" i="61"/>
  <c r="BF100" i="61"/>
  <c r="BD100" i="61"/>
  <c r="AC100" i="61"/>
  <c r="AL100" i="61" s="1"/>
  <c r="CL99" i="61"/>
  <c r="CH99" i="61"/>
  <c r="CF99" i="61"/>
  <c r="CE99" i="61"/>
  <c r="CD99" i="61"/>
  <c r="CB99" i="61"/>
  <c r="BN99" i="61"/>
  <c r="BJ99" i="61"/>
  <c r="BH99" i="61"/>
  <c r="BG99" i="61"/>
  <c r="BF99" i="61"/>
  <c r="BD99" i="61"/>
  <c r="AC99" i="61"/>
  <c r="AL99" i="61" s="1"/>
  <c r="CL98" i="61"/>
  <c r="CH98" i="61"/>
  <c r="CF98" i="61"/>
  <c r="CE98" i="61"/>
  <c r="CD98" i="61"/>
  <c r="CB98" i="61"/>
  <c r="BN98" i="61"/>
  <c r="BJ98" i="61"/>
  <c r="BH98" i="61"/>
  <c r="BG98" i="61"/>
  <c r="BF98" i="61"/>
  <c r="BD98" i="61"/>
  <c r="AC98" i="61"/>
  <c r="AC83" i="61" s="1"/>
  <c r="CL97" i="61"/>
  <c r="CH97" i="61"/>
  <c r="CF97" i="61"/>
  <c r="CE97" i="61"/>
  <c r="CD97" i="61"/>
  <c r="CB97" i="61"/>
  <c r="BN97" i="61"/>
  <c r="BJ97" i="61"/>
  <c r="BH97" i="61"/>
  <c r="BG97" i="61"/>
  <c r="BF97" i="61"/>
  <c r="BD97" i="61"/>
  <c r="CL96" i="61"/>
  <c r="CH96" i="61"/>
  <c r="CF96" i="61"/>
  <c r="CE96" i="61"/>
  <c r="CD96" i="61"/>
  <c r="CB96" i="61"/>
  <c r="BN96" i="61"/>
  <c r="BJ96" i="61"/>
  <c r="BH96" i="61"/>
  <c r="BG96" i="61"/>
  <c r="BF96" i="61"/>
  <c r="BD96" i="61"/>
  <c r="CL95" i="61"/>
  <c r="CH95" i="61"/>
  <c r="CF95" i="61"/>
  <c r="CE95" i="61"/>
  <c r="CD95" i="61"/>
  <c r="CB95" i="61"/>
  <c r="BN95" i="61"/>
  <c r="BJ95" i="61"/>
  <c r="BH95" i="61"/>
  <c r="BG95" i="61"/>
  <c r="BF95" i="61"/>
  <c r="BD95" i="61"/>
  <c r="CL94" i="61"/>
  <c r="CH94" i="61"/>
  <c r="CF94" i="61"/>
  <c r="CE94" i="61"/>
  <c r="CD94" i="61"/>
  <c r="CB94" i="61"/>
  <c r="BN94" i="61"/>
  <c r="BJ94" i="61"/>
  <c r="BH94" i="61"/>
  <c r="BG94" i="61"/>
  <c r="BF94" i="61"/>
  <c r="BD94" i="61"/>
  <c r="CL93" i="61"/>
  <c r="CH93" i="61"/>
  <c r="CF93" i="61"/>
  <c r="CE93" i="61"/>
  <c r="CD93" i="61"/>
  <c r="CB93" i="61"/>
  <c r="BN93" i="61"/>
  <c r="BJ93" i="61"/>
  <c r="BH93" i="61"/>
  <c r="BG93" i="61"/>
  <c r="BF93" i="61"/>
  <c r="BD93" i="61"/>
  <c r="CH92" i="61"/>
  <c r="CF92" i="61"/>
  <c r="CE92" i="61"/>
  <c r="CD92" i="61"/>
  <c r="CB92" i="61"/>
  <c r="CG92" i="61" s="1"/>
  <c r="BO92" i="61"/>
  <c r="BM92" i="61"/>
  <c r="BL92" i="61"/>
  <c r="BK92" i="61"/>
  <c r="BE92" i="61"/>
  <c r="O8" i="61" s="1"/>
  <c r="O151" i="61" s="1"/>
  <c r="BC92" i="61"/>
  <c r="N8" i="61" s="1"/>
  <c r="N151" i="61" s="1"/>
  <c r="BB92" i="61"/>
  <c r="L8" i="61" s="1"/>
  <c r="BA92" i="61"/>
  <c r="CL91" i="61"/>
  <c r="CH91" i="61"/>
  <c r="CF91" i="61"/>
  <c r="CE91" i="61"/>
  <c r="CD91" i="61"/>
  <c r="CB91" i="61"/>
  <c r="BN91" i="61"/>
  <c r="BJ91" i="61"/>
  <c r="BH91" i="61"/>
  <c r="BG91" i="61"/>
  <c r="BF91" i="61"/>
  <c r="BD91" i="61"/>
  <c r="AK91" i="61"/>
  <c r="AJ91" i="61"/>
  <c r="AI91" i="61"/>
  <c r="AF91" i="61"/>
  <c r="AE91" i="61"/>
  <c r="AD91" i="61"/>
  <c r="CL90" i="61"/>
  <c r="CH90" i="61"/>
  <c r="CF90" i="61"/>
  <c r="CE90" i="61"/>
  <c r="CD90" i="61"/>
  <c r="CB90" i="61"/>
  <c r="BN90" i="61"/>
  <c r="BJ90" i="61"/>
  <c r="BH90" i="61"/>
  <c r="BG90" i="61"/>
  <c r="BF90" i="61"/>
  <c r="BD90" i="61"/>
  <c r="AK90" i="61"/>
  <c r="AJ90" i="61"/>
  <c r="AI90" i="61"/>
  <c r="AF90" i="61"/>
  <c r="AE90" i="61"/>
  <c r="AD90" i="61"/>
  <c r="AC90" i="61"/>
  <c r="CL89" i="61"/>
  <c r="CH89" i="61"/>
  <c r="CF89" i="61"/>
  <c r="CE89" i="61"/>
  <c r="CD89" i="61"/>
  <c r="CB89" i="61"/>
  <c r="BN89" i="61"/>
  <c r="BJ89" i="61"/>
  <c r="BH89" i="61"/>
  <c r="BG89" i="61"/>
  <c r="BF89" i="61"/>
  <c r="BD89" i="61"/>
  <c r="AK89" i="61"/>
  <c r="AJ89" i="61"/>
  <c r="AI89" i="61"/>
  <c r="AF89" i="61"/>
  <c r="AE89" i="61"/>
  <c r="AD89" i="61"/>
  <c r="AC89" i="61"/>
  <c r="CL88" i="61"/>
  <c r="CH88" i="61"/>
  <c r="CF88" i="61"/>
  <c r="CE88" i="61"/>
  <c r="CD88" i="61"/>
  <c r="CB88" i="61"/>
  <c r="BN88" i="61"/>
  <c r="BJ88" i="61"/>
  <c r="BH88" i="61"/>
  <c r="BG88" i="61"/>
  <c r="BF88" i="61"/>
  <c r="BD88" i="61"/>
  <c r="AK88" i="61"/>
  <c r="AJ88" i="61"/>
  <c r="AI88" i="61"/>
  <c r="AF88" i="61"/>
  <c r="AE88" i="61"/>
  <c r="AD88" i="61"/>
  <c r="AC88" i="61"/>
  <c r="CL87" i="61"/>
  <c r="CH87" i="61"/>
  <c r="CF87" i="61"/>
  <c r="CE87" i="61"/>
  <c r="CD87" i="61"/>
  <c r="CB87" i="61"/>
  <c r="BN87" i="61"/>
  <c r="BJ87" i="61"/>
  <c r="BH87" i="61"/>
  <c r="BG87" i="61"/>
  <c r="BF87" i="61"/>
  <c r="BD87" i="61"/>
  <c r="AK87" i="61"/>
  <c r="AJ87" i="61"/>
  <c r="AI87" i="61"/>
  <c r="AF87" i="61"/>
  <c r="AE87" i="61"/>
  <c r="AD87" i="61"/>
  <c r="AC87" i="61"/>
  <c r="CL86" i="61"/>
  <c r="CH86" i="61"/>
  <c r="CF86" i="61"/>
  <c r="CE86" i="61"/>
  <c r="CD86" i="61"/>
  <c r="CB86" i="61"/>
  <c r="BN86" i="61"/>
  <c r="BJ86" i="61"/>
  <c r="BH86" i="61"/>
  <c r="BG86" i="61"/>
  <c r="BF86" i="61"/>
  <c r="BD86" i="61"/>
  <c r="AK86" i="61"/>
  <c r="AJ86" i="61"/>
  <c r="AI86" i="61"/>
  <c r="AF86" i="61"/>
  <c r="AE86" i="61"/>
  <c r="AD86" i="61"/>
  <c r="CL85" i="61"/>
  <c r="CH85" i="61"/>
  <c r="CF85" i="61"/>
  <c r="CE85" i="61"/>
  <c r="CD85" i="61"/>
  <c r="CB85" i="61"/>
  <c r="BN85" i="61"/>
  <c r="BJ85" i="61"/>
  <c r="BH85" i="61"/>
  <c r="BG85" i="61"/>
  <c r="BF85" i="61"/>
  <c r="BD85" i="61"/>
  <c r="AK85" i="61"/>
  <c r="AJ85" i="61"/>
  <c r="AI85" i="61"/>
  <c r="AF85" i="61"/>
  <c r="AE85" i="61"/>
  <c r="AD85" i="61"/>
  <c r="CL84" i="61"/>
  <c r="CH84" i="61"/>
  <c r="CF84" i="61"/>
  <c r="CE84" i="61"/>
  <c r="CD84" i="61"/>
  <c r="CB84" i="61"/>
  <c r="BN84" i="61"/>
  <c r="BJ84" i="61"/>
  <c r="BH84" i="61"/>
  <c r="BG84" i="61"/>
  <c r="BF84" i="61"/>
  <c r="BD84" i="61"/>
  <c r="AK84" i="61"/>
  <c r="AJ84" i="61"/>
  <c r="AI84" i="61"/>
  <c r="AF84" i="61"/>
  <c r="AE84" i="61"/>
  <c r="AD84" i="61"/>
  <c r="CL83" i="61"/>
  <c r="CH83" i="61"/>
  <c r="CF83" i="61"/>
  <c r="CE83" i="61"/>
  <c r="CD83" i="61"/>
  <c r="CB83" i="61"/>
  <c r="BN83" i="61"/>
  <c r="BJ83" i="61"/>
  <c r="BH83" i="61"/>
  <c r="BG83" i="61"/>
  <c r="BF83" i="61"/>
  <c r="BD83" i="61"/>
  <c r="AK83" i="61"/>
  <c r="AJ83" i="61"/>
  <c r="AI83" i="61"/>
  <c r="AF83" i="61"/>
  <c r="AE83" i="61"/>
  <c r="AD83" i="61"/>
  <c r="CL82" i="61"/>
  <c r="CH82" i="61"/>
  <c r="CF82" i="61"/>
  <c r="CE82" i="61"/>
  <c r="CD82" i="61"/>
  <c r="CB82" i="61"/>
  <c r="BN82" i="61"/>
  <c r="BJ82" i="61"/>
  <c r="BH82" i="61"/>
  <c r="BG82" i="61"/>
  <c r="BF82" i="61"/>
  <c r="BD82" i="61"/>
  <c r="AK82" i="61"/>
  <c r="AJ82" i="61"/>
  <c r="AI82" i="61"/>
  <c r="AF82" i="61"/>
  <c r="AE82" i="61"/>
  <c r="AD82" i="61"/>
  <c r="AC82" i="61"/>
  <c r="BN81" i="61"/>
  <c r="BJ81" i="61"/>
  <c r="BH81" i="61"/>
  <c r="BG81" i="61"/>
  <c r="BF81" i="61"/>
  <c r="BD81" i="61"/>
  <c r="BN80" i="61"/>
  <c r="BJ80" i="61"/>
  <c r="BH80" i="61"/>
  <c r="BG80" i="61"/>
  <c r="BF80" i="61"/>
  <c r="BD80" i="61"/>
  <c r="C74" i="61"/>
  <c r="BO58" i="61"/>
  <c r="BM58" i="61"/>
  <c r="BL58" i="61"/>
  <c r="BK58" i="61"/>
  <c r="BE58" i="61"/>
  <c r="O4" i="61" s="1"/>
  <c r="O152" i="61" s="1"/>
  <c r="BC58" i="61"/>
  <c r="N4" i="61" s="1"/>
  <c r="N152" i="61" s="1"/>
  <c r="BB58" i="61"/>
  <c r="L4" i="61" s="1"/>
  <c r="L152" i="61" s="1"/>
  <c r="BA58" i="61"/>
  <c r="BN57" i="61"/>
  <c r="BJ57" i="61"/>
  <c r="BH57" i="61"/>
  <c r="BG57" i="61"/>
  <c r="BF57" i="61"/>
  <c r="BD57" i="61"/>
  <c r="CM56" i="61"/>
  <c r="CK56" i="61"/>
  <c r="CJ56" i="61"/>
  <c r="CI56" i="61"/>
  <c r="CC56" i="61"/>
  <c r="CA56" i="61"/>
  <c r="BZ56" i="61"/>
  <c r="BZ120" i="61" s="1"/>
  <c r="BY56" i="61"/>
  <c r="BN56" i="61"/>
  <c r="BJ56" i="61"/>
  <c r="BH56" i="61"/>
  <c r="BG56" i="61"/>
  <c r="BF56" i="61"/>
  <c r="BD56" i="61"/>
  <c r="CL55" i="61"/>
  <c r="CH55" i="61"/>
  <c r="CF55" i="61"/>
  <c r="CE55" i="61"/>
  <c r="CD55" i="61"/>
  <c r="CB55" i="61"/>
  <c r="BN55" i="61"/>
  <c r="BJ55" i="61"/>
  <c r="BH55" i="61"/>
  <c r="BG55" i="61"/>
  <c r="BF55" i="61"/>
  <c r="BD55" i="61"/>
  <c r="CL54" i="61"/>
  <c r="CH54" i="61"/>
  <c r="CF54" i="61"/>
  <c r="CE54" i="61"/>
  <c r="CD54" i="61"/>
  <c r="CB54" i="61"/>
  <c r="BN54" i="61"/>
  <c r="BJ54" i="61"/>
  <c r="BH54" i="61"/>
  <c r="BG54" i="61"/>
  <c r="BF54" i="61"/>
  <c r="BD54" i="61"/>
  <c r="CL53" i="61"/>
  <c r="CH53" i="61"/>
  <c r="CF53" i="61"/>
  <c r="CE53" i="61"/>
  <c r="CD53" i="61"/>
  <c r="CB53" i="61"/>
  <c r="BN53" i="61"/>
  <c r="BJ53" i="61"/>
  <c r="BH53" i="61"/>
  <c r="BG53" i="61"/>
  <c r="BF53" i="61"/>
  <c r="BD53" i="61"/>
  <c r="CL52" i="61"/>
  <c r="CH52" i="61"/>
  <c r="CF52" i="61"/>
  <c r="CE52" i="61"/>
  <c r="CD52" i="61"/>
  <c r="CB52" i="61"/>
  <c r="BN52" i="61"/>
  <c r="BJ52" i="61"/>
  <c r="BH52" i="61"/>
  <c r="BG52" i="61"/>
  <c r="BF52" i="61"/>
  <c r="BD52" i="61"/>
  <c r="CL51" i="61"/>
  <c r="CH51" i="61"/>
  <c r="CF51" i="61"/>
  <c r="CE51" i="61"/>
  <c r="CD51" i="61"/>
  <c r="CB51" i="61"/>
  <c r="BN51" i="61"/>
  <c r="BJ51" i="61"/>
  <c r="BH51" i="61"/>
  <c r="BG51" i="61"/>
  <c r="BF51" i="61"/>
  <c r="BD51" i="61"/>
  <c r="CL50" i="61"/>
  <c r="CH50" i="61"/>
  <c r="CF50" i="61"/>
  <c r="CE50" i="61"/>
  <c r="CD50" i="61"/>
  <c r="CB50" i="61"/>
  <c r="BN50" i="61"/>
  <c r="BJ50" i="61"/>
  <c r="BH50" i="61"/>
  <c r="BG50" i="61"/>
  <c r="BF50" i="61"/>
  <c r="BD50" i="61"/>
  <c r="CL49" i="61"/>
  <c r="CH49" i="61"/>
  <c r="CF49" i="61"/>
  <c r="CE49" i="61"/>
  <c r="CD49" i="61"/>
  <c r="CB49" i="61"/>
  <c r="BN49" i="61"/>
  <c r="BJ49" i="61"/>
  <c r="BH49" i="61"/>
  <c r="BG49" i="61"/>
  <c r="BF49" i="61"/>
  <c r="BD49" i="61"/>
  <c r="CL48" i="61"/>
  <c r="CH48" i="61"/>
  <c r="CF48" i="61"/>
  <c r="CE48" i="61"/>
  <c r="CD48" i="61"/>
  <c r="CB48" i="61"/>
  <c r="BN48" i="61"/>
  <c r="BJ48" i="61"/>
  <c r="BH48" i="61"/>
  <c r="BG48" i="61"/>
  <c r="BF48" i="61"/>
  <c r="BD48" i="61"/>
  <c r="G52" i="61"/>
  <c r="CL47" i="61"/>
  <c r="CH47" i="61"/>
  <c r="CF47" i="61"/>
  <c r="CE47" i="61"/>
  <c r="CD47" i="61"/>
  <c r="CB47" i="61"/>
  <c r="BN47" i="61"/>
  <c r="BJ47" i="61"/>
  <c r="BH47" i="61"/>
  <c r="BG47" i="61"/>
  <c r="BF47" i="61"/>
  <c r="BD47" i="61"/>
  <c r="L51" i="61"/>
  <c r="O51" i="61" s="1"/>
  <c r="G51" i="61"/>
  <c r="CL46" i="61"/>
  <c r="CH46" i="61"/>
  <c r="CF46" i="61"/>
  <c r="CE46" i="61"/>
  <c r="CD46" i="61"/>
  <c r="CB46" i="61"/>
  <c r="BN46" i="61"/>
  <c r="BJ46" i="61"/>
  <c r="BH46" i="61"/>
  <c r="BG46" i="61"/>
  <c r="BF46" i="61"/>
  <c r="BD46" i="61"/>
  <c r="CL45" i="61"/>
  <c r="CH45" i="61"/>
  <c r="CF45" i="61"/>
  <c r="CE45" i="61"/>
  <c r="CD45" i="61"/>
  <c r="CB45" i="61"/>
  <c r="BO45" i="61"/>
  <c r="BM45" i="61"/>
  <c r="BL45" i="61"/>
  <c r="BK45" i="61"/>
  <c r="BE45" i="61"/>
  <c r="O10" i="61" s="1"/>
  <c r="O154" i="61" s="1"/>
  <c r="BC45" i="61"/>
  <c r="N10" i="61" s="1"/>
  <c r="N154" i="61" s="1"/>
  <c r="BB45" i="61"/>
  <c r="L10" i="61" s="1"/>
  <c r="L154" i="61" s="1"/>
  <c r="BA45" i="61"/>
  <c r="CL44" i="61"/>
  <c r="CH44" i="61"/>
  <c r="CF44" i="61"/>
  <c r="CE44" i="61"/>
  <c r="CD44" i="61"/>
  <c r="CB44" i="61"/>
  <c r="BN44" i="61"/>
  <c r="BJ44" i="61"/>
  <c r="BH44" i="61"/>
  <c r="BG44" i="61"/>
  <c r="BF44" i="61"/>
  <c r="BD44" i="61"/>
  <c r="CL43" i="61"/>
  <c r="CH43" i="61"/>
  <c r="CF43" i="61"/>
  <c r="CE43" i="61"/>
  <c r="CD43" i="61"/>
  <c r="CB43" i="61"/>
  <c r="BN43" i="61"/>
  <c r="BJ43" i="61"/>
  <c r="BH43" i="61"/>
  <c r="BG43" i="61"/>
  <c r="BF43" i="61"/>
  <c r="BD43" i="61"/>
  <c r="CL42" i="61"/>
  <c r="CH42" i="61"/>
  <c r="CF42" i="61"/>
  <c r="CE42" i="61"/>
  <c r="CD42" i="61"/>
  <c r="CB42" i="61"/>
  <c r="BN42" i="61"/>
  <c r="BJ42" i="61"/>
  <c r="BH42" i="61"/>
  <c r="BG42" i="61"/>
  <c r="BF42" i="61"/>
  <c r="BD42" i="61"/>
  <c r="CL41" i="61"/>
  <c r="CH41" i="61"/>
  <c r="CF41" i="61"/>
  <c r="CE41" i="61"/>
  <c r="CD41" i="61"/>
  <c r="CB41" i="61"/>
  <c r="BN41" i="61"/>
  <c r="BJ41" i="61"/>
  <c r="BH41" i="61"/>
  <c r="BG41" i="61"/>
  <c r="BF41" i="61"/>
  <c r="BD41" i="61"/>
  <c r="CL40" i="61"/>
  <c r="CH40" i="61"/>
  <c r="CF40" i="61"/>
  <c r="CE40" i="61"/>
  <c r="CD40" i="61"/>
  <c r="CB40" i="61"/>
  <c r="BN40" i="61"/>
  <c r="BJ40" i="61"/>
  <c r="BH40" i="61"/>
  <c r="BG40" i="61"/>
  <c r="BF40" i="61"/>
  <c r="BD40" i="61"/>
  <c r="CL39" i="61"/>
  <c r="CH39" i="61"/>
  <c r="CF39" i="61"/>
  <c r="CE39" i="61"/>
  <c r="CD39" i="61"/>
  <c r="CB39" i="61"/>
  <c r="BN39" i="61"/>
  <c r="BJ39" i="61"/>
  <c r="BH39" i="61"/>
  <c r="BG39" i="61"/>
  <c r="BF39" i="61"/>
  <c r="BD39" i="61"/>
  <c r="CL38" i="61"/>
  <c r="CH38" i="61"/>
  <c r="CF38" i="61"/>
  <c r="CE38" i="61"/>
  <c r="CD38" i="61"/>
  <c r="CB38" i="61"/>
  <c r="BN38" i="61"/>
  <c r="BJ38" i="61"/>
  <c r="BH38" i="61"/>
  <c r="BG38" i="61"/>
  <c r="BF38" i="61"/>
  <c r="BD38" i="61"/>
  <c r="CL37" i="61"/>
  <c r="CH37" i="61"/>
  <c r="CF37" i="61"/>
  <c r="CE37" i="61"/>
  <c r="CD37" i="61"/>
  <c r="CB37" i="61"/>
  <c r="BN37" i="61"/>
  <c r="BJ37" i="61"/>
  <c r="BH37" i="61"/>
  <c r="BG37" i="61"/>
  <c r="BF37" i="61"/>
  <c r="BD37" i="61"/>
  <c r="CL36" i="61"/>
  <c r="CH36" i="61"/>
  <c r="CF36" i="61"/>
  <c r="CE36" i="61"/>
  <c r="CD36" i="61"/>
  <c r="CB36" i="61"/>
  <c r="BN36" i="61"/>
  <c r="BJ36" i="61"/>
  <c r="BH36" i="61"/>
  <c r="BG36" i="61"/>
  <c r="BF36" i="61"/>
  <c r="BD36" i="61"/>
  <c r="CL35" i="61"/>
  <c r="CH35" i="61"/>
  <c r="CF35" i="61"/>
  <c r="CE35" i="61"/>
  <c r="CD35" i="61"/>
  <c r="CB35" i="61"/>
  <c r="BN35" i="61"/>
  <c r="BJ35" i="61"/>
  <c r="BH35" i="61"/>
  <c r="BG35" i="61"/>
  <c r="BF35" i="61"/>
  <c r="BD35" i="61"/>
  <c r="CL34" i="61"/>
  <c r="CH34" i="61"/>
  <c r="CF34" i="61"/>
  <c r="CE34" i="61"/>
  <c r="CD34" i="61"/>
  <c r="CB34" i="61"/>
  <c r="BN34" i="61"/>
  <c r="BJ34" i="61"/>
  <c r="BH34" i="61"/>
  <c r="BG34" i="61"/>
  <c r="BF34" i="61"/>
  <c r="BD34" i="61"/>
  <c r="CL33" i="61"/>
  <c r="CH33" i="61"/>
  <c r="CF33" i="61"/>
  <c r="CE33" i="61"/>
  <c r="CD33" i="61"/>
  <c r="CB33" i="61"/>
  <c r="BN33" i="61"/>
  <c r="BJ33" i="61"/>
  <c r="BH33" i="61"/>
  <c r="BG33" i="61"/>
  <c r="BF33" i="61"/>
  <c r="BD33" i="61"/>
  <c r="CL32" i="61"/>
  <c r="CH32" i="61"/>
  <c r="CF32" i="61"/>
  <c r="CE32" i="61"/>
  <c r="CD32" i="61"/>
  <c r="CB32" i="61"/>
  <c r="BO32" i="61"/>
  <c r="BM32" i="61"/>
  <c r="BL32" i="61"/>
  <c r="BK32" i="61"/>
  <c r="BE32" i="61"/>
  <c r="O11" i="61" s="1"/>
  <c r="O157" i="61" s="1"/>
  <c r="BC32" i="61"/>
  <c r="N11" i="61" s="1"/>
  <c r="N157" i="61" s="1"/>
  <c r="BB32" i="61"/>
  <c r="BA32" i="61"/>
  <c r="CL31" i="61"/>
  <c r="CH31" i="61"/>
  <c r="CF31" i="61"/>
  <c r="CE31" i="61"/>
  <c r="CD31" i="61"/>
  <c r="CB31" i="61"/>
  <c r="BN31" i="61"/>
  <c r="BJ31" i="61"/>
  <c r="BH31" i="61"/>
  <c r="BG31" i="61"/>
  <c r="BF31" i="61"/>
  <c r="BD31" i="61"/>
  <c r="AK31" i="61"/>
  <c r="AK32" i="61" s="1"/>
  <c r="CL30" i="61"/>
  <c r="CH30" i="61"/>
  <c r="CF30" i="61"/>
  <c r="CE30" i="61"/>
  <c r="CD30" i="61"/>
  <c r="CB30" i="61"/>
  <c r="BN30" i="61"/>
  <c r="BJ30" i="61"/>
  <c r="BH30" i="61"/>
  <c r="BG30" i="61"/>
  <c r="BF30" i="61"/>
  <c r="BD30" i="61"/>
  <c r="AC30" i="61"/>
  <c r="CL29" i="61"/>
  <c r="CH29" i="61"/>
  <c r="CF29" i="61"/>
  <c r="CE29" i="61"/>
  <c r="CD29" i="61"/>
  <c r="CB29" i="61"/>
  <c r="BN29" i="61"/>
  <c r="BJ29" i="61"/>
  <c r="BH29" i="61"/>
  <c r="BG29" i="61"/>
  <c r="BF29" i="61"/>
  <c r="BD29" i="61"/>
  <c r="AC29" i="61"/>
  <c r="AG29" i="61" s="1"/>
  <c r="CL28" i="61"/>
  <c r="CH28" i="61"/>
  <c r="CF28" i="61"/>
  <c r="CE28" i="61"/>
  <c r="CD28" i="61"/>
  <c r="CB28" i="61"/>
  <c r="BN28" i="61"/>
  <c r="BJ28" i="61"/>
  <c r="BH28" i="61"/>
  <c r="BG28" i="61"/>
  <c r="BF28" i="61"/>
  <c r="BD28" i="61"/>
  <c r="AC28" i="61"/>
  <c r="AL28" i="61" s="1"/>
  <c r="CL27" i="61"/>
  <c r="CH27" i="61"/>
  <c r="CF27" i="61"/>
  <c r="CE27" i="61"/>
  <c r="CD27" i="61"/>
  <c r="CB27" i="61"/>
  <c r="BN27" i="61"/>
  <c r="BJ27" i="61"/>
  <c r="BH27" i="61"/>
  <c r="BG27" i="61"/>
  <c r="BF27" i="61"/>
  <c r="BD27" i="61"/>
  <c r="AC27" i="61"/>
  <c r="AL27" i="61" s="1"/>
  <c r="CL26" i="61"/>
  <c r="CH26" i="61"/>
  <c r="CF26" i="61"/>
  <c r="CE26" i="61"/>
  <c r="CD26" i="61"/>
  <c r="CB26" i="61"/>
  <c r="BN26" i="61"/>
  <c r="BJ26" i="61"/>
  <c r="BH26" i="61"/>
  <c r="BG26" i="61"/>
  <c r="BF26" i="61"/>
  <c r="BD26" i="61"/>
  <c r="AC26" i="61"/>
  <c r="CL25" i="61"/>
  <c r="CH25" i="61"/>
  <c r="CF25" i="61"/>
  <c r="CE25" i="61"/>
  <c r="CD25" i="61"/>
  <c r="CB25" i="61"/>
  <c r="BN25" i="61"/>
  <c r="BJ25" i="61"/>
  <c r="BH25" i="61"/>
  <c r="BG25" i="61"/>
  <c r="BF25" i="61"/>
  <c r="BD25" i="61"/>
  <c r="AC25" i="61"/>
  <c r="AL25" i="61" s="1"/>
  <c r="CL24" i="61"/>
  <c r="CH24" i="61"/>
  <c r="CF24" i="61"/>
  <c r="CE24" i="61"/>
  <c r="CD24" i="61"/>
  <c r="CB24" i="61"/>
  <c r="BN24" i="61"/>
  <c r="BJ24" i="61"/>
  <c r="BH24" i="61"/>
  <c r="BG24" i="61"/>
  <c r="BF24" i="61"/>
  <c r="BD24" i="61"/>
  <c r="AC24" i="61"/>
  <c r="AG24" i="61" s="1"/>
  <c r="CL23" i="61"/>
  <c r="CH23" i="61"/>
  <c r="CF23" i="61"/>
  <c r="CE23" i="61"/>
  <c r="CD23" i="61"/>
  <c r="CB23" i="61"/>
  <c r="BN23" i="61"/>
  <c r="BJ23" i="61"/>
  <c r="BH23" i="61"/>
  <c r="BG23" i="61"/>
  <c r="BF23" i="61"/>
  <c r="BD23" i="61"/>
  <c r="AC23" i="61"/>
  <c r="AL23" i="61" s="1"/>
  <c r="CL22" i="61"/>
  <c r="CH22" i="61"/>
  <c r="CF22" i="61"/>
  <c r="CE22" i="61"/>
  <c r="CD22" i="61"/>
  <c r="CB22" i="61"/>
  <c r="BN22" i="61"/>
  <c r="BJ22" i="61"/>
  <c r="BH22" i="61"/>
  <c r="BG22" i="61"/>
  <c r="BF22" i="61"/>
  <c r="BD22" i="61"/>
  <c r="CL21" i="61"/>
  <c r="CH21" i="61"/>
  <c r="CF21" i="61"/>
  <c r="CE21" i="61"/>
  <c r="CD21" i="61"/>
  <c r="CB21" i="61"/>
  <c r="BN21" i="61"/>
  <c r="BJ21" i="61"/>
  <c r="BH21" i="61"/>
  <c r="BG21" i="61"/>
  <c r="BF21" i="61"/>
  <c r="BD21" i="61"/>
  <c r="CL20" i="61"/>
  <c r="CH20" i="61"/>
  <c r="CF20" i="61"/>
  <c r="CE20" i="61"/>
  <c r="CD20" i="61"/>
  <c r="CB20" i="61"/>
  <c r="BN20" i="61"/>
  <c r="BJ20" i="61"/>
  <c r="BH20" i="61"/>
  <c r="BG20" i="61"/>
  <c r="BF20" i="61"/>
  <c r="BD20" i="61"/>
  <c r="CL19" i="61"/>
  <c r="CH19" i="61"/>
  <c r="CF19" i="61"/>
  <c r="CE19" i="61"/>
  <c r="CD19" i="61"/>
  <c r="CB19" i="61"/>
  <c r="BO19" i="61"/>
  <c r="BM19" i="61"/>
  <c r="BL19" i="61"/>
  <c r="BK19" i="61"/>
  <c r="BE19" i="61"/>
  <c r="O5" i="61" s="1"/>
  <c r="BC19" i="61"/>
  <c r="N5" i="61" s="1"/>
  <c r="N150" i="61" s="1"/>
  <c r="BB19" i="61"/>
  <c r="BA19" i="61"/>
  <c r="CL18" i="61"/>
  <c r="CH18" i="61"/>
  <c r="CF18" i="61"/>
  <c r="CE18" i="61"/>
  <c r="CD18" i="61"/>
  <c r="CB18" i="61"/>
  <c r="BN18" i="61"/>
  <c r="BJ18" i="61"/>
  <c r="BH18" i="61"/>
  <c r="BG18" i="61"/>
  <c r="BF18" i="61"/>
  <c r="BD18" i="61"/>
  <c r="CL17" i="61"/>
  <c r="CH17" i="61"/>
  <c r="CF17" i="61"/>
  <c r="CE17" i="61"/>
  <c r="CD17" i="61"/>
  <c r="CB17" i="61"/>
  <c r="BN17" i="61"/>
  <c r="BJ17" i="61"/>
  <c r="BH17" i="61"/>
  <c r="BG17" i="61"/>
  <c r="BF17" i="61"/>
  <c r="BD17" i="61"/>
  <c r="CL16" i="61"/>
  <c r="CH16" i="61"/>
  <c r="CF16" i="61"/>
  <c r="CE16" i="61"/>
  <c r="CD16" i="61"/>
  <c r="CB16" i="61"/>
  <c r="BN16" i="61"/>
  <c r="BJ16" i="61"/>
  <c r="BH16" i="61"/>
  <c r="BG16" i="61"/>
  <c r="BF16" i="61"/>
  <c r="BD16" i="61"/>
  <c r="CL15" i="61"/>
  <c r="CH15" i="61"/>
  <c r="CF15" i="61"/>
  <c r="CE15" i="61"/>
  <c r="CD15" i="61"/>
  <c r="CB15" i="61"/>
  <c r="BN15" i="61"/>
  <c r="BJ15" i="61"/>
  <c r="BH15" i="61"/>
  <c r="BG15" i="61"/>
  <c r="BF15" i="61"/>
  <c r="BD15" i="61"/>
  <c r="AK15" i="61"/>
  <c r="AJ15" i="61"/>
  <c r="AI15" i="61"/>
  <c r="AF15" i="61"/>
  <c r="AE15" i="61"/>
  <c r="AD15" i="61"/>
  <c r="CL14" i="61"/>
  <c r="CH14" i="61"/>
  <c r="CF14" i="61"/>
  <c r="CE14" i="61"/>
  <c r="CD14" i="61"/>
  <c r="CB14" i="61"/>
  <c r="BN14" i="61"/>
  <c r="BJ14" i="61"/>
  <c r="BH14" i="61"/>
  <c r="BG14" i="61"/>
  <c r="BF14" i="61"/>
  <c r="BD14" i="61"/>
  <c r="AK14" i="61"/>
  <c r="AJ14" i="61"/>
  <c r="AI14" i="61"/>
  <c r="AF14" i="61"/>
  <c r="AE14" i="61"/>
  <c r="AD14" i="61"/>
  <c r="B14" i="61"/>
  <c r="CL13" i="61"/>
  <c r="CH13" i="61"/>
  <c r="CF13" i="61"/>
  <c r="CE13" i="61"/>
  <c r="CD13" i="61"/>
  <c r="CB13" i="61"/>
  <c r="BN13" i="61"/>
  <c r="BJ13" i="61"/>
  <c r="BH13" i="61"/>
  <c r="BG13" i="61"/>
  <c r="BF13" i="61"/>
  <c r="BD13" i="61"/>
  <c r="AK13" i="61"/>
  <c r="AJ13" i="61"/>
  <c r="AI13" i="61"/>
  <c r="AF13" i="61"/>
  <c r="AE13" i="61"/>
  <c r="AD13" i="61"/>
  <c r="CL12" i="61"/>
  <c r="CH12" i="61"/>
  <c r="CF12" i="61"/>
  <c r="CE12" i="61"/>
  <c r="CD12" i="61"/>
  <c r="CB12" i="61"/>
  <c r="BN12" i="61"/>
  <c r="BJ12" i="61"/>
  <c r="BH12" i="61"/>
  <c r="BG12" i="61"/>
  <c r="BF12" i="61"/>
  <c r="BD12" i="61"/>
  <c r="AK12" i="61"/>
  <c r="AJ12" i="61"/>
  <c r="AI12" i="61"/>
  <c r="AF12" i="61"/>
  <c r="AE12" i="61"/>
  <c r="AD12" i="61"/>
  <c r="M12" i="61"/>
  <c r="I12" i="61"/>
  <c r="H12" i="61"/>
  <c r="G12" i="61"/>
  <c r="CL11" i="61"/>
  <c r="CH11" i="61"/>
  <c r="CF11" i="61"/>
  <c r="CE11" i="61"/>
  <c r="CD11" i="61"/>
  <c r="CB11" i="61"/>
  <c r="BN11" i="61"/>
  <c r="BJ11" i="61"/>
  <c r="BH11" i="61"/>
  <c r="BG11" i="61"/>
  <c r="BF11" i="61"/>
  <c r="BD11" i="61"/>
  <c r="AK11" i="61"/>
  <c r="AJ11" i="61"/>
  <c r="AI11" i="61"/>
  <c r="AF11" i="61"/>
  <c r="AE11" i="61"/>
  <c r="AD11" i="61"/>
  <c r="J10" i="61"/>
  <c r="K10" i="61" s="1"/>
  <c r="CL10" i="61"/>
  <c r="CH10" i="61"/>
  <c r="CF10" i="61"/>
  <c r="CE10" i="61"/>
  <c r="CD10" i="61"/>
  <c r="CB10" i="61"/>
  <c r="BN10" i="61"/>
  <c r="BJ10" i="61"/>
  <c r="BH10" i="61"/>
  <c r="BG10" i="61"/>
  <c r="BF10" i="61"/>
  <c r="BD10" i="61"/>
  <c r="AK10" i="61"/>
  <c r="AJ10" i="61"/>
  <c r="AI10" i="61"/>
  <c r="AF10" i="61"/>
  <c r="AE10" i="61"/>
  <c r="AD10" i="61"/>
  <c r="J9" i="61"/>
  <c r="K9" i="61" s="1"/>
  <c r="CL9" i="61"/>
  <c r="CH9" i="61"/>
  <c r="CF9" i="61"/>
  <c r="CE9" i="61"/>
  <c r="CD9" i="61"/>
  <c r="CB9" i="61"/>
  <c r="BN9" i="61"/>
  <c r="BJ9" i="61"/>
  <c r="BH9" i="61"/>
  <c r="BG9" i="61"/>
  <c r="BF9" i="61"/>
  <c r="BD9" i="61"/>
  <c r="AK9" i="61"/>
  <c r="AJ9" i="61"/>
  <c r="AI9" i="61"/>
  <c r="AF9" i="61"/>
  <c r="AE9" i="61"/>
  <c r="AD9" i="61"/>
  <c r="J6" i="61"/>
  <c r="K6" i="61" s="1"/>
  <c r="CL8" i="61"/>
  <c r="CH8" i="61"/>
  <c r="CF8" i="61"/>
  <c r="CE8" i="61"/>
  <c r="CD8" i="61"/>
  <c r="CB8" i="61"/>
  <c r="BN8" i="61"/>
  <c r="BJ8" i="61"/>
  <c r="BH8" i="61"/>
  <c r="BG8" i="61"/>
  <c r="BF8" i="61"/>
  <c r="BD8" i="61"/>
  <c r="AK8" i="61"/>
  <c r="AJ8" i="61"/>
  <c r="AI8" i="61"/>
  <c r="AF8" i="61"/>
  <c r="AE8" i="61"/>
  <c r="AD8" i="61"/>
  <c r="J4" i="61"/>
  <c r="K4" i="61" s="1"/>
  <c r="CL7" i="61"/>
  <c r="CH7" i="61"/>
  <c r="CF7" i="61"/>
  <c r="CE7" i="61"/>
  <c r="CD7" i="61"/>
  <c r="CB7" i="61"/>
  <c r="BN7" i="61"/>
  <c r="BJ7" i="61"/>
  <c r="BH7" i="61"/>
  <c r="BG7" i="61"/>
  <c r="BF7" i="61"/>
  <c r="BD7" i="61"/>
  <c r="J11" i="61"/>
  <c r="K11" i="61" s="1"/>
  <c r="CL6" i="61"/>
  <c r="CE6" i="61"/>
  <c r="CB6" i="61"/>
  <c r="J7" i="61"/>
  <c r="K7" i="61" s="1"/>
  <c r="J8" i="61"/>
  <c r="K8" i="61" s="1"/>
  <c r="J5" i="61"/>
  <c r="K5" i="61" s="1"/>
  <c r="P3" i="61"/>
  <c r="J11" i="60"/>
  <c r="J10" i="60"/>
  <c r="J9" i="60"/>
  <c r="M157" i="60"/>
  <c r="I157" i="60"/>
  <c r="H157" i="60"/>
  <c r="G157" i="60"/>
  <c r="M155" i="60"/>
  <c r="I155" i="60"/>
  <c r="H155" i="60"/>
  <c r="G155" i="60"/>
  <c r="M156" i="60"/>
  <c r="I156" i="60"/>
  <c r="H156" i="60"/>
  <c r="G156" i="60"/>
  <c r="M154" i="60"/>
  <c r="I154" i="60"/>
  <c r="H154" i="60"/>
  <c r="G154" i="60"/>
  <c r="M153" i="60"/>
  <c r="I153" i="60"/>
  <c r="H153" i="60"/>
  <c r="G153" i="60"/>
  <c r="M152" i="60"/>
  <c r="I152" i="60"/>
  <c r="H152" i="60"/>
  <c r="G152" i="60"/>
  <c r="M151" i="60"/>
  <c r="I151" i="60"/>
  <c r="H151" i="60"/>
  <c r="G151" i="60"/>
  <c r="M150" i="60"/>
  <c r="I150" i="60"/>
  <c r="H150" i="60"/>
  <c r="G150" i="60"/>
  <c r="C147" i="60"/>
  <c r="BO131" i="60"/>
  <c r="BM131" i="60"/>
  <c r="BL131" i="60"/>
  <c r="BK131" i="60"/>
  <c r="BE131" i="60"/>
  <c r="BC131" i="60"/>
  <c r="N10" i="60" s="1"/>
  <c r="N156" i="60" s="1"/>
  <c r="BB131" i="60"/>
  <c r="L10" i="60" s="1"/>
  <c r="L156" i="60" s="1"/>
  <c r="BA131" i="60"/>
  <c r="BN130" i="60"/>
  <c r="BJ130" i="60"/>
  <c r="BH130" i="60"/>
  <c r="BG130" i="60"/>
  <c r="BF130" i="60"/>
  <c r="BD130" i="60"/>
  <c r="BN129" i="60"/>
  <c r="BJ129" i="60"/>
  <c r="BH129" i="60"/>
  <c r="BG129" i="60"/>
  <c r="BF129" i="60"/>
  <c r="BD129" i="60"/>
  <c r="BN128" i="60"/>
  <c r="BJ128" i="60"/>
  <c r="BH128" i="60"/>
  <c r="BG128" i="60"/>
  <c r="BF128" i="60"/>
  <c r="BD128" i="60"/>
  <c r="BN127" i="60"/>
  <c r="BJ127" i="60"/>
  <c r="BH127" i="60"/>
  <c r="BG127" i="60"/>
  <c r="BF127" i="60"/>
  <c r="BD127" i="60"/>
  <c r="BN126" i="60"/>
  <c r="BJ126" i="60"/>
  <c r="BH126" i="60"/>
  <c r="BG126" i="60"/>
  <c r="BF126" i="60"/>
  <c r="BD126" i="60"/>
  <c r="BN125" i="60"/>
  <c r="BJ125" i="60"/>
  <c r="BH125" i="60"/>
  <c r="BG125" i="60"/>
  <c r="BF125" i="60"/>
  <c r="BD125" i="60"/>
  <c r="BN124" i="60"/>
  <c r="BJ124" i="60"/>
  <c r="BH124" i="60"/>
  <c r="BG124" i="60"/>
  <c r="BF124" i="60"/>
  <c r="BD124" i="60"/>
  <c r="BN123" i="60"/>
  <c r="BJ123" i="60"/>
  <c r="BH123" i="60"/>
  <c r="BG123" i="60"/>
  <c r="BF123" i="60"/>
  <c r="BD123" i="60"/>
  <c r="CM122" i="60"/>
  <c r="CK122" i="60"/>
  <c r="CJ122" i="60"/>
  <c r="CI122" i="60"/>
  <c r="CC122" i="60"/>
  <c r="CA122" i="60"/>
  <c r="BZ122" i="60"/>
  <c r="BY122" i="60"/>
  <c r="BN122" i="60"/>
  <c r="BJ122" i="60"/>
  <c r="BH122" i="60"/>
  <c r="BG122" i="60"/>
  <c r="BF122" i="60"/>
  <c r="BD122" i="60"/>
  <c r="BN121" i="60"/>
  <c r="BJ121" i="60"/>
  <c r="BH121" i="60"/>
  <c r="BG121" i="60"/>
  <c r="BF121" i="60"/>
  <c r="BD121" i="60"/>
  <c r="BN120" i="60"/>
  <c r="BJ120" i="60"/>
  <c r="BH120" i="60"/>
  <c r="BG120" i="60"/>
  <c r="BF120" i="60"/>
  <c r="BD120" i="60"/>
  <c r="BI120" i="60" s="1"/>
  <c r="CM119" i="60"/>
  <c r="CK119" i="60"/>
  <c r="CJ119" i="60"/>
  <c r="CI119" i="60"/>
  <c r="CC119" i="60"/>
  <c r="CA119" i="60"/>
  <c r="BZ119" i="60"/>
  <c r="BY119" i="60"/>
  <c r="BN119" i="60"/>
  <c r="BJ119" i="60"/>
  <c r="BH119" i="60"/>
  <c r="BG119" i="60"/>
  <c r="BF119" i="60"/>
  <c r="BD119" i="60"/>
  <c r="CH118" i="60"/>
  <c r="CF118" i="60"/>
  <c r="CE118" i="60"/>
  <c r="CD118" i="60"/>
  <c r="CB118" i="60"/>
  <c r="CG118" i="60" s="1"/>
  <c r="BO118" i="60"/>
  <c r="BM118" i="60"/>
  <c r="BL118" i="60"/>
  <c r="BK118" i="60"/>
  <c r="BE118" i="60"/>
  <c r="O9" i="60" s="1"/>
  <c r="O153" i="60" s="1"/>
  <c r="BC118" i="60"/>
  <c r="BB118" i="60"/>
  <c r="L9" i="60" s="1"/>
  <c r="L153" i="60" s="1"/>
  <c r="BA118" i="60"/>
  <c r="CH117" i="60"/>
  <c r="CF117" i="60"/>
  <c r="CE117" i="60"/>
  <c r="CD117" i="60"/>
  <c r="CB117" i="60"/>
  <c r="CG117" i="60" s="1"/>
  <c r="BN117" i="60"/>
  <c r="BJ117" i="60"/>
  <c r="BH117" i="60"/>
  <c r="BG117" i="60"/>
  <c r="BF117" i="60"/>
  <c r="BD117" i="60"/>
  <c r="CH116" i="60"/>
  <c r="CF116" i="60"/>
  <c r="CE116" i="60"/>
  <c r="CD116" i="60"/>
  <c r="CB116" i="60"/>
  <c r="CG116" i="60" s="1"/>
  <c r="BN116" i="60"/>
  <c r="BJ116" i="60"/>
  <c r="BH116" i="60"/>
  <c r="BG116" i="60"/>
  <c r="BF116" i="60"/>
  <c r="BD116" i="60"/>
  <c r="CH115" i="60"/>
  <c r="CF115" i="60"/>
  <c r="CE115" i="60"/>
  <c r="CD115" i="60"/>
  <c r="CB115" i="60"/>
  <c r="CG115" i="60" s="1"/>
  <c r="BN115" i="60"/>
  <c r="BJ115" i="60"/>
  <c r="BH115" i="60"/>
  <c r="BG115" i="60"/>
  <c r="BF115" i="60"/>
  <c r="BD115" i="60"/>
  <c r="CH114" i="60"/>
  <c r="CF114" i="60"/>
  <c r="CE114" i="60"/>
  <c r="CD114" i="60"/>
  <c r="CB114" i="60"/>
  <c r="CG114" i="60" s="1"/>
  <c r="BN114" i="60"/>
  <c r="BJ114" i="60"/>
  <c r="BH114" i="60"/>
  <c r="BG114" i="60"/>
  <c r="BF114" i="60"/>
  <c r="BD114" i="60"/>
  <c r="CH113" i="60"/>
  <c r="CF113" i="60"/>
  <c r="CE113" i="60"/>
  <c r="CD113" i="60"/>
  <c r="CB113" i="60"/>
  <c r="CG113" i="60" s="1"/>
  <c r="BN113" i="60"/>
  <c r="BJ113" i="60"/>
  <c r="BH113" i="60"/>
  <c r="BG113" i="60"/>
  <c r="BF113" i="60"/>
  <c r="BD113" i="60"/>
  <c r="CH112" i="60"/>
  <c r="CF112" i="60"/>
  <c r="CE112" i="60"/>
  <c r="CD112" i="60"/>
  <c r="CB112" i="60"/>
  <c r="CG112" i="60" s="1"/>
  <c r="BN112" i="60"/>
  <c r="BJ112" i="60"/>
  <c r="BH112" i="60"/>
  <c r="BG112" i="60"/>
  <c r="BF112" i="60"/>
  <c r="BD112" i="60"/>
  <c r="CH111" i="60"/>
  <c r="CF111" i="60"/>
  <c r="CE111" i="60"/>
  <c r="CD111" i="60"/>
  <c r="CB111" i="60"/>
  <c r="CG111" i="60" s="1"/>
  <c r="BN111" i="60"/>
  <c r="BJ111" i="60"/>
  <c r="BH111" i="60"/>
  <c r="BG111" i="60"/>
  <c r="BF111" i="60"/>
  <c r="BD111" i="60"/>
  <c r="BI111" i="60" s="1"/>
  <c r="CH110" i="60"/>
  <c r="CF110" i="60"/>
  <c r="CE110" i="60"/>
  <c r="CD110" i="60"/>
  <c r="CB110" i="60"/>
  <c r="CG110" i="60" s="1"/>
  <c r="BN110" i="60"/>
  <c r="BJ110" i="60"/>
  <c r="BH110" i="60"/>
  <c r="BG110" i="60"/>
  <c r="BF110" i="60"/>
  <c r="BD110" i="60"/>
  <c r="CH109" i="60"/>
  <c r="CF109" i="60"/>
  <c r="CE109" i="60"/>
  <c r="CD109" i="60"/>
  <c r="CB109" i="60"/>
  <c r="CG109" i="60" s="1"/>
  <c r="BN109" i="60"/>
  <c r="BJ109" i="60"/>
  <c r="BH109" i="60"/>
  <c r="BG109" i="60"/>
  <c r="BF109" i="60"/>
  <c r="BD109" i="60"/>
  <c r="CH108" i="60"/>
  <c r="CF108" i="60"/>
  <c r="CE108" i="60"/>
  <c r="CD108" i="60"/>
  <c r="CB108" i="60"/>
  <c r="CG108" i="60" s="1"/>
  <c r="BN108" i="60"/>
  <c r="BJ108" i="60"/>
  <c r="BH108" i="60"/>
  <c r="BG108" i="60"/>
  <c r="BF108" i="60"/>
  <c r="BD108" i="60"/>
  <c r="CH107" i="60"/>
  <c r="CF107" i="60"/>
  <c r="CE107" i="60"/>
  <c r="CD107" i="60"/>
  <c r="CB107" i="60"/>
  <c r="CG107" i="60" s="1"/>
  <c r="BN107" i="60"/>
  <c r="BJ107" i="60"/>
  <c r="BH107" i="60"/>
  <c r="BG107" i="60"/>
  <c r="BF107" i="60"/>
  <c r="BD107" i="60"/>
  <c r="CH106" i="60"/>
  <c r="CF106" i="60"/>
  <c r="CE106" i="60"/>
  <c r="CD106" i="60"/>
  <c r="CB106" i="60"/>
  <c r="CG106" i="60" s="1"/>
  <c r="BN106" i="60"/>
  <c r="BJ106" i="60"/>
  <c r="BH106" i="60"/>
  <c r="BG106" i="60"/>
  <c r="BF106" i="60"/>
  <c r="BD106" i="60"/>
  <c r="CH105" i="60"/>
  <c r="CF105" i="60"/>
  <c r="CE105" i="60"/>
  <c r="CD105" i="60"/>
  <c r="CB105" i="60"/>
  <c r="CG105" i="60" s="1"/>
  <c r="BO105" i="60"/>
  <c r="BM105" i="60"/>
  <c r="BL105" i="60"/>
  <c r="BK105" i="60"/>
  <c r="BE105" i="60"/>
  <c r="BC105" i="60"/>
  <c r="N6" i="60" s="1"/>
  <c r="N155" i="60" s="1"/>
  <c r="BB105" i="60"/>
  <c r="L6" i="60" s="1"/>
  <c r="L155" i="60" s="1"/>
  <c r="BA105" i="60"/>
  <c r="CH104" i="60"/>
  <c r="CF104" i="60"/>
  <c r="CE104" i="60"/>
  <c r="CD104" i="60"/>
  <c r="CB104" i="60"/>
  <c r="CG104" i="60" s="1"/>
  <c r="BN104" i="60"/>
  <c r="BJ104" i="60"/>
  <c r="BH104" i="60"/>
  <c r="BG104" i="60"/>
  <c r="BF104" i="60"/>
  <c r="BD104" i="60"/>
  <c r="CH103" i="60"/>
  <c r="CF103" i="60"/>
  <c r="CE103" i="60"/>
  <c r="CD103" i="60"/>
  <c r="CB103" i="60"/>
  <c r="CG103" i="60" s="1"/>
  <c r="BN103" i="60"/>
  <c r="BJ103" i="60"/>
  <c r="BH103" i="60"/>
  <c r="BG103" i="60"/>
  <c r="BF103" i="60"/>
  <c r="BD103" i="60"/>
  <c r="AK103" i="60"/>
  <c r="AJ103" i="60"/>
  <c r="AJ31" i="60" s="1"/>
  <c r="AI103" i="60"/>
  <c r="AI31" i="60" s="1"/>
  <c r="AI16" i="60" s="1"/>
  <c r="AF103" i="60"/>
  <c r="AF31" i="60" s="1"/>
  <c r="AE103" i="60"/>
  <c r="AE31" i="60" s="1"/>
  <c r="AE32" i="60" s="1"/>
  <c r="AD103" i="60"/>
  <c r="AD31" i="60" s="1"/>
  <c r="CH102" i="60"/>
  <c r="CF102" i="60"/>
  <c r="CE102" i="60"/>
  <c r="CD102" i="60"/>
  <c r="CB102" i="60"/>
  <c r="CG102" i="60" s="1"/>
  <c r="BN102" i="60"/>
  <c r="BJ102" i="60"/>
  <c r="BH102" i="60"/>
  <c r="BG102" i="60"/>
  <c r="BF102" i="60"/>
  <c r="BD102" i="60"/>
  <c r="AC102" i="60"/>
  <c r="CH101" i="60"/>
  <c r="CF101" i="60"/>
  <c r="CE101" i="60"/>
  <c r="CD101" i="60"/>
  <c r="CB101" i="60"/>
  <c r="CG101" i="60" s="1"/>
  <c r="BN101" i="60"/>
  <c r="BJ101" i="60"/>
  <c r="BH101" i="60"/>
  <c r="BG101" i="60"/>
  <c r="BF101" i="60"/>
  <c r="BD101" i="60"/>
  <c r="AC101" i="60"/>
  <c r="CL100" i="60"/>
  <c r="CH100" i="60"/>
  <c r="CF100" i="60"/>
  <c r="CE100" i="60"/>
  <c r="CD100" i="60"/>
  <c r="CB100" i="60"/>
  <c r="BN100" i="60"/>
  <c r="BJ100" i="60"/>
  <c r="BH100" i="60"/>
  <c r="BG100" i="60"/>
  <c r="BF100" i="60"/>
  <c r="BD100" i="60"/>
  <c r="AC100" i="60"/>
  <c r="AC85" i="60" s="1"/>
  <c r="CL99" i="60"/>
  <c r="CH99" i="60"/>
  <c r="CF99" i="60"/>
  <c r="CE99" i="60"/>
  <c r="CD99" i="60"/>
  <c r="CB99" i="60"/>
  <c r="BN99" i="60"/>
  <c r="BJ99" i="60"/>
  <c r="BH99" i="60"/>
  <c r="BG99" i="60"/>
  <c r="BF99" i="60"/>
  <c r="BD99" i="60"/>
  <c r="AC99" i="60"/>
  <c r="AG99" i="60" s="1"/>
  <c r="CL98" i="60"/>
  <c r="CH98" i="60"/>
  <c r="CF98" i="60"/>
  <c r="CE98" i="60"/>
  <c r="CD98" i="60"/>
  <c r="CB98" i="60"/>
  <c r="BN98" i="60"/>
  <c r="BJ98" i="60"/>
  <c r="BH98" i="60"/>
  <c r="BG98" i="60"/>
  <c r="BF98" i="60"/>
  <c r="BD98" i="60"/>
  <c r="AC98" i="60"/>
  <c r="AL98" i="60" s="1"/>
  <c r="CL97" i="60"/>
  <c r="CH97" i="60"/>
  <c r="CF97" i="60"/>
  <c r="CE97" i="60"/>
  <c r="CD97" i="60"/>
  <c r="CB97" i="60"/>
  <c r="BN97" i="60"/>
  <c r="BJ97" i="60"/>
  <c r="BH97" i="60"/>
  <c r="BG97" i="60"/>
  <c r="BF97" i="60"/>
  <c r="BD97" i="60"/>
  <c r="CL96" i="60"/>
  <c r="CH96" i="60"/>
  <c r="CF96" i="60"/>
  <c r="CE96" i="60"/>
  <c r="CD96" i="60"/>
  <c r="CB96" i="60"/>
  <c r="BN96" i="60"/>
  <c r="BJ96" i="60"/>
  <c r="BH96" i="60"/>
  <c r="BG96" i="60"/>
  <c r="BF96" i="60"/>
  <c r="BD96" i="60"/>
  <c r="CL95" i="60"/>
  <c r="CH95" i="60"/>
  <c r="CF95" i="60"/>
  <c r="CE95" i="60"/>
  <c r="CD95" i="60"/>
  <c r="CB95" i="60"/>
  <c r="BN95" i="60"/>
  <c r="BJ95" i="60"/>
  <c r="BH95" i="60"/>
  <c r="BG95" i="60"/>
  <c r="BF95" i="60"/>
  <c r="BD95" i="60"/>
  <c r="CL94" i="60"/>
  <c r="CH94" i="60"/>
  <c r="CF94" i="60"/>
  <c r="CE94" i="60"/>
  <c r="CD94" i="60"/>
  <c r="CB94" i="60"/>
  <c r="BN94" i="60"/>
  <c r="BJ94" i="60"/>
  <c r="BH94" i="60"/>
  <c r="BG94" i="60"/>
  <c r="BF94" i="60"/>
  <c r="BD94" i="60"/>
  <c r="CL93" i="60"/>
  <c r="CH93" i="60"/>
  <c r="CF93" i="60"/>
  <c r="CE93" i="60"/>
  <c r="CD93" i="60"/>
  <c r="CB93" i="60"/>
  <c r="BN93" i="60"/>
  <c r="BJ93" i="60"/>
  <c r="BH93" i="60"/>
  <c r="BG93" i="60"/>
  <c r="BF93" i="60"/>
  <c r="BD93" i="60"/>
  <c r="CH92" i="60"/>
  <c r="CF92" i="60"/>
  <c r="CE92" i="60"/>
  <c r="CD92" i="60"/>
  <c r="CB92" i="60"/>
  <c r="CG92" i="60" s="1"/>
  <c r="BO92" i="60"/>
  <c r="BM92" i="60"/>
  <c r="BL92" i="60"/>
  <c r="BK92" i="60"/>
  <c r="BE92" i="60"/>
  <c r="O5" i="60" s="1"/>
  <c r="O151" i="60" s="1"/>
  <c r="BC92" i="60"/>
  <c r="N5" i="60" s="1"/>
  <c r="N151" i="60" s="1"/>
  <c r="BB92" i="60"/>
  <c r="L5" i="60" s="1"/>
  <c r="L151" i="60" s="1"/>
  <c r="BA92" i="60"/>
  <c r="CL91" i="60"/>
  <c r="CH91" i="60"/>
  <c r="CF91" i="60"/>
  <c r="CE91" i="60"/>
  <c r="CD91" i="60"/>
  <c r="CB91" i="60"/>
  <c r="BN91" i="60"/>
  <c r="BJ91" i="60"/>
  <c r="BH91" i="60"/>
  <c r="BG91" i="60"/>
  <c r="BF91" i="60"/>
  <c r="BD91" i="60"/>
  <c r="AK91" i="60"/>
  <c r="AJ91" i="60"/>
  <c r="AI91" i="60"/>
  <c r="AF91" i="60"/>
  <c r="AE91" i="60"/>
  <c r="AD91" i="60"/>
  <c r="CL90" i="60"/>
  <c r="CH90" i="60"/>
  <c r="CF90" i="60"/>
  <c r="CE90" i="60"/>
  <c r="CD90" i="60"/>
  <c r="CB90" i="60"/>
  <c r="BN90" i="60"/>
  <c r="BJ90" i="60"/>
  <c r="BH90" i="60"/>
  <c r="BG90" i="60"/>
  <c r="BF90" i="60"/>
  <c r="BD90" i="60"/>
  <c r="AK90" i="60"/>
  <c r="AJ90" i="60"/>
  <c r="AI90" i="60"/>
  <c r="AF90" i="60"/>
  <c r="AE90" i="60"/>
  <c r="AD90" i="60"/>
  <c r="AC90" i="60"/>
  <c r="CL89" i="60"/>
  <c r="CH89" i="60"/>
  <c r="CF89" i="60"/>
  <c r="CE89" i="60"/>
  <c r="CD89" i="60"/>
  <c r="CB89" i="60"/>
  <c r="BN89" i="60"/>
  <c r="BJ89" i="60"/>
  <c r="BH89" i="60"/>
  <c r="BG89" i="60"/>
  <c r="BF89" i="60"/>
  <c r="BD89" i="60"/>
  <c r="AK89" i="60"/>
  <c r="AJ89" i="60"/>
  <c r="AI89" i="60"/>
  <c r="AF89" i="60"/>
  <c r="AE89" i="60"/>
  <c r="AD89" i="60"/>
  <c r="AC89" i="60"/>
  <c r="CL88" i="60"/>
  <c r="CH88" i="60"/>
  <c r="CF88" i="60"/>
  <c r="CE88" i="60"/>
  <c r="CD88" i="60"/>
  <c r="CB88" i="60"/>
  <c r="BN88" i="60"/>
  <c r="BJ88" i="60"/>
  <c r="BH88" i="60"/>
  <c r="BG88" i="60"/>
  <c r="BF88" i="60"/>
  <c r="BD88" i="60"/>
  <c r="AK88" i="60"/>
  <c r="AJ88" i="60"/>
  <c r="AI88" i="60"/>
  <c r="AF88" i="60"/>
  <c r="AE88" i="60"/>
  <c r="AD88" i="60"/>
  <c r="AC88" i="60"/>
  <c r="CL87" i="60"/>
  <c r="CH87" i="60"/>
  <c r="CF87" i="60"/>
  <c r="CE87" i="60"/>
  <c r="CD87" i="60"/>
  <c r="CB87" i="60"/>
  <c r="BN87" i="60"/>
  <c r="BJ87" i="60"/>
  <c r="BH87" i="60"/>
  <c r="BG87" i="60"/>
  <c r="BF87" i="60"/>
  <c r="BD87" i="60"/>
  <c r="AK87" i="60"/>
  <c r="AJ87" i="60"/>
  <c r="AI87" i="60"/>
  <c r="AF87" i="60"/>
  <c r="AE87" i="60"/>
  <c r="AD87" i="60"/>
  <c r="AC87" i="60"/>
  <c r="CL86" i="60"/>
  <c r="CH86" i="60"/>
  <c r="CF86" i="60"/>
  <c r="CE86" i="60"/>
  <c r="CD86" i="60"/>
  <c r="CB86" i="60"/>
  <c r="BN86" i="60"/>
  <c r="BJ86" i="60"/>
  <c r="BH86" i="60"/>
  <c r="BG86" i="60"/>
  <c r="BF86" i="60"/>
  <c r="BD86" i="60"/>
  <c r="AK86" i="60"/>
  <c r="AJ86" i="60"/>
  <c r="AI86" i="60"/>
  <c r="AF86" i="60"/>
  <c r="AE86" i="60"/>
  <c r="AD86" i="60"/>
  <c r="CL85" i="60"/>
  <c r="CH85" i="60"/>
  <c r="CF85" i="60"/>
  <c r="CE85" i="60"/>
  <c r="CD85" i="60"/>
  <c r="CB85" i="60"/>
  <c r="BN85" i="60"/>
  <c r="BJ85" i="60"/>
  <c r="BH85" i="60"/>
  <c r="BG85" i="60"/>
  <c r="BF85" i="60"/>
  <c r="BD85" i="60"/>
  <c r="AK85" i="60"/>
  <c r="AJ85" i="60"/>
  <c r="AI85" i="60"/>
  <c r="AF85" i="60"/>
  <c r="AE85" i="60"/>
  <c r="AD85" i="60"/>
  <c r="CL84" i="60"/>
  <c r="CH84" i="60"/>
  <c r="CF84" i="60"/>
  <c r="CE84" i="60"/>
  <c r="CD84" i="60"/>
  <c r="CB84" i="60"/>
  <c r="BN84" i="60"/>
  <c r="BJ84" i="60"/>
  <c r="BH84" i="60"/>
  <c r="BG84" i="60"/>
  <c r="BF84" i="60"/>
  <c r="BD84" i="60"/>
  <c r="AK84" i="60"/>
  <c r="AJ84" i="60"/>
  <c r="AI84" i="60"/>
  <c r="AF84" i="60"/>
  <c r="AE84" i="60"/>
  <c r="AD84" i="60"/>
  <c r="CL83" i="60"/>
  <c r="CH83" i="60"/>
  <c r="CF83" i="60"/>
  <c r="CE83" i="60"/>
  <c r="CD83" i="60"/>
  <c r="CB83" i="60"/>
  <c r="BN83" i="60"/>
  <c r="BJ83" i="60"/>
  <c r="BH83" i="60"/>
  <c r="BG83" i="60"/>
  <c r="BF83" i="60"/>
  <c r="BD83" i="60"/>
  <c r="AK83" i="60"/>
  <c r="AJ83" i="60"/>
  <c r="AI83" i="60"/>
  <c r="AF83" i="60"/>
  <c r="AE83" i="60"/>
  <c r="AD83" i="60"/>
  <c r="CL82" i="60"/>
  <c r="CH82" i="60"/>
  <c r="CF82" i="60"/>
  <c r="CE82" i="60"/>
  <c r="CD82" i="60"/>
  <c r="CB82" i="60"/>
  <c r="BN82" i="60"/>
  <c r="BJ82" i="60"/>
  <c r="BH82" i="60"/>
  <c r="BG82" i="60"/>
  <c r="BF82" i="60"/>
  <c r="BD82" i="60"/>
  <c r="AK82" i="60"/>
  <c r="AJ82" i="60"/>
  <c r="AI82" i="60"/>
  <c r="AF82" i="60"/>
  <c r="AE82" i="60"/>
  <c r="AD82" i="60"/>
  <c r="AC82" i="60"/>
  <c r="BN81" i="60"/>
  <c r="BJ81" i="60"/>
  <c r="BH81" i="60"/>
  <c r="BG81" i="60"/>
  <c r="BF81" i="60"/>
  <c r="BD81" i="60"/>
  <c r="BN80" i="60"/>
  <c r="BJ80" i="60"/>
  <c r="BH80" i="60"/>
  <c r="BG80" i="60"/>
  <c r="BF80" i="60"/>
  <c r="BD80" i="60"/>
  <c r="C74" i="60"/>
  <c r="BO58" i="60"/>
  <c r="BM58" i="60"/>
  <c r="BL58" i="60"/>
  <c r="BK58" i="60"/>
  <c r="BE58" i="60"/>
  <c r="O8" i="60" s="1"/>
  <c r="O152" i="60" s="1"/>
  <c r="BC58" i="60"/>
  <c r="N8" i="60" s="1"/>
  <c r="N152" i="60" s="1"/>
  <c r="BB58" i="60"/>
  <c r="L8" i="60" s="1"/>
  <c r="L152" i="60" s="1"/>
  <c r="BA58" i="60"/>
  <c r="BN57" i="60"/>
  <c r="BJ57" i="60"/>
  <c r="BH57" i="60"/>
  <c r="BG57" i="60"/>
  <c r="BF57" i="60"/>
  <c r="BD57" i="60"/>
  <c r="CM56" i="60"/>
  <c r="CK56" i="60"/>
  <c r="CJ56" i="60"/>
  <c r="CJ120" i="60" s="1"/>
  <c r="CI56" i="60"/>
  <c r="CC56" i="60"/>
  <c r="CA56" i="60"/>
  <c r="BZ56" i="60"/>
  <c r="BY56" i="60"/>
  <c r="BN56" i="60"/>
  <c r="BI56" i="60" s="1"/>
  <c r="BJ56" i="60"/>
  <c r="BH56" i="60"/>
  <c r="BG56" i="60"/>
  <c r="BF56" i="60"/>
  <c r="BD56" i="60"/>
  <c r="CL55" i="60"/>
  <c r="CH55" i="60"/>
  <c r="CF55" i="60"/>
  <c r="CE55" i="60"/>
  <c r="CD55" i="60"/>
  <c r="CB55" i="60"/>
  <c r="BN55" i="60"/>
  <c r="BJ55" i="60"/>
  <c r="BH55" i="60"/>
  <c r="BG55" i="60"/>
  <c r="BF55" i="60"/>
  <c r="BD55" i="60"/>
  <c r="CL54" i="60"/>
  <c r="CH54" i="60"/>
  <c r="CF54" i="60"/>
  <c r="CE54" i="60"/>
  <c r="CD54" i="60"/>
  <c r="CB54" i="60"/>
  <c r="BN54" i="60"/>
  <c r="BI54" i="60" s="1"/>
  <c r="BJ54" i="60"/>
  <c r="BH54" i="60"/>
  <c r="BG54" i="60"/>
  <c r="BF54" i="60"/>
  <c r="BD54" i="60"/>
  <c r="CL53" i="60"/>
  <c r="CH53" i="60"/>
  <c r="CF53" i="60"/>
  <c r="CE53" i="60"/>
  <c r="CD53" i="60"/>
  <c r="CB53" i="60"/>
  <c r="BN53" i="60"/>
  <c r="BJ53" i="60"/>
  <c r="BH53" i="60"/>
  <c r="BG53" i="60"/>
  <c r="BF53" i="60"/>
  <c r="BD53" i="60"/>
  <c r="CL52" i="60"/>
  <c r="CH52" i="60"/>
  <c r="CF52" i="60"/>
  <c r="CE52" i="60"/>
  <c r="CD52" i="60"/>
  <c r="CB52" i="60"/>
  <c r="BN52" i="60"/>
  <c r="BJ52" i="60"/>
  <c r="BH52" i="60"/>
  <c r="BG52" i="60"/>
  <c r="BF52" i="60"/>
  <c r="BD52" i="60"/>
  <c r="CL51" i="60"/>
  <c r="CH51" i="60"/>
  <c r="CF51" i="60"/>
  <c r="CE51" i="60"/>
  <c r="CD51" i="60"/>
  <c r="CB51" i="60"/>
  <c r="BN51" i="60"/>
  <c r="BJ51" i="60"/>
  <c r="BH51" i="60"/>
  <c r="BG51" i="60"/>
  <c r="BF51" i="60"/>
  <c r="BD51" i="60"/>
  <c r="G48" i="60"/>
  <c r="CL50" i="60"/>
  <c r="CH50" i="60"/>
  <c r="CF50" i="60"/>
  <c r="CE50" i="60"/>
  <c r="CD50" i="60"/>
  <c r="CB50" i="60"/>
  <c r="BN50" i="60"/>
  <c r="BJ50" i="60"/>
  <c r="BH50" i="60"/>
  <c r="BG50" i="60"/>
  <c r="BF50" i="60"/>
  <c r="BD50" i="60"/>
  <c r="L47" i="60"/>
  <c r="O47" i="60" s="1"/>
  <c r="G47" i="60"/>
  <c r="CL49" i="60"/>
  <c r="CH49" i="60"/>
  <c r="CF49" i="60"/>
  <c r="CE49" i="60"/>
  <c r="CD49" i="60"/>
  <c r="CB49" i="60"/>
  <c r="BN49" i="60"/>
  <c r="BJ49" i="60"/>
  <c r="BH49" i="60"/>
  <c r="BG49" i="60"/>
  <c r="BF49" i="60"/>
  <c r="BD49" i="60"/>
  <c r="CL48" i="60"/>
  <c r="CH48" i="60"/>
  <c r="CF48" i="60"/>
  <c r="CE48" i="60"/>
  <c r="CD48" i="60"/>
  <c r="CB48" i="60"/>
  <c r="BN48" i="60"/>
  <c r="BJ48" i="60"/>
  <c r="BH48" i="60"/>
  <c r="BG48" i="60"/>
  <c r="BF48" i="60"/>
  <c r="BD48" i="60"/>
  <c r="CL47" i="60"/>
  <c r="CH47" i="60"/>
  <c r="CF47" i="60"/>
  <c r="CE47" i="60"/>
  <c r="CD47" i="60"/>
  <c r="CB47" i="60"/>
  <c r="BN47" i="60"/>
  <c r="BJ47" i="60"/>
  <c r="BH47" i="60"/>
  <c r="BG47" i="60"/>
  <c r="BF47" i="60"/>
  <c r="BD47" i="60"/>
  <c r="CL46" i="60"/>
  <c r="CH46" i="60"/>
  <c r="CF46" i="60"/>
  <c r="CE46" i="60"/>
  <c r="CD46" i="60"/>
  <c r="CB46" i="60"/>
  <c r="BN46" i="60"/>
  <c r="BJ46" i="60"/>
  <c r="BH46" i="60"/>
  <c r="BG46" i="60"/>
  <c r="BF46" i="60"/>
  <c r="BD46" i="60"/>
  <c r="CL45" i="60"/>
  <c r="CH45" i="60"/>
  <c r="CF45" i="60"/>
  <c r="CE45" i="60"/>
  <c r="CD45" i="60"/>
  <c r="CB45" i="60"/>
  <c r="BO45" i="60"/>
  <c r="BM45" i="60"/>
  <c r="BL45" i="60"/>
  <c r="BK45" i="60"/>
  <c r="BE45" i="60"/>
  <c r="O11" i="60" s="1"/>
  <c r="O154" i="60" s="1"/>
  <c r="BC45" i="60"/>
  <c r="BB45" i="60"/>
  <c r="BA45" i="60"/>
  <c r="CL44" i="60"/>
  <c r="CG44" i="60" s="1"/>
  <c r="CH44" i="60"/>
  <c r="CF44" i="60"/>
  <c r="CE44" i="60"/>
  <c r="CD44" i="60"/>
  <c r="CB44" i="60"/>
  <c r="BN44" i="60"/>
  <c r="BJ44" i="60"/>
  <c r="BH44" i="60"/>
  <c r="BG44" i="60"/>
  <c r="BF44" i="60"/>
  <c r="BD44" i="60"/>
  <c r="BI44" i="60" s="1"/>
  <c r="CL43" i="60"/>
  <c r="CH43" i="60"/>
  <c r="CF43" i="60"/>
  <c r="CE43" i="60"/>
  <c r="CD43" i="60"/>
  <c r="CB43" i="60"/>
  <c r="BN43" i="60"/>
  <c r="BJ43" i="60"/>
  <c r="BH43" i="60"/>
  <c r="BG43" i="60"/>
  <c r="BF43" i="60"/>
  <c r="BD43" i="60"/>
  <c r="CL42" i="60"/>
  <c r="CH42" i="60"/>
  <c r="CF42" i="60"/>
  <c r="CE42" i="60"/>
  <c r="CD42" i="60"/>
  <c r="CB42" i="60"/>
  <c r="BN42" i="60"/>
  <c r="BJ42" i="60"/>
  <c r="BH42" i="60"/>
  <c r="BG42" i="60"/>
  <c r="BF42" i="60"/>
  <c r="BD42" i="60"/>
  <c r="CL41" i="60"/>
  <c r="CH41" i="60"/>
  <c r="CF41" i="60"/>
  <c r="CE41" i="60"/>
  <c r="CD41" i="60"/>
  <c r="CB41" i="60"/>
  <c r="BN41" i="60"/>
  <c r="BJ41" i="60"/>
  <c r="BH41" i="60"/>
  <c r="BG41" i="60"/>
  <c r="BF41" i="60"/>
  <c r="BD41" i="60"/>
  <c r="CL40" i="60"/>
  <c r="CH40" i="60"/>
  <c r="CF40" i="60"/>
  <c r="CE40" i="60"/>
  <c r="CD40" i="60"/>
  <c r="CB40" i="60"/>
  <c r="BN40" i="60"/>
  <c r="BJ40" i="60"/>
  <c r="BH40" i="60"/>
  <c r="BG40" i="60"/>
  <c r="BF40" i="60"/>
  <c r="BD40" i="60"/>
  <c r="CL39" i="60"/>
  <c r="CH39" i="60"/>
  <c r="CF39" i="60"/>
  <c r="CE39" i="60"/>
  <c r="CD39" i="60"/>
  <c r="CB39" i="60"/>
  <c r="BN39" i="60"/>
  <c r="BJ39" i="60"/>
  <c r="BH39" i="60"/>
  <c r="BG39" i="60"/>
  <c r="BF39" i="60"/>
  <c r="BD39" i="60"/>
  <c r="CL38" i="60"/>
  <c r="CH38" i="60"/>
  <c r="CF38" i="60"/>
  <c r="CE38" i="60"/>
  <c r="CD38" i="60"/>
  <c r="CB38" i="60"/>
  <c r="BN38" i="60"/>
  <c r="BJ38" i="60"/>
  <c r="BH38" i="60"/>
  <c r="BG38" i="60"/>
  <c r="BF38" i="60"/>
  <c r="BD38" i="60"/>
  <c r="CL37" i="60"/>
  <c r="CH37" i="60"/>
  <c r="CF37" i="60"/>
  <c r="CE37" i="60"/>
  <c r="CD37" i="60"/>
  <c r="CB37" i="60"/>
  <c r="BN37" i="60"/>
  <c r="BJ37" i="60"/>
  <c r="BH37" i="60"/>
  <c r="BG37" i="60"/>
  <c r="BF37" i="60"/>
  <c r="BD37" i="60"/>
  <c r="CL36" i="60"/>
  <c r="CH36" i="60"/>
  <c r="CF36" i="60"/>
  <c r="CE36" i="60"/>
  <c r="CD36" i="60"/>
  <c r="CB36" i="60"/>
  <c r="BN36" i="60"/>
  <c r="BJ36" i="60"/>
  <c r="BH36" i="60"/>
  <c r="BG36" i="60"/>
  <c r="BF36" i="60"/>
  <c r="BD36" i="60"/>
  <c r="CL35" i="60"/>
  <c r="CH35" i="60"/>
  <c r="CF35" i="60"/>
  <c r="CE35" i="60"/>
  <c r="CD35" i="60"/>
  <c r="CB35" i="60"/>
  <c r="BN35" i="60"/>
  <c r="BJ35" i="60"/>
  <c r="BH35" i="60"/>
  <c r="BG35" i="60"/>
  <c r="BF35" i="60"/>
  <c r="BD35" i="60"/>
  <c r="CL34" i="60"/>
  <c r="CG34" i="60" s="1"/>
  <c r="CH34" i="60"/>
  <c r="CF34" i="60"/>
  <c r="CE34" i="60"/>
  <c r="CD34" i="60"/>
  <c r="CB34" i="60"/>
  <c r="BN34" i="60"/>
  <c r="BJ34" i="60"/>
  <c r="BH34" i="60"/>
  <c r="BG34" i="60"/>
  <c r="BF34" i="60"/>
  <c r="BD34" i="60"/>
  <c r="CL33" i="60"/>
  <c r="CH33" i="60"/>
  <c r="CF33" i="60"/>
  <c r="CE33" i="60"/>
  <c r="CD33" i="60"/>
  <c r="CB33" i="60"/>
  <c r="BN33" i="60"/>
  <c r="BJ33" i="60"/>
  <c r="BH33" i="60"/>
  <c r="BG33" i="60"/>
  <c r="BF33" i="60"/>
  <c r="BD33" i="60"/>
  <c r="CL32" i="60"/>
  <c r="CH32" i="60"/>
  <c r="CF32" i="60"/>
  <c r="CE32" i="60"/>
  <c r="CD32" i="60"/>
  <c r="CB32" i="60"/>
  <c r="BO32" i="60"/>
  <c r="BM32" i="60"/>
  <c r="BL32" i="60"/>
  <c r="BK32" i="60"/>
  <c r="BE32" i="60"/>
  <c r="O7" i="60" s="1"/>
  <c r="O157" i="60" s="1"/>
  <c r="BC32" i="60"/>
  <c r="BB32" i="60"/>
  <c r="L7" i="60" s="1"/>
  <c r="L157" i="60" s="1"/>
  <c r="BA32" i="60"/>
  <c r="CL31" i="60"/>
  <c r="CH31" i="60"/>
  <c r="CF31" i="60"/>
  <c r="CE31" i="60"/>
  <c r="CD31" i="60"/>
  <c r="CB31" i="60"/>
  <c r="BN31" i="60"/>
  <c r="BJ31" i="60"/>
  <c r="BH31" i="60"/>
  <c r="BG31" i="60"/>
  <c r="BF31" i="60"/>
  <c r="BD31" i="60"/>
  <c r="AK31" i="60"/>
  <c r="AK32" i="60" s="1"/>
  <c r="CL30" i="60"/>
  <c r="CH30" i="60"/>
  <c r="CF30" i="60"/>
  <c r="CE30" i="60"/>
  <c r="CD30" i="60"/>
  <c r="CB30" i="60"/>
  <c r="BN30" i="60"/>
  <c r="BJ30" i="60"/>
  <c r="BH30" i="60"/>
  <c r="BG30" i="60"/>
  <c r="BF30" i="60"/>
  <c r="BD30" i="60"/>
  <c r="AC30" i="60"/>
  <c r="CL29" i="60"/>
  <c r="CH29" i="60"/>
  <c r="CF29" i="60"/>
  <c r="CE29" i="60"/>
  <c r="CD29" i="60"/>
  <c r="CB29" i="60"/>
  <c r="BN29" i="60"/>
  <c r="BJ29" i="60"/>
  <c r="BH29" i="60"/>
  <c r="BG29" i="60"/>
  <c r="BF29" i="60"/>
  <c r="BD29" i="60"/>
  <c r="AC29" i="60"/>
  <c r="AL29" i="60" s="1"/>
  <c r="CL28" i="60"/>
  <c r="CH28" i="60"/>
  <c r="CF28" i="60"/>
  <c r="CE28" i="60"/>
  <c r="CD28" i="60"/>
  <c r="CB28" i="60"/>
  <c r="BN28" i="60"/>
  <c r="BJ28" i="60"/>
  <c r="BH28" i="60"/>
  <c r="BG28" i="60"/>
  <c r="BF28" i="60"/>
  <c r="BD28" i="60"/>
  <c r="AC28" i="60"/>
  <c r="AL28" i="60" s="1"/>
  <c r="CL27" i="60"/>
  <c r="CH27" i="60"/>
  <c r="CF27" i="60"/>
  <c r="CE27" i="60"/>
  <c r="CD27" i="60"/>
  <c r="CB27" i="60"/>
  <c r="BN27" i="60"/>
  <c r="BJ27" i="60"/>
  <c r="BH27" i="60"/>
  <c r="BG27" i="60"/>
  <c r="BF27" i="60"/>
  <c r="BD27" i="60"/>
  <c r="AC27" i="60"/>
  <c r="AL27" i="60" s="1"/>
  <c r="CL26" i="60"/>
  <c r="CH26" i="60"/>
  <c r="CF26" i="60"/>
  <c r="CE26" i="60"/>
  <c r="CD26" i="60"/>
  <c r="CB26" i="60"/>
  <c r="BN26" i="60"/>
  <c r="BJ26" i="60"/>
  <c r="BH26" i="60"/>
  <c r="BG26" i="60"/>
  <c r="BF26" i="60"/>
  <c r="BD26" i="60"/>
  <c r="AC26" i="60"/>
  <c r="AL26" i="60" s="1"/>
  <c r="CL25" i="60"/>
  <c r="CH25" i="60"/>
  <c r="CF25" i="60"/>
  <c r="CE25" i="60"/>
  <c r="CD25" i="60"/>
  <c r="CB25" i="60"/>
  <c r="BN25" i="60"/>
  <c r="BJ25" i="60"/>
  <c r="BH25" i="60"/>
  <c r="BG25" i="60"/>
  <c r="BF25" i="60"/>
  <c r="BD25" i="60"/>
  <c r="AC25" i="60"/>
  <c r="AL25" i="60" s="1"/>
  <c r="CL24" i="60"/>
  <c r="CH24" i="60"/>
  <c r="CF24" i="60"/>
  <c r="CE24" i="60"/>
  <c r="CD24" i="60"/>
  <c r="CB24" i="60"/>
  <c r="BN24" i="60"/>
  <c r="BJ24" i="60"/>
  <c r="BH24" i="60"/>
  <c r="BG24" i="60"/>
  <c r="BF24" i="60"/>
  <c r="BD24" i="60"/>
  <c r="AC24" i="60"/>
  <c r="CL23" i="60"/>
  <c r="CH23" i="60"/>
  <c r="CF23" i="60"/>
  <c r="CE23" i="60"/>
  <c r="CD23" i="60"/>
  <c r="CB23" i="60"/>
  <c r="BN23" i="60"/>
  <c r="BJ23" i="60"/>
  <c r="BH23" i="60"/>
  <c r="BG23" i="60"/>
  <c r="BF23" i="60"/>
  <c r="BD23" i="60"/>
  <c r="AC23" i="60"/>
  <c r="AL23" i="60" s="1"/>
  <c r="CL22" i="60"/>
  <c r="CH22" i="60"/>
  <c r="CF22" i="60"/>
  <c r="CE22" i="60"/>
  <c r="CD22" i="60"/>
  <c r="CB22" i="60"/>
  <c r="BN22" i="60"/>
  <c r="BJ22" i="60"/>
  <c r="BH22" i="60"/>
  <c r="BG22" i="60"/>
  <c r="BF22" i="60"/>
  <c r="BD22" i="60"/>
  <c r="CL21" i="60"/>
  <c r="CH21" i="60"/>
  <c r="CF21" i="60"/>
  <c r="CE21" i="60"/>
  <c r="CD21" i="60"/>
  <c r="CB21" i="60"/>
  <c r="BN21" i="60"/>
  <c r="BJ21" i="60"/>
  <c r="BH21" i="60"/>
  <c r="BG21" i="60"/>
  <c r="BF21" i="60"/>
  <c r="BD21" i="60"/>
  <c r="CL20" i="60"/>
  <c r="CH20" i="60"/>
  <c r="CF20" i="60"/>
  <c r="CE20" i="60"/>
  <c r="CD20" i="60"/>
  <c r="CB20" i="60"/>
  <c r="BN20" i="60"/>
  <c r="BJ20" i="60"/>
  <c r="BH20" i="60"/>
  <c r="BG20" i="60"/>
  <c r="BF20" i="60"/>
  <c r="BD20" i="60"/>
  <c r="CL19" i="60"/>
  <c r="CH19" i="60"/>
  <c r="CF19" i="60"/>
  <c r="CE19" i="60"/>
  <c r="CD19" i="60"/>
  <c r="CB19" i="60"/>
  <c r="BO19" i="60"/>
  <c r="BM19" i="60"/>
  <c r="BL19" i="60"/>
  <c r="BK19" i="60"/>
  <c r="BE19" i="60"/>
  <c r="O4" i="60" s="1"/>
  <c r="O150" i="60" s="1"/>
  <c r="BC19" i="60"/>
  <c r="N4" i="60" s="1"/>
  <c r="BB19" i="60"/>
  <c r="L4" i="60" s="1"/>
  <c r="BA19" i="60"/>
  <c r="CL18" i="60"/>
  <c r="CH18" i="60"/>
  <c r="CF18" i="60"/>
  <c r="CE18" i="60"/>
  <c r="CD18" i="60"/>
  <c r="CB18" i="60"/>
  <c r="BN18" i="60"/>
  <c r="BJ18" i="60"/>
  <c r="BH18" i="60"/>
  <c r="BG18" i="60"/>
  <c r="BF18" i="60"/>
  <c r="BD18" i="60"/>
  <c r="CL17" i="60"/>
  <c r="CG17" i="60" s="1"/>
  <c r="CH17" i="60"/>
  <c r="CF17" i="60"/>
  <c r="CE17" i="60"/>
  <c r="CD17" i="60"/>
  <c r="CB17" i="60"/>
  <c r="BN17" i="60"/>
  <c r="BJ17" i="60"/>
  <c r="BH17" i="60"/>
  <c r="BG17" i="60"/>
  <c r="BF17" i="60"/>
  <c r="BD17" i="60"/>
  <c r="CL16" i="60"/>
  <c r="CH16" i="60"/>
  <c r="CF16" i="60"/>
  <c r="CE16" i="60"/>
  <c r="CD16" i="60"/>
  <c r="CB16" i="60"/>
  <c r="BN16" i="60"/>
  <c r="BJ16" i="60"/>
  <c r="BH16" i="60"/>
  <c r="BG16" i="60"/>
  <c r="BF16" i="60"/>
  <c r="BD16" i="60"/>
  <c r="CL15" i="60"/>
  <c r="CH15" i="60"/>
  <c r="CF15" i="60"/>
  <c r="CE15" i="60"/>
  <c r="CD15" i="60"/>
  <c r="CB15" i="60"/>
  <c r="BN15" i="60"/>
  <c r="BJ15" i="60"/>
  <c r="BH15" i="60"/>
  <c r="BG15" i="60"/>
  <c r="BF15" i="60"/>
  <c r="BD15" i="60"/>
  <c r="AK15" i="60"/>
  <c r="AJ15" i="60"/>
  <c r="AI15" i="60"/>
  <c r="AF15" i="60"/>
  <c r="AE15" i="60"/>
  <c r="AD15" i="60"/>
  <c r="CL14" i="60"/>
  <c r="CH14" i="60"/>
  <c r="CF14" i="60"/>
  <c r="CE14" i="60"/>
  <c r="CD14" i="60"/>
  <c r="CB14" i="60"/>
  <c r="BN14" i="60"/>
  <c r="BJ14" i="60"/>
  <c r="BH14" i="60"/>
  <c r="BG14" i="60"/>
  <c r="BF14" i="60"/>
  <c r="BD14" i="60"/>
  <c r="AK14" i="60"/>
  <c r="AJ14" i="60"/>
  <c r="AI14" i="60"/>
  <c r="AF14" i="60"/>
  <c r="AE14" i="60"/>
  <c r="AD14" i="60"/>
  <c r="B14" i="60"/>
  <c r="CL13" i="60"/>
  <c r="CH13" i="60"/>
  <c r="CF13" i="60"/>
  <c r="CE13" i="60"/>
  <c r="CD13" i="60"/>
  <c r="CB13" i="60"/>
  <c r="BN13" i="60"/>
  <c r="BJ13" i="60"/>
  <c r="BH13" i="60"/>
  <c r="BG13" i="60"/>
  <c r="BF13" i="60"/>
  <c r="BD13" i="60"/>
  <c r="AK12" i="60"/>
  <c r="AJ12" i="60"/>
  <c r="AI12" i="60"/>
  <c r="AF12" i="60"/>
  <c r="AE12" i="60"/>
  <c r="AD12" i="60"/>
  <c r="CL12" i="60"/>
  <c r="CH12" i="60"/>
  <c r="CF12" i="60"/>
  <c r="CE12" i="60"/>
  <c r="CD12" i="60"/>
  <c r="CB12" i="60"/>
  <c r="BN12" i="60"/>
  <c r="BJ12" i="60"/>
  <c r="BH12" i="60"/>
  <c r="BG12" i="60"/>
  <c r="BF12" i="60"/>
  <c r="BD12" i="60"/>
  <c r="AK13" i="60"/>
  <c r="AJ13" i="60"/>
  <c r="AI13" i="60"/>
  <c r="AF13" i="60"/>
  <c r="AE13" i="60"/>
  <c r="AD13" i="60"/>
  <c r="M12" i="60"/>
  <c r="I12" i="60"/>
  <c r="H12" i="60"/>
  <c r="G12" i="60"/>
  <c r="CL11" i="60"/>
  <c r="CH11" i="60"/>
  <c r="CF11" i="60"/>
  <c r="CE11" i="60"/>
  <c r="CD11" i="60"/>
  <c r="CB11" i="60"/>
  <c r="BN11" i="60"/>
  <c r="BJ11" i="60"/>
  <c r="BH11" i="60"/>
  <c r="BG11" i="60"/>
  <c r="BF11" i="60"/>
  <c r="BD11" i="60"/>
  <c r="AK11" i="60"/>
  <c r="AJ11" i="60"/>
  <c r="AI11" i="60"/>
  <c r="AF11" i="60"/>
  <c r="AE11" i="60"/>
  <c r="AD11" i="60"/>
  <c r="N11" i="60"/>
  <c r="N154" i="60" s="1"/>
  <c r="K11" i="60"/>
  <c r="CL10" i="60"/>
  <c r="CH10" i="60"/>
  <c r="CF10" i="60"/>
  <c r="CE10" i="60"/>
  <c r="CD10" i="60"/>
  <c r="CB10" i="60"/>
  <c r="BN10" i="60"/>
  <c r="BJ10" i="60"/>
  <c r="BH10" i="60"/>
  <c r="BG10" i="60"/>
  <c r="BF10" i="60"/>
  <c r="BD10" i="60"/>
  <c r="AK10" i="60"/>
  <c r="AJ10" i="60"/>
  <c r="AI10" i="60"/>
  <c r="AF10" i="60"/>
  <c r="AE10" i="60"/>
  <c r="AD10" i="60"/>
  <c r="K10" i="60"/>
  <c r="CL9" i="60"/>
  <c r="CH9" i="60"/>
  <c r="CF9" i="60"/>
  <c r="CE9" i="60"/>
  <c r="CD9" i="60"/>
  <c r="CB9" i="60"/>
  <c r="BN9" i="60"/>
  <c r="BJ9" i="60"/>
  <c r="BH9" i="60"/>
  <c r="BG9" i="60"/>
  <c r="BF9" i="60"/>
  <c r="BD9" i="60"/>
  <c r="AK9" i="60"/>
  <c r="AJ9" i="60"/>
  <c r="AI9" i="60"/>
  <c r="AF9" i="60"/>
  <c r="AE9" i="60"/>
  <c r="AD9" i="60"/>
  <c r="K9" i="60"/>
  <c r="CL8" i="60"/>
  <c r="CH8" i="60"/>
  <c r="CF8" i="60"/>
  <c r="CE8" i="60"/>
  <c r="CD8" i="60"/>
  <c r="CB8" i="60"/>
  <c r="BN8" i="60"/>
  <c r="BJ8" i="60"/>
  <c r="BH8" i="60"/>
  <c r="BG8" i="60"/>
  <c r="BF8" i="60"/>
  <c r="BD8" i="60"/>
  <c r="AK8" i="60"/>
  <c r="AJ8" i="60"/>
  <c r="AI8" i="60"/>
  <c r="AF8" i="60"/>
  <c r="AE8" i="60"/>
  <c r="AD8" i="60"/>
  <c r="J8" i="60"/>
  <c r="K8" i="60" s="1"/>
  <c r="CL7" i="60"/>
  <c r="CH7" i="60"/>
  <c r="CF7" i="60"/>
  <c r="CE7" i="60"/>
  <c r="CD7" i="60"/>
  <c r="CB7" i="60"/>
  <c r="BN7" i="60"/>
  <c r="BJ7" i="60"/>
  <c r="BH7" i="60"/>
  <c r="BG7" i="60"/>
  <c r="BF7" i="60"/>
  <c r="BD7" i="60"/>
  <c r="J7" i="60"/>
  <c r="K7" i="60" s="1"/>
  <c r="CL6" i="60"/>
  <c r="CE6" i="60"/>
  <c r="CB6" i="60"/>
  <c r="O6" i="60"/>
  <c r="O155" i="60" s="1"/>
  <c r="J6" i="60"/>
  <c r="K6" i="60" s="1"/>
  <c r="J5" i="60"/>
  <c r="K5" i="60" s="1"/>
  <c r="J4" i="60"/>
  <c r="K4" i="60" s="1"/>
  <c r="P3" i="60"/>
  <c r="CM56" i="59"/>
  <c r="CK56" i="59"/>
  <c r="CJ56" i="59"/>
  <c r="CI56" i="59"/>
  <c r="CC56" i="59"/>
  <c r="CA56" i="59"/>
  <c r="BZ56" i="59"/>
  <c r="BY56" i="59"/>
  <c r="CL6" i="59"/>
  <c r="CE6" i="59"/>
  <c r="CB6" i="59"/>
  <c r="BI93" i="62" l="1"/>
  <c r="BI95" i="62"/>
  <c r="BI97" i="62"/>
  <c r="BI89" i="62"/>
  <c r="CG7" i="62"/>
  <c r="BN32" i="62"/>
  <c r="BI16" i="62"/>
  <c r="BI18" i="62"/>
  <c r="BI31" i="62"/>
  <c r="BI50" i="62"/>
  <c r="BI80" i="62"/>
  <c r="J151" i="62"/>
  <c r="K151" i="62" s="1"/>
  <c r="J154" i="62"/>
  <c r="K154" i="62" s="1"/>
  <c r="CK121" i="62"/>
  <c r="BI88" i="62"/>
  <c r="BI38" i="62"/>
  <c r="BI40" i="62"/>
  <c r="BI42" i="62"/>
  <c r="BI44" i="62"/>
  <c r="BI87" i="62"/>
  <c r="BI90" i="62"/>
  <c r="BI15" i="62"/>
  <c r="CG35" i="62"/>
  <c r="BI47" i="62"/>
  <c r="CG34" i="62"/>
  <c r="BI57" i="62"/>
  <c r="BI121" i="62"/>
  <c r="BI125" i="62"/>
  <c r="BI39" i="62"/>
  <c r="CG47" i="62"/>
  <c r="BI112" i="62"/>
  <c r="BI122" i="62"/>
  <c r="BI126" i="62"/>
  <c r="BI8" i="62"/>
  <c r="CG15" i="62"/>
  <c r="BI123" i="62"/>
  <c r="BI127" i="62"/>
  <c r="BI99" i="62"/>
  <c r="BI12" i="62"/>
  <c r="CG18" i="62"/>
  <c r="BI30" i="62"/>
  <c r="BI53" i="62"/>
  <c r="BI81" i="62"/>
  <c r="CG94" i="62"/>
  <c r="CG98" i="62"/>
  <c r="BI117" i="62"/>
  <c r="CG54" i="62"/>
  <c r="CG88" i="62"/>
  <c r="BN131" i="62"/>
  <c r="BJ19" i="62"/>
  <c r="CG16" i="62"/>
  <c r="BI20" i="62"/>
  <c r="BI22" i="62"/>
  <c r="BH92" i="62"/>
  <c r="AC91" i="62"/>
  <c r="AL91" i="62" s="1"/>
  <c r="BN118" i="62"/>
  <c r="BI28" i="62"/>
  <c r="CG83" i="62"/>
  <c r="BI108" i="62"/>
  <c r="BI109" i="62"/>
  <c r="BI113" i="62"/>
  <c r="BI114" i="62"/>
  <c r="BN19" i="62"/>
  <c r="CG50" i="62"/>
  <c r="CG52" i="62"/>
  <c r="BN58" i="62"/>
  <c r="BI116" i="62"/>
  <c r="BI29" i="62"/>
  <c r="CG37" i="62"/>
  <c r="BI46" i="62"/>
  <c r="CG51" i="62"/>
  <c r="BI55" i="62"/>
  <c r="CG91" i="62"/>
  <c r="BI101" i="62"/>
  <c r="BI124" i="62"/>
  <c r="BI128" i="62"/>
  <c r="BI21" i="62"/>
  <c r="BI26" i="62"/>
  <c r="BI27" i="62"/>
  <c r="CG29" i="62"/>
  <c r="BI35" i="62"/>
  <c r="BI37" i="62"/>
  <c r="CG46" i="62"/>
  <c r="BI54" i="62"/>
  <c r="BI56" i="62"/>
  <c r="AG83" i="62"/>
  <c r="CG100" i="62"/>
  <c r="BN105" i="62"/>
  <c r="BI110" i="62"/>
  <c r="BI115" i="62"/>
  <c r="BI24" i="62"/>
  <c r="BI34" i="62"/>
  <c r="BI103" i="62"/>
  <c r="AF32" i="62"/>
  <c r="AF16" i="62"/>
  <c r="AF17" i="62" s="1"/>
  <c r="BJ92" i="62"/>
  <c r="BO132" i="62"/>
  <c r="BI25" i="62"/>
  <c r="AG29" i="62"/>
  <c r="BJ45" i="62"/>
  <c r="BI41" i="62"/>
  <c r="CH120" i="62"/>
  <c r="BL132" i="62"/>
  <c r="BI107" i="62"/>
  <c r="BH131" i="62"/>
  <c r="BI129" i="62"/>
  <c r="J150" i="62"/>
  <c r="K150" i="62" s="1"/>
  <c r="BN92" i="62"/>
  <c r="BI10" i="62"/>
  <c r="BI14" i="62"/>
  <c r="BI23" i="62"/>
  <c r="CG26" i="62"/>
  <c r="BI43" i="62"/>
  <c r="BG58" i="62"/>
  <c r="CL120" i="62"/>
  <c r="BI83" i="62"/>
  <c r="BI84" i="62"/>
  <c r="CG87" i="62"/>
  <c r="BI130" i="62"/>
  <c r="CG93" i="62"/>
  <c r="BJ32" i="62"/>
  <c r="BH32" i="62"/>
  <c r="CG23" i="62"/>
  <c r="CG42" i="62"/>
  <c r="AF92" i="62"/>
  <c r="CG90" i="62"/>
  <c r="BJ105" i="62"/>
  <c r="BI102" i="62"/>
  <c r="BG118" i="62"/>
  <c r="CL123" i="62"/>
  <c r="BI7" i="62"/>
  <c r="BG32" i="62"/>
  <c r="CG55" i="62"/>
  <c r="CG57" i="62"/>
  <c r="BD58" i="62"/>
  <c r="AC103" i="62"/>
  <c r="AG103" i="62" s="1"/>
  <c r="BI98" i="62"/>
  <c r="BK132" i="62"/>
  <c r="BI9" i="62"/>
  <c r="CG14" i="62"/>
  <c r="CG25" i="62"/>
  <c r="BI49" i="62"/>
  <c r="AJ92" i="62"/>
  <c r="CG82" i="62"/>
  <c r="BI86" i="62"/>
  <c r="AG87" i="62"/>
  <c r="CG96" i="62"/>
  <c r="BJ118" i="62"/>
  <c r="BN45" i="62"/>
  <c r="BI11" i="62"/>
  <c r="BI17" i="62"/>
  <c r="CG20" i="62"/>
  <c r="CG31" i="62"/>
  <c r="AK32" i="62"/>
  <c r="CC121" i="62"/>
  <c r="AK92" i="62"/>
  <c r="AC85" i="62"/>
  <c r="AL85" i="62" s="1"/>
  <c r="CG86" i="62"/>
  <c r="CG89" i="62"/>
  <c r="BI91" i="62"/>
  <c r="AL98" i="62"/>
  <c r="AL101" i="62"/>
  <c r="BH45" i="62"/>
  <c r="CF123" i="62"/>
  <c r="BI36" i="62"/>
  <c r="BG45" i="62"/>
  <c r="BD45" i="62"/>
  <c r="CH123" i="62"/>
  <c r="CG33" i="62"/>
  <c r="CG13" i="62"/>
  <c r="BI106" i="62"/>
  <c r="BH118" i="62"/>
  <c r="BD118" i="62"/>
  <c r="BI82" i="62"/>
  <c r="BG92" i="62"/>
  <c r="BI92" i="62" s="1"/>
  <c r="BI85" i="62"/>
  <c r="BD92" i="62"/>
  <c r="O12" i="62"/>
  <c r="BD32" i="62"/>
  <c r="BG105" i="62"/>
  <c r="BD105" i="62"/>
  <c r="CB123" i="62"/>
  <c r="BH19" i="62"/>
  <c r="BD19" i="62"/>
  <c r="BI13" i="62"/>
  <c r="BG19" i="62"/>
  <c r="BB132" i="62"/>
  <c r="CG19" i="62"/>
  <c r="CG22" i="62"/>
  <c r="CG43" i="62"/>
  <c r="CG53" i="62"/>
  <c r="CG39" i="62"/>
  <c r="CG45" i="62"/>
  <c r="CG56" i="62"/>
  <c r="CG28" i="62"/>
  <c r="CG38" i="62"/>
  <c r="BJ58" i="62"/>
  <c r="BI51" i="62"/>
  <c r="BI52" i="62"/>
  <c r="BH58" i="62"/>
  <c r="BI48" i="62"/>
  <c r="CE123" i="62"/>
  <c r="BZ121" i="62"/>
  <c r="CE120" i="62"/>
  <c r="CG95" i="62"/>
  <c r="CG97" i="62"/>
  <c r="CG101" i="62"/>
  <c r="CG84" i="62"/>
  <c r="CF120" i="62"/>
  <c r="CG85" i="62"/>
  <c r="CD58" i="62"/>
  <c r="BF58" i="62"/>
  <c r="BF118" i="62"/>
  <c r="CD120" i="62"/>
  <c r="BF92" i="62"/>
  <c r="BF19" i="62"/>
  <c r="BF32" i="62"/>
  <c r="BF45" i="62"/>
  <c r="CG12" i="62"/>
  <c r="CG41" i="62"/>
  <c r="CG49" i="62"/>
  <c r="CM121" i="62"/>
  <c r="CF58" i="62"/>
  <c r="CG9" i="62"/>
  <c r="CG44" i="62"/>
  <c r="CH58" i="62"/>
  <c r="CG30" i="62"/>
  <c r="CE58" i="62"/>
  <c r="CE121" i="62" s="1"/>
  <c r="CG8" i="62"/>
  <c r="CG11" i="62"/>
  <c r="CG24" i="62"/>
  <c r="CA121" i="62"/>
  <c r="CL58" i="62"/>
  <c r="CG21" i="62"/>
  <c r="CG27" i="62"/>
  <c r="CG10" i="62"/>
  <c r="CG36" i="62"/>
  <c r="CI121" i="62"/>
  <c r="CG17" i="62"/>
  <c r="CG32" i="62"/>
  <c r="CG40" i="62"/>
  <c r="CG48" i="62"/>
  <c r="CJ121" i="62"/>
  <c r="BF105" i="62"/>
  <c r="BA132" i="62"/>
  <c r="CD123" i="62"/>
  <c r="AK17" i="62"/>
  <c r="I158" i="62"/>
  <c r="J152" i="62"/>
  <c r="K152" i="62" s="1"/>
  <c r="J155" i="62"/>
  <c r="K155" i="62" s="1"/>
  <c r="J157" i="62"/>
  <c r="K157" i="62" s="1"/>
  <c r="AL25" i="62"/>
  <c r="AC13" i="62"/>
  <c r="AG13" i="62" s="1"/>
  <c r="AC11" i="62"/>
  <c r="AG11" i="62" s="1"/>
  <c r="AG89" i="62"/>
  <c r="AG82" i="62"/>
  <c r="AL102" i="62"/>
  <c r="AG90" i="62"/>
  <c r="AG86" i="62"/>
  <c r="AL86" i="62"/>
  <c r="AE92" i="62"/>
  <c r="AL88" i="62"/>
  <c r="AG88" i="62"/>
  <c r="AL89" i="62"/>
  <c r="AL90" i="62"/>
  <c r="AL87" i="62"/>
  <c r="AC12" i="62"/>
  <c r="AG12" i="62" s="1"/>
  <c r="AG24" i="62"/>
  <c r="AC9" i="62"/>
  <c r="AL9" i="62" s="1"/>
  <c r="AG26" i="62"/>
  <c r="AI17" i="62"/>
  <c r="AC14" i="62"/>
  <c r="AL14" i="62" s="1"/>
  <c r="M158" i="62"/>
  <c r="H158" i="62"/>
  <c r="J156" i="62"/>
  <c r="K156" i="62" s="1"/>
  <c r="J153" i="62"/>
  <c r="K153" i="62" s="1"/>
  <c r="AE16" i="62"/>
  <c r="AE17" i="62" s="1"/>
  <c r="AE32" i="62"/>
  <c r="AG84" i="62"/>
  <c r="L158" i="62"/>
  <c r="AJ32" i="62"/>
  <c r="AJ16" i="62"/>
  <c r="AJ17" i="62" s="1"/>
  <c r="AL84" i="62"/>
  <c r="G158" i="62"/>
  <c r="CB58" i="62"/>
  <c r="AL83" i="62"/>
  <c r="AD92" i="62"/>
  <c r="BH105" i="62"/>
  <c r="BI105" i="62" s="1"/>
  <c r="CG6" i="62"/>
  <c r="N8" i="62"/>
  <c r="N152" i="62" s="1"/>
  <c r="N10" i="62"/>
  <c r="N154" i="62" s="1"/>
  <c r="L12" i="62"/>
  <c r="AG27" i="62"/>
  <c r="AL82" i="62"/>
  <c r="CB120" i="62"/>
  <c r="BJ131" i="62"/>
  <c r="BC132" i="62"/>
  <c r="N151" i="62"/>
  <c r="O151" i="62"/>
  <c r="O158" i="62" s="1"/>
  <c r="AC8" i="62"/>
  <c r="AL8" i="62" s="1"/>
  <c r="AC10" i="62"/>
  <c r="AL10" i="62" s="1"/>
  <c r="AC15" i="62"/>
  <c r="AL15" i="62" s="1"/>
  <c r="AD16" i="62"/>
  <c r="AD17" i="62" s="1"/>
  <c r="AG28" i="62"/>
  <c r="AD32" i="62"/>
  <c r="BI119" i="62"/>
  <c r="BD131" i="62"/>
  <c r="BE132" i="62"/>
  <c r="BM132" i="62"/>
  <c r="BI33" i="62"/>
  <c r="AI92" i="62"/>
  <c r="N7" i="62"/>
  <c r="N153" i="62" s="1"/>
  <c r="N11" i="62"/>
  <c r="N157" i="62" s="1"/>
  <c r="AG99" i="62"/>
  <c r="BF131" i="62"/>
  <c r="AG23" i="62"/>
  <c r="AI32" i="62"/>
  <c r="AL99" i="62"/>
  <c r="AG100" i="62"/>
  <c r="BG131" i="62"/>
  <c r="P149" i="62"/>
  <c r="CG19" i="61"/>
  <c r="BI114" i="61"/>
  <c r="CG9" i="61"/>
  <c r="BD32" i="61"/>
  <c r="AK16" i="61"/>
  <c r="AK17" i="61" s="1"/>
  <c r="CG21" i="61"/>
  <c r="BI24" i="61"/>
  <c r="AC91" i="61"/>
  <c r="AG91" i="61" s="1"/>
  <c r="CG17" i="61"/>
  <c r="BI21" i="61"/>
  <c r="CG27" i="61"/>
  <c r="CG11" i="61"/>
  <c r="BN58" i="61"/>
  <c r="BI12" i="61"/>
  <c r="CG86" i="61"/>
  <c r="CG97" i="61"/>
  <c r="CG7" i="61"/>
  <c r="CG18" i="61"/>
  <c r="BI15" i="61"/>
  <c r="CG39" i="61"/>
  <c r="CG41" i="61"/>
  <c r="CG43" i="61"/>
  <c r="BI98" i="61"/>
  <c r="BI109" i="61"/>
  <c r="CG89" i="61"/>
  <c r="BI100" i="61"/>
  <c r="L11" i="61"/>
  <c r="L157" i="61" s="1"/>
  <c r="CG34" i="61"/>
  <c r="CG47" i="61"/>
  <c r="CG52" i="61"/>
  <c r="CG54" i="61"/>
  <c r="AC84" i="61"/>
  <c r="AG84" i="61" s="1"/>
  <c r="BI86" i="61"/>
  <c r="BI117" i="61"/>
  <c r="BN118" i="61"/>
  <c r="BI14" i="61"/>
  <c r="CG53" i="61"/>
  <c r="CG55" i="61"/>
  <c r="BI125" i="61"/>
  <c r="AJ16" i="61"/>
  <c r="AJ17" i="61" s="1"/>
  <c r="CG20" i="61"/>
  <c r="BI28" i="61"/>
  <c r="CG31" i="61"/>
  <c r="BI34" i="61"/>
  <c r="BI40" i="61"/>
  <c r="BI42" i="61"/>
  <c r="BI44" i="61"/>
  <c r="CG46" i="61"/>
  <c r="BI47" i="61"/>
  <c r="BI52" i="61"/>
  <c r="CG6" i="61"/>
  <c r="BI53" i="61"/>
  <c r="BI55" i="61"/>
  <c r="CG98" i="61"/>
  <c r="BI120" i="61"/>
  <c r="BI128" i="61"/>
  <c r="CG40" i="61"/>
  <c r="CG42" i="61"/>
  <c r="CC120" i="61"/>
  <c r="AL98" i="61"/>
  <c r="BI126" i="61"/>
  <c r="BI130" i="61"/>
  <c r="BI113" i="61"/>
  <c r="BI13" i="61"/>
  <c r="BI38" i="61"/>
  <c r="BI87" i="61"/>
  <c r="BI95" i="61"/>
  <c r="CG99" i="61"/>
  <c r="BI106" i="61"/>
  <c r="BI8" i="61"/>
  <c r="BI29" i="61"/>
  <c r="BI31" i="61"/>
  <c r="BI37" i="61"/>
  <c r="BI39" i="61"/>
  <c r="CG88" i="61"/>
  <c r="BI90" i="61"/>
  <c r="BN92" i="61"/>
  <c r="BI112" i="61"/>
  <c r="J151" i="61"/>
  <c r="K151" i="61" s="1"/>
  <c r="J153" i="61"/>
  <c r="K153" i="61" s="1"/>
  <c r="J155" i="61"/>
  <c r="K155" i="61" s="1"/>
  <c r="CG28" i="61"/>
  <c r="BI82" i="61"/>
  <c r="CG90" i="61"/>
  <c r="BI110" i="61"/>
  <c r="CG8" i="61"/>
  <c r="BN32" i="61"/>
  <c r="CG82" i="61"/>
  <c r="AE92" i="61"/>
  <c r="BI84" i="61"/>
  <c r="CG85" i="61"/>
  <c r="BI88" i="61"/>
  <c r="CG93" i="61"/>
  <c r="CG95" i="61"/>
  <c r="BN105" i="61"/>
  <c r="CK120" i="61"/>
  <c r="BI33" i="61"/>
  <c r="BI56" i="61"/>
  <c r="AK92" i="61"/>
  <c r="CM120" i="61"/>
  <c r="CG91" i="61"/>
  <c r="BI97" i="61"/>
  <c r="AG99" i="61"/>
  <c r="BI102" i="61"/>
  <c r="BH118" i="61"/>
  <c r="BN131" i="61"/>
  <c r="I158" i="61"/>
  <c r="CG10" i="61"/>
  <c r="CG13" i="61"/>
  <c r="BI30" i="61"/>
  <c r="CG38" i="61"/>
  <c r="BN45" i="61"/>
  <c r="CG48" i="61"/>
  <c r="CG87" i="61"/>
  <c r="BI89" i="61"/>
  <c r="CG30" i="61"/>
  <c r="CG33" i="61"/>
  <c r="BI49" i="61"/>
  <c r="BI57" i="61"/>
  <c r="BI80" i="61"/>
  <c r="AG82" i="61"/>
  <c r="AG88" i="61"/>
  <c r="CG94" i="61"/>
  <c r="CG96" i="61"/>
  <c r="CG100" i="61"/>
  <c r="BI127" i="61"/>
  <c r="BI26" i="61"/>
  <c r="BI27" i="61"/>
  <c r="CG36" i="61"/>
  <c r="BI43" i="61"/>
  <c r="BI83" i="61"/>
  <c r="AG90" i="61"/>
  <c r="AG101" i="61"/>
  <c r="BJ118" i="61"/>
  <c r="BK132" i="61"/>
  <c r="BJ32" i="61"/>
  <c r="CG44" i="61"/>
  <c r="BH92" i="61"/>
  <c r="BI81" i="61"/>
  <c r="CE119" i="61"/>
  <c r="AG86" i="61"/>
  <c r="BI91" i="61"/>
  <c r="AL101" i="61"/>
  <c r="BO132" i="61"/>
  <c r="CI120" i="61"/>
  <c r="AD32" i="61"/>
  <c r="BG19" i="61"/>
  <c r="CH56" i="61"/>
  <c r="BI23" i="61"/>
  <c r="CG32" i="61"/>
  <c r="BI35" i="61"/>
  <c r="BJ58" i="61"/>
  <c r="BI50" i="61"/>
  <c r="BJ92" i="61"/>
  <c r="CG83" i="61"/>
  <c r="CG84" i="61"/>
  <c r="BI99" i="61"/>
  <c r="BI101" i="61"/>
  <c r="CJ120" i="61"/>
  <c r="BI123" i="61"/>
  <c r="CL56" i="61"/>
  <c r="BI10" i="61"/>
  <c r="BL132" i="61"/>
  <c r="CG22" i="61"/>
  <c r="CG25" i="61"/>
  <c r="CG29" i="61"/>
  <c r="BI48" i="61"/>
  <c r="CG50" i="61"/>
  <c r="CH119" i="61"/>
  <c r="AF92" i="61"/>
  <c r="BI93" i="61"/>
  <c r="BI104" i="61"/>
  <c r="BI108" i="61"/>
  <c r="BI111" i="61"/>
  <c r="BJ19" i="61"/>
  <c r="BI11" i="61"/>
  <c r="CG16" i="61"/>
  <c r="BN19" i="61"/>
  <c r="AG25" i="61"/>
  <c r="CG49" i="61"/>
  <c r="CG51" i="61"/>
  <c r="BI54" i="61"/>
  <c r="CL119" i="61"/>
  <c r="AG87" i="61"/>
  <c r="BI103" i="61"/>
  <c r="BI115" i="61"/>
  <c r="CL122" i="61"/>
  <c r="BH19" i="61"/>
  <c r="BI7" i="61"/>
  <c r="CG12" i="61"/>
  <c r="CG14" i="61"/>
  <c r="CG15" i="61"/>
  <c r="BI17" i="61"/>
  <c r="CG23" i="61"/>
  <c r="CG24" i="61"/>
  <c r="CG26" i="61"/>
  <c r="CG35" i="61"/>
  <c r="CG37" i="61"/>
  <c r="BI41" i="61"/>
  <c r="CG45" i="61"/>
  <c r="AJ92" i="61"/>
  <c r="AG89" i="61"/>
  <c r="BI94" i="61"/>
  <c r="BI96" i="61"/>
  <c r="BF118" i="61"/>
  <c r="BI107" i="61"/>
  <c r="BI18" i="61"/>
  <c r="BJ45" i="61"/>
  <c r="BI46" i="61"/>
  <c r="AI92" i="61"/>
  <c r="AG83" i="61"/>
  <c r="BG118" i="61"/>
  <c r="CF119" i="61"/>
  <c r="BI124" i="61"/>
  <c r="BH131" i="61"/>
  <c r="BJ131" i="61"/>
  <c r="BI121" i="61"/>
  <c r="BI129" i="61"/>
  <c r="BI122" i="61"/>
  <c r="BD131" i="61"/>
  <c r="BH45" i="61"/>
  <c r="BG45" i="61"/>
  <c r="BI36" i="61"/>
  <c r="BI22" i="61"/>
  <c r="BH32" i="61"/>
  <c r="BI20" i="61"/>
  <c r="BI25" i="61"/>
  <c r="BB132" i="61"/>
  <c r="BG32" i="61"/>
  <c r="BD105" i="61"/>
  <c r="BG105" i="61"/>
  <c r="BI85" i="61"/>
  <c r="BG92" i="61"/>
  <c r="BD92" i="61"/>
  <c r="CH122" i="61"/>
  <c r="BI51" i="61"/>
  <c r="BH58" i="61"/>
  <c r="BG58" i="61"/>
  <c r="BD58" i="61"/>
  <c r="CF56" i="61"/>
  <c r="CA120" i="61"/>
  <c r="CE56" i="61"/>
  <c r="CB56" i="61"/>
  <c r="BI116" i="61"/>
  <c r="CF122" i="61"/>
  <c r="BD118" i="61"/>
  <c r="CB122" i="61"/>
  <c r="CE122" i="61"/>
  <c r="BE132" i="61"/>
  <c r="BI16" i="61"/>
  <c r="BD19" i="61"/>
  <c r="L5" i="61"/>
  <c r="L150" i="61" s="1"/>
  <c r="BI9" i="61"/>
  <c r="BF19" i="61"/>
  <c r="BF92" i="61"/>
  <c r="BF58" i="61"/>
  <c r="CD56" i="61"/>
  <c r="BF45" i="61"/>
  <c r="BF105" i="61"/>
  <c r="CD119" i="61"/>
  <c r="BF32" i="61"/>
  <c r="BA132" i="61"/>
  <c r="CD122" i="61"/>
  <c r="J154" i="61"/>
  <c r="K154" i="61" s="1"/>
  <c r="J150" i="61"/>
  <c r="K150" i="61" s="1"/>
  <c r="J152" i="61"/>
  <c r="K152" i="61" s="1"/>
  <c r="AL86" i="61"/>
  <c r="AL88" i="61"/>
  <c r="AC103" i="61"/>
  <c r="BY120" i="61" s="1"/>
  <c r="AL87" i="61"/>
  <c r="AG102" i="61"/>
  <c r="AL83" i="61"/>
  <c r="AL89" i="61"/>
  <c r="AL82" i="61"/>
  <c r="AL90" i="61"/>
  <c r="AL29" i="61"/>
  <c r="AC10" i="61"/>
  <c r="AL10" i="61" s="1"/>
  <c r="AC15" i="61"/>
  <c r="AG15" i="61" s="1"/>
  <c r="AC13" i="61"/>
  <c r="AG13" i="61" s="1"/>
  <c r="AL24" i="61"/>
  <c r="AC12" i="61"/>
  <c r="AL12" i="61" s="1"/>
  <c r="AI17" i="61"/>
  <c r="AC9" i="61"/>
  <c r="AL9" i="61" s="1"/>
  <c r="AC11" i="61"/>
  <c r="AL11" i="61" s="1"/>
  <c r="AC14" i="61"/>
  <c r="AG14" i="61" s="1"/>
  <c r="M158" i="61"/>
  <c r="J157" i="61"/>
  <c r="K157" i="61" s="1"/>
  <c r="J156" i="61"/>
  <c r="K156" i="61" s="1"/>
  <c r="H158" i="61"/>
  <c r="P149" i="61"/>
  <c r="L151" i="61"/>
  <c r="AF16" i="61"/>
  <c r="AF17" i="61" s="1"/>
  <c r="AF32" i="61"/>
  <c r="O150" i="61"/>
  <c r="O158" i="61" s="1"/>
  <c r="O12" i="61"/>
  <c r="AE32" i="61"/>
  <c r="AE16" i="61"/>
  <c r="AE17" i="61" s="1"/>
  <c r="N158" i="61"/>
  <c r="AD92" i="61"/>
  <c r="G158" i="61"/>
  <c r="AG26" i="61"/>
  <c r="CB119" i="61"/>
  <c r="BC132" i="61"/>
  <c r="AG27" i="61"/>
  <c r="BJ105" i="61"/>
  <c r="AD17" i="61"/>
  <c r="N12" i="61"/>
  <c r="AG28" i="61"/>
  <c r="BI119" i="61"/>
  <c r="BM132" i="61"/>
  <c r="AL26" i="61"/>
  <c r="AC8" i="61"/>
  <c r="AL8" i="61" s="1"/>
  <c r="BD45" i="61"/>
  <c r="AG98" i="61"/>
  <c r="BF131" i="61"/>
  <c r="BH105" i="61"/>
  <c r="AG23" i="61"/>
  <c r="AI32" i="61"/>
  <c r="AC85" i="61"/>
  <c r="AL85" i="61" s="1"/>
  <c r="AG100" i="61"/>
  <c r="BG131" i="61"/>
  <c r="BI10" i="60"/>
  <c r="BI91" i="60"/>
  <c r="CG26" i="60"/>
  <c r="BI93" i="60"/>
  <c r="BI97" i="60"/>
  <c r="CG88" i="60"/>
  <c r="CG98" i="60"/>
  <c r="BI81" i="60"/>
  <c r="AE16" i="60"/>
  <c r="AE17" i="60" s="1"/>
  <c r="BI110" i="60"/>
  <c r="I158" i="60"/>
  <c r="BI18" i="60"/>
  <c r="CG35" i="60"/>
  <c r="BN45" i="60"/>
  <c r="BI82" i="60"/>
  <c r="BD32" i="60"/>
  <c r="CG45" i="60"/>
  <c r="AC84" i="60"/>
  <c r="AL84" i="60" s="1"/>
  <c r="CG16" i="60"/>
  <c r="BI7" i="60"/>
  <c r="BI23" i="60"/>
  <c r="CG25" i="60"/>
  <c r="CG10" i="60"/>
  <c r="CG23" i="60"/>
  <c r="BI89" i="60"/>
  <c r="AC83" i="60"/>
  <c r="AL83" i="60" s="1"/>
  <c r="CG52" i="60"/>
  <c r="BI87" i="60"/>
  <c r="BI94" i="60"/>
  <c r="BI15" i="60"/>
  <c r="BI80" i="60"/>
  <c r="CG84" i="60"/>
  <c r="BI39" i="60"/>
  <c r="BI43" i="60"/>
  <c r="BI121" i="60"/>
  <c r="BI14" i="60"/>
  <c r="CG15" i="60"/>
  <c r="BI36" i="60"/>
  <c r="BI40" i="60"/>
  <c r="BI42" i="60"/>
  <c r="CG83" i="60"/>
  <c r="AG98" i="60"/>
  <c r="BI25" i="60"/>
  <c r="CG42" i="60"/>
  <c r="N7" i="60"/>
  <c r="N157" i="60" s="1"/>
  <c r="AK16" i="60"/>
  <c r="AK17" i="60" s="1"/>
  <c r="CG24" i="60"/>
  <c r="BI30" i="60"/>
  <c r="CG39" i="60"/>
  <c r="CG43" i="60"/>
  <c r="BI88" i="60"/>
  <c r="BI102" i="60"/>
  <c r="BI104" i="60"/>
  <c r="BI115" i="60"/>
  <c r="BI16" i="60"/>
  <c r="BI90" i="60"/>
  <c r="CG94" i="60"/>
  <c r="BI107" i="60"/>
  <c r="BI113" i="60"/>
  <c r="CC120" i="60"/>
  <c r="BI125" i="60"/>
  <c r="BI12" i="60"/>
  <c r="CG20" i="60"/>
  <c r="CG22" i="60"/>
  <c r="BI26" i="60"/>
  <c r="BI29" i="60"/>
  <c r="CG46" i="60"/>
  <c r="CI120" i="60"/>
  <c r="BI122" i="60"/>
  <c r="BI126" i="60"/>
  <c r="BI96" i="60"/>
  <c r="BI28" i="60"/>
  <c r="AG29" i="60"/>
  <c r="CG33" i="60"/>
  <c r="BI37" i="60"/>
  <c r="BI48" i="60"/>
  <c r="CG50" i="60"/>
  <c r="CG51" i="60"/>
  <c r="BI55" i="60"/>
  <c r="AG89" i="60"/>
  <c r="CG89" i="60"/>
  <c r="CK120" i="60"/>
  <c r="CG7" i="60"/>
  <c r="CG27" i="60"/>
  <c r="CG32" i="60"/>
  <c r="CG53" i="60"/>
  <c r="CG93" i="60"/>
  <c r="BI100" i="60"/>
  <c r="BI117" i="60"/>
  <c r="CL122" i="60"/>
  <c r="J151" i="60"/>
  <c r="K151" i="60" s="1"/>
  <c r="J153" i="60"/>
  <c r="J157" i="60"/>
  <c r="K157" i="60" s="1"/>
  <c r="BI9" i="60"/>
  <c r="CG8" i="60"/>
  <c r="BI17" i="60"/>
  <c r="BI24" i="60"/>
  <c r="CG31" i="60"/>
  <c r="CG36" i="60"/>
  <c r="CG38" i="60"/>
  <c r="CG41" i="60"/>
  <c r="CG47" i="60"/>
  <c r="CG54" i="60"/>
  <c r="BI11" i="60"/>
  <c r="AL85" i="60"/>
  <c r="BN105" i="60"/>
  <c r="BI8" i="60"/>
  <c r="CG11" i="60"/>
  <c r="CG13" i="60"/>
  <c r="BG32" i="60"/>
  <c r="CG28" i="60"/>
  <c r="BI33" i="60"/>
  <c r="BJ45" i="60"/>
  <c r="CG40" i="60"/>
  <c r="BI57" i="60"/>
  <c r="CG82" i="60"/>
  <c r="BI84" i="60"/>
  <c r="BG92" i="60"/>
  <c r="CG99" i="60"/>
  <c r="BH19" i="60"/>
  <c r="BJ58" i="60"/>
  <c r="BH92" i="60"/>
  <c r="AK92" i="60"/>
  <c r="CG87" i="60"/>
  <c r="CG95" i="60"/>
  <c r="BI99" i="60"/>
  <c r="AG100" i="60"/>
  <c r="CG100" i="60"/>
  <c r="BJ118" i="60"/>
  <c r="BI109" i="60"/>
  <c r="BI116" i="60"/>
  <c r="BN118" i="60"/>
  <c r="BI129" i="60"/>
  <c r="BI27" i="60"/>
  <c r="BN32" i="60"/>
  <c r="AL100" i="60"/>
  <c r="CG14" i="60"/>
  <c r="BN19" i="60"/>
  <c r="BI20" i="60"/>
  <c r="CG21" i="60"/>
  <c r="CG30" i="60"/>
  <c r="BI34" i="60"/>
  <c r="BI35" i="60"/>
  <c r="CG37" i="60"/>
  <c r="BI53" i="60"/>
  <c r="CG55" i="60"/>
  <c r="BN58" i="60"/>
  <c r="BI95" i="60"/>
  <c r="AL99" i="60"/>
  <c r="BI112" i="60"/>
  <c r="BI124" i="60"/>
  <c r="BI128" i="60"/>
  <c r="BN131" i="60"/>
  <c r="CG6" i="60"/>
  <c r="CG9" i="60"/>
  <c r="CG18" i="60"/>
  <c r="BI22" i="60"/>
  <c r="BI86" i="60"/>
  <c r="CG90" i="60"/>
  <c r="BI103" i="60"/>
  <c r="CH122" i="60"/>
  <c r="CG19" i="60"/>
  <c r="BI21" i="60"/>
  <c r="CG29" i="60"/>
  <c r="BI31" i="60"/>
  <c r="BI41" i="60"/>
  <c r="BI47" i="60"/>
  <c r="CG49" i="60"/>
  <c r="CF119" i="60"/>
  <c r="BI85" i="60"/>
  <c r="CG86" i="60"/>
  <c r="BN92" i="60"/>
  <c r="CG97" i="60"/>
  <c r="BI101" i="60"/>
  <c r="BD118" i="60"/>
  <c r="CM120" i="60"/>
  <c r="BI127" i="60"/>
  <c r="CH56" i="60"/>
  <c r="BI13" i="60"/>
  <c r="BH45" i="60"/>
  <c r="CG48" i="60"/>
  <c r="AE92" i="60"/>
  <c r="CH119" i="60"/>
  <c r="CE122" i="60"/>
  <c r="J150" i="60"/>
  <c r="K150" i="60" s="1"/>
  <c r="J152" i="60"/>
  <c r="K152" i="60" s="1"/>
  <c r="J155" i="60"/>
  <c r="K155" i="60" s="1"/>
  <c r="BI83" i="60"/>
  <c r="BD92" i="60"/>
  <c r="BE132" i="60"/>
  <c r="BJ19" i="60"/>
  <c r="BG19" i="60"/>
  <c r="BI19" i="60" s="1"/>
  <c r="BD105" i="60"/>
  <c r="CG12" i="60"/>
  <c r="BI106" i="60"/>
  <c r="CG91" i="60"/>
  <c r="CA120" i="60"/>
  <c r="BI108" i="60"/>
  <c r="BI130" i="60"/>
  <c r="BI123" i="60"/>
  <c r="BG131" i="60"/>
  <c r="BD131" i="60"/>
  <c r="BI49" i="60"/>
  <c r="BH58" i="60"/>
  <c r="CF122" i="60"/>
  <c r="BI51" i="60"/>
  <c r="BD58" i="60"/>
  <c r="BI50" i="60"/>
  <c r="BD45" i="60"/>
  <c r="BG45" i="60"/>
  <c r="L11" i="60"/>
  <c r="L154" i="60" s="1"/>
  <c r="K153" i="60"/>
  <c r="H158" i="60"/>
  <c r="M158" i="60"/>
  <c r="J154" i="60"/>
  <c r="K154" i="60" s="1"/>
  <c r="J156" i="60"/>
  <c r="K156" i="60" s="1"/>
  <c r="AG23" i="60"/>
  <c r="AG28" i="60"/>
  <c r="AI32" i="60"/>
  <c r="AL87" i="60"/>
  <c r="AL89" i="60"/>
  <c r="AG90" i="60"/>
  <c r="AG82" i="60"/>
  <c r="AL88" i="60"/>
  <c r="AL90" i="60"/>
  <c r="AG87" i="60"/>
  <c r="AC12" i="60"/>
  <c r="AL12" i="60" s="1"/>
  <c r="AC11" i="60"/>
  <c r="AL11" i="60" s="1"/>
  <c r="AC9" i="60"/>
  <c r="AG9" i="60" s="1"/>
  <c r="AC14" i="60"/>
  <c r="AL14" i="60" s="1"/>
  <c r="BF19" i="60"/>
  <c r="BF92" i="60"/>
  <c r="BF32" i="60"/>
  <c r="BF105" i="60"/>
  <c r="BF131" i="60"/>
  <c r="CD56" i="60"/>
  <c r="BA132" i="60"/>
  <c r="BF58" i="60"/>
  <c r="BF45" i="60"/>
  <c r="CD122" i="60"/>
  <c r="AC86" i="60"/>
  <c r="AG86" i="60" s="1"/>
  <c r="AG101" i="60"/>
  <c r="AL101" i="60"/>
  <c r="CE56" i="60"/>
  <c r="AI17" i="60"/>
  <c r="AC15" i="60"/>
  <c r="AG15" i="60" s="1"/>
  <c r="BJ105" i="60"/>
  <c r="AF32" i="60"/>
  <c r="AF16" i="60"/>
  <c r="AF17" i="60" s="1"/>
  <c r="AF92" i="60"/>
  <c r="AC103" i="60"/>
  <c r="BY120" i="60" s="1"/>
  <c r="N150" i="60"/>
  <c r="BG58" i="60"/>
  <c r="AI92" i="60"/>
  <c r="AL82" i="60"/>
  <c r="AG85" i="60"/>
  <c r="BI98" i="60"/>
  <c r="BF118" i="60"/>
  <c r="AC10" i="60"/>
  <c r="AL10" i="60" s="1"/>
  <c r="BH32" i="60"/>
  <c r="BI52" i="60"/>
  <c r="AJ92" i="60"/>
  <c r="CE119" i="60"/>
  <c r="BG118" i="60"/>
  <c r="BH131" i="60"/>
  <c r="BO132" i="60"/>
  <c r="AL24" i="60"/>
  <c r="AG24" i="60"/>
  <c r="CF56" i="60"/>
  <c r="AC13" i="60"/>
  <c r="AL13" i="60" s="1"/>
  <c r="BI38" i="60"/>
  <c r="CB119" i="60"/>
  <c r="CG85" i="60"/>
  <c r="AG102" i="60"/>
  <c r="AL102" i="60"/>
  <c r="AC91" i="60"/>
  <c r="BH118" i="60"/>
  <c r="BK132" i="60"/>
  <c r="BZ120" i="60"/>
  <c r="AJ32" i="60"/>
  <c r="AJ16" i="60"/>
  <c r="AJ17" i="60" s="1"/>
  <c r="C175" i="60"/>
  <c r="P149" i="60"/>
  <c r="CL56" i="60"/>
  <c r="L150" i="60"/>
  <c r="AC8" i="60"/>
  <c r="AL8" i="60" s="1"/>
  <c r="BJ32" i="60"/>
  <c r="AD32" i="60"/>
  <c r="AD16" i="60"/>
  <c r="AD17" i="60" s="1"/>
  <c r="BI46" i="60"/>
  <c r="BJ92" i="60"/>
  <c r="CD119" i="60"/>
  <c r="AG88" i="60"/>
  <c r="CG96" i="60"/>
  <c r="BI114" i="60"/>
  <c r="BL132" i="60"/>
  <c r="CB122" i="60"/>
  <c r="AG25" i="60"/>
  <c r="AD92" i="60"/>
  <c r="BH105" i="60"/>
  <c r="BB132" i="60"/>
  <c r="G158" i="60"/>
  <c r="AG26" i="60"/>
  <c r="BJ131" i="60"/>
  <c r="BC132" i="60"/>
  <c r="BG105" i="60"/>
  <c r="O10" i="60"/>
  <c r="O156" i="60" s="1"/>
  <c r="O158" i="60" s="1"/>
  <c r="AG27" i="60"/>
  <c r="BD19" i="60"/>
  <c r="CB56" i="60"/>
  <c r="BI119" i="60"/>
  <c r="CL119" i="60"/>
  <c r="BM132" i="60"/>
  <c r="N9" i="60"/>
  <c r="N153" i="60" s="1"/>
  <c r="CG6" i="59"/>
  <c r="AC101" i="59"/>
  <c r="AG101" i="59" s="1"/>
  <c r="AI14" i="59"/>
  <c r="M157" i="59"/>
  <c r="I157" i="59"/>
  <c r="H157" i="59"/>
  <c r="G157" i="59"/>
  <c r="M155" i="59"/>
  <c r="I155" i="59"/>
  <c r="H155" i="59"/>
  <c r="G155" i="59"/>
  <c r="M156" i="59"/>
  <c r="I156" i="59"/>
  <c r="H156" i="59"/>
  <c r="G156" i="59"/>
  <c r="M154" i="59"/>
  <c r="I154" i="59"/>
  <c r="H154" i="59"/>
  <c r="G154" i="59"/>
  <c r="M153" i="59"/>
  <c r="I153" i="59"/>
  <c r="H153" i="59"/>
  <c r="G153" i="59"/>
  <c r="M152" i="59"/>
  <c r="I152" i="59"/>
  <c r="H152" i="59"/>
  <c r="G152" i="59"/>
  <c r="M151" i="59"/>
  <c r="I151" i="59"/>
  <c r="H151" i="59"/>
  <c r="G151" i="59"/>
  <c r="M150" i="59"/>
  <c r="I150" i="59"/>
  <c r="H150" i="59"/>
  <c r="G150" i="59"/>
  <c r="C147" i="59"/>
  <c r="C175" i="59" s="1"/>
  <c r="BO131" i="59"/>
  <c r="BM131" i="59"/>
  <c r="BL131" i="59"/>
  <c r="BK131" i="59"/>
  <c r="BE131" i="59"/>
  <c r="O10" i="59" s="1"/>
  <c r="O155" i="59" s="1"/>
  <c r="BC131" i="59"/>
  <c r="BB131" i="59"/>
  <c r="BA131" i="59"/>
  <c r="BN130" i="59"/>
  <c r="BJ130" i="59"/>
  <c r="BH130" i="59"/>
  <c r="BG130" i="59"/>
  <c r="BF130" i="59"/>
  <c r="BD130" i="59"/>
  <c r="BN129" i="59"/>
  <c r="BJ129" i="59"/>
  <c r="BH129" i="59"/>
  <c r="BG129" i="59"/>
  <c r="BF129" i="59"/>
  <c r="BD129" i="59"/>
  <c r="BN128" i="59"/>
  <c r="BI128" i="59" s="1"/>
  <c r="BJ128" i="59"/>
  <c r="BH128" i="59"/>
  <c r="BG128" i="59"/>
  <c r="BF128" i="59"/>
  <c r="BD128" i="59"/>
  <c r="BN127" i="59"/>
  <c r="BJ127" i="59"/>
  <c r="BH127" i="59"/>
  <c r="BG127" i="59"/>
  <c r="BF127" i="59"/>
  <c r="BD127" i="59"/>
  <c r="BN126" i="59"/>
  <c r="BI126" i="59" s="1"/>
  <c r="BJ126" i="59"/>
  <c r="BH126" i="59"/>
  <c r="BG126" i="59"/>
  <c r="BF126" i="59"/>
  <c r="BD126" i="59"/>
  <c r="BN125" i="59"/>
  <c r="BJ125" i="59"/>
  <c r="BH125" i="59"/>
  <c r="BG125" i="59"/>
  <c r="BF125" i="59"/>
  <c r="BD125" i="59"/>
  <c r="BN124" i="59"/>
  <c r="BJ124" i="59"/>
  <c r="BH124" i="59"/>
  <c r="BG124" i="59"/>
  <c r="BF124" i="59"/>
  <c r="BD124" i="59"/>
  <c r="BN123" i="59"/>
  <c r="BJ123" i="59"/>
  <c r="BH123" i="59"/>
  <c r="BG123" i="59"/>
  <c r="BF123" i="59"/>
  <c r="BD123" i="59"/>
  <c r="CM122" i="59"/>
  <c r="CK122" i="59"/>
  <c r="CJ122" i="59"/>
  <c r="CI122" i="59"/>
  <c r="CC122" i="59"/>
  <c r="CA122" i="59"/>
  <c r="BZ122" i="59"/>
  <c r="BY122" i="59"/>
  <c r="BN122" i="59"/>
  <c r="BJ122" i="59"/>
  <c r="BH122" i="59"/>
  <c r="BG122" i="59"/>
  <c r="BF122" i="59"/>
  <c r="BD122" i="59"/>
  <c r="BN121" i="59"/>
  <c r="BJ121" i="59"/>
  <c r="BH121" i="59"/>
  <c r="BG121" i="59"/>
  <c r="BF121" i="59"/>
  <c r="BD121" i="59"/>
  <c r="BN120" i="59"/>
  <c r="BJ120" i="59"/>
  <c r="BH120" i="59"/>
  <c r="BG120" i="59"/>
  <c r="BF120" i="59"/>
  <c r="BD120" i="59"/>
  <c r="CM119" i="59"/>
  <c r="CK119" i="59"/>
  <c r="CK120" i="59" s="1"/>
  <c r="CJ119" i="59"/>
  <c r="CJ120" i="59" s="1"/>
  <c r="CI119" i="59"/>
  <c r="CC119" i="59"/>
  <c r="CA119" i="59"/>
  <c r="BZ119" i="59"/>
  <c r="BY119" i="59"/>
  <c r="BN119" i="59"/>
  <c r="BJ119" i="59"/>
  <c r="BH119" i="59"/>
  <c r="BG119" i="59"/>
  <c r="BF119" i="59"/>
  <c r="BD119" i="59"/>
  <c r="CH118" i="59"/>
  <c r="CF118" i="59"/>
  <c r="CE118" i="59"/>
  <c r="CD118" i="59"/>
  <c r="CB118" i="59"/>
  <c r="CG118" i="59" s="1"/>
  <c r="BO118" i="59"/>
  <c r="BM118" i="59"/>
  <c r="BL118" i="59"/>
  <c r="BK118" i="59"/>
  <c r="BE118" i="59"/>
  <c r="O9" i="59" s="1"/>
  <c r="O153" i="59" s="1"/>
  <c r="BC118" i="59"/>
  <c r="N9" i="59" s="1"/>
  <c r="N153" i="59" s="1"/>
  <c r="BB118" i="59"/>
  <c r="BA118" i="59"/>
  <c r="CH117" i="59"/>
  <c r="CF117" i="59"/>
  <c r="CE117" i="59"/>
  <c r="CD117" i="59"/>
  <c r="CB117" i="59"/>
  <c r="CG117" i="59" s="1"/>
  <c r="BN117" i="59"/>
  <c r="BJ117" i="59"/>
  <c r="BH117" i="59"/>
  <c r="BG117" i="59"/>
  <c r="BF117" i="59"/>
  <c r="BD117" i="59"/>
  <c r="CH116" i="59"/>
  <c r="CF116" i="59"/>
  <c r="CE116" i="59"/>
  <c r="CD116" i="59"/>
  <c r="CB116" i="59"/>
  <c r="CG116" i="59" s="1"/>
  <c r="BN116" i="59"/>
  <c r="BJ116" i="59"/>
  <c r="BH116" i="59"/>
  <c r="BG116" i="59"/>
  <c r="BF116" i="59"/>
  <c r="BD116" i="59"/>
  <c r="CH115" i="59"/>
  <c r="CF115" i="59"/>
  <c r="CE115" i="59"/>
  <c r="CD115" i="59"/>
  <c r="CB115" i="59"/>
  <c r="CG115" i="59" s="1"/>
  <c r="BN115" i="59"/>
  <c r="BJ115" i="59"/>
  <c r="BH115" i="59"/>
  <c r="BG115" i="59"/>
  <c r="BF115" i="59"/>
  <c r="BD115" i="59"/>
  <c r="CH114" i="59"/>
  <c r="CF114" i="59"/>
  <c r="CE114" i="59"/>
  <c r="CD114" i="59"/>
  <c r="CB114" i="59"/>
  <c r="CG114" i="59" s="1"/>
  <c r="BN114" i="59"/>
  <c r="BJ114" i="59"/>
  <c r="BH114" i="59"/>
  <c r="BG114" i="59"/>
  <c r="BF114" i="59"/>
  <c r="BD114" i="59"/>
  <c r="CH113" i="59"/>
  <c r="CF113" i="59"/>
  <c r="CE113" i="59"/>
  <c r="CD113" i="59"/>
  <c r="CB113" i="59"/>
  <c r="CG113" i="59" s="1"/>
  <c r="BN113" i="59"/>
  <c r="BJ113" i="59"/>
  <c r="BH113" i="59"/>
  <c r="BG113" i="59"/>
  <c r="BF113" i="59"/>
  <c r="BD113" i="59"/>
  <c r="CH112" i="59"/>
  <c r="CF112" i="59"/>
  <c r="CE112" i="59"/>
  <c r="CD112" i="59"/>
  <c r="CB112" i="59"/>
  <c r="CG112" i="59" s="1"/>
  <c r="BN112" i="59"/>
  <c r="BJ112" i="59"/>
  <c r="BH112" i="59"/>
  <c r="BG112" i="59"/>
  <c r="BF112" i="59"/>
  <c r="BD112" i="59"/>
  <c r="CH111" i="59"/>
  <c r="CF111" i="59"/>
  <c r="CE111" i="59"/>
  <c r="CD111" i="59"/>
  <c r="CB111" i="59"/>
  <c r="CG111" i="59" s="1"/>
  <c r="BN111" i="59"/>
  <c r="BJ111" i="59"/>
  <c r="BH111" i="59"/>
  <c r="BG111" i="59"/>
  <c r="BF111" i="59"/>
  <c r="BD111" i="59"/>
  <c r="CH110" i="59"/>
  <c r="CF110" i="59"/>
  <c r="CE110" i="59"/>
  <c r="CD110" i="59"/>
  <c r="CB110" i="59"/>
  <c r="CG110" i="59" s="1"/>
  <c r="BN110" i="59"/>
  <c r="BJ110" i="59"/>
  <c r="BH110" i="59"/>
  <c r="BG110" i="59"/>
  <c r="BF110" i="59"/>
  <c r="BD110" i="59"/>
  <c r="CH109" i="59"/>
  <c r="CF109" i="59"/>
  <c r="CE109" i="59"/>
  <c r="CD109" i="59"/>
  <c r="CB109" i="59"/>
  <c r="CG109" i="59" s="1"/>
  <c r="BN109" i="59"/>
  <c r="BJ109" i="59"/>
  <c r="BH109" i="59"/>
  <c r="BG109" i="59"/>
  <c r="BF109" i="59"/>
  <c r="BD109" i="59"/>
  <c r="CH108" i="59"/>
  <c r="CF108" i="59"/>
  <c r="CE108" i="59"/>
  <c r="CD108" i="59"/>
  <c r="CB108" i="59"/>
  <c r="CG108" i="59" s="1"/>
  <c r="BN108" i="59"/>
  <c r="BJ108" i="59"/>
  <c r="BH108" i="59"/>
  <c r="BG108" i="59"/>
  <c r="BF108" i="59"/>
  <c r="BD108" i="59"/>
  <c r="CH107" i="59"/>
  <c r="CF107" i="59"/>
  <c r="CE107" i="59"/>
  <c r="CD107" i="59"/>
  <c r="CB107" i="59"/>
  <c r="CG107" i="59" s="1"/>
  <c r="BN107" i="59"/>
  <c r="BJ107" i="59"/>
  <c r="BH107" i="59"/>
  <c r="BG107" i="59"/>
  <c r="BF107" i="59"/>
  <c r="BD107" i="59"/>
  <c r="CH106" i="59"/>
  <c r="CF106" i="59"/>
  <c r="CE106" i="59"/>
  <c r="CD106" i="59"/>
  <c r="CB106" i="59"/>
  <c r="CG106" i="59" s="1"/>
  <c r="BN106" i="59"/>
  <c r="BJ106" i="59"/>
  <c r="BH106" i="59"/>
  <c r="BG106" i="59"/>
  <c r="BF106" i="59"/>
  <c r="BD106" i="59"/>
  <c r="CH105" i="59"/>
  <c r="CF105" i="59"/>
  <c r="CE105" i="59"/>
  <c r="CD105" i="59"/>
  <c r="CB105" i="59"/>
  <c r="CG105" i="59" s="1"/>
  <c r="BO105" i="59"/>
  <c r="BM105" i="59"/>
  <c r="BL105" i="59"/>
  <c r="BK105" i="59"/>
  <c r="BE105" i="59"/>
  <c r="O6" i="59" s="1"/>
  <c r="O156" i="59" s="1"/>
  <c r="BC105" i="59"/>
  <c r="N6" i="59" s="1"/>
  <c r="N156" i="59" s="1"/>
  <c r="BB105" i="59"/>
  <c r="L6" i="59" s="1"/>
  <c r="L156" i="59" s="1"/>
  <c r="BA105" i="59"/>
  <c r="CH104" i="59"/>
  <c r="CF104" i="59"/>
  <c r="CE104" i="59"/>
  <c r="CD104" i="59"/>
  <c r="CB104" i="59"/>
  <c r="CG104" i="59" s="1"/>
  <c r="BN104" i="59"/>
  <c r="BJ104" i="59"/>
  <c r="BH104" i="59"/>
  <c r="BG104" i="59"/>
  <c r="BF104" i="59"/>
  <c r="BD104" i="59"/>
  <c r="CH103" i="59"/>
  <c r="CF103" i="59"/>
  <c r="CE103" i="59"/>
  <c r="CD103" i="59"/>
  <c r="CB103" i="59"/>
  <c r="CG103" i="59" s="1"/>
  <c r="BN103" i="59"/>
  <c r="BJ103" i="59"/>
  <c r="BH103" i="59"/>
  <c r="BG103" i="59"/>
  <c r="BF103" i="59"/>
  <c r="BD103" i="59"/>
  <c r="CH102" i="59"/>
  <c r="CF102" i="59"/>
  <c r="CE102" i="59"/>
  <c r="CD102" i="59"/>
  <c r="CB102" i="59"/>
  <c r="CG102" i="59" s="1"/>
  <c r="BN102" i="59"/>
  <c r="BJ102" i="59"/>
  <c r="BH102" i="59"/>
  <c r="BG102" i="59"/>
  <c r="BF102" i="59"/>
  <c r="BD102" i="59"/>
  <c r="AK103" i="59"/>
  <c r="AK31" i="59" s="1"/>
  <c r="AJ103" i="59"/>
  <c r="AJ31" i="59" s="1"/>
  <c r="AJ16" i="59" s="1"/>
  <c r="AI103" i="59"/>
  <c r="AF103" i="59"/>
  <c r="AF31" i="59" s="1"/>
  <c r="AE103" i="59"/>
  <c r="AE31" i="59" s="1"/>
  <c r="AE32" i="59" s="1"/>
  <c r="AD103" i="59"/>
  <c r="CH101" i="59"/>
  <c r="CF101" i="59"/>
  <c r="CE101" i="59"/>
  <c r="CD101" i="59"/>
  <c r="CB101" i="59"/>
  <c r="CG101" i="59" s="1"/>
  <c r="BN101" i="59"/>
  <c r="BJ101" i="59"/>
  <c r="BH101" i="59"/>
  <c r="BG101" i="59"/>
  <c r="BF101" i="59"/>
  <c r="BD101" i="59"/>
  <c r="AC102" i="59"/>
  <c r="AL102" i="59" s="1"/>
  <c r="CL100" i="59"/>
  <c r="CH100" i="59"/>
  <c r="CF100" i="59"/>
  <c r="CE100" i="59"/>
  <c r="CD100" i="59"/>
  <c r="CB100" i="59"/>
  <c r="BN100" i="59"/>
  <c r="BJ100" i="59"/>
  <c r="BH100" i="59"/>
  <c r="BG100" i="59"/>
  <c r="BF100" i="59"/>
  <c r="BD100" i="59"/>
  <c r="AC100" i="59"/>
  <c r="CL99" i="59"/>
  <c r="CH99" i="59"/>
  <c r="CF99" i="59"/>
  <c r="CE99" i="59"/>
  <c r="CD99" i="59"/>
  <c r="CB99" i="59"/>
  <c r="BN99" i="59"/>
  <c r="BJ99" i="59"/>
  <c r="BH99" i="59"/>
  <c r="BG99" i="59"/>
  <c r="BF99" i="59"/>
  <c r="BD99" i="59"/>
  <c r="AC99" i="59"/>
  <c r="AG99" i="59" s="1"/>
  <c r="CL98" i="59"/>
  <c r="CH98" i="59"/>
  <c r="CF98" i="59"/>
  <c r="CE98" i="59"/>
  <c r="CD98" i="59"/>
  <c r="CB98" i="59"/>
  <c r="BN98" i="59"/>
  <c r="BJ98" i="59"/>
  <c r="BH98" i="59"/>
  <c r="BG98" i="59"/>
  <c r="BF98" i="59"/>
  <c r="BD98" i="59"/>
  <c r="AC98" i="59"/>
  <c r="AG98" i="59" s="1"/>
  <c r="CL97" i="59"/>
  <c r="CG97" i="59" s="1"/>
  <c r="CH97" i="59"/>
  <c r="CF97" i="59"/>
  <c r="CE97" i="59"/>
  <c r="CD97" i="59"/>
  <c r="CB97" i="59"/>
  <c r="BN97" i="59"/>
  <c r="BJ97" i="59"/>
  <c r="BH97" i="59"/>
  <c r="BG97" i="59"/>
  <c r="BF97" i="59"/>
  <c r="BD97" i="59"/>
  <c r="CL96" i="59"/>
  <c r="CH96" i="59"/>
  <c r="CF96" i="59"/>
  <c r="CE96" i="59"/>
  <c r="CD96" i="59"/>
  <c r="CB96" i="59"/>
  <c r="BN96" i="59"/>
  <c r="BJ96" i="59"/>
  <c r="BH96" i="59"/>
  <c r="BG96" i="59"/>
  <c r="BF96" i="59"/>
  <c r="BD96" i="59"/>
  <c r="CL95" i="59"/>
  <c r="CG95" i="59" s="1"/>
  <c r="CH95" i="59"/>
  <c r="CF95" i="59"/>
  <c r="CE95" i="59"/>
  <c r="CD95" i="59"/>
  <c r="CB95" i="59"/>
  <c r="BN95" i="59"/>
  <c r="BJ95" i="59"/>
  <c r="BH95" i="59"/>
  <c r="BG95" i="59"/>
  <c r="BF95" i="59"/>
  <c r="BD95" i="59"/>
  <c r="CL94" i="59"/>
  <c r="CH94" i="59"/>
  <c r="CF94" i="59"/>
  <c r="CE94" i="59"/>
  <c r="CD94" i="59"/>
  <c r="CB94" i="59"/>
  <c r="BN94" i="59"/>
  <c r="BJ94" i="59"/>
  <c r="BH94" i="59"/>
  <c r="BG94" i="59"/>
  <c r="BF94" i="59"/>
  <c r="BD94" i="59"/>
  <c r="CL93" i="59"/>
  <c r="CG93" i="59" s="1"/>
  <c r="CH93" i="59"/>
  <c r="CF93" i="59"/>
  <c r="CE93" i="59"/>
  <c r="CD93" i="59"/>
  <c r="CB93" i="59"/>
  <c r="BN93" i="59"/>
  <c r="BJ93" i="59"/>
  <c r="BH93" i="59"/>
  <c r="BG93" i="59"/>
  <c r="BF93" i="59"/>
  <c r="BD93" i="59"/>
  <c r="CH92" i="59"/>
  <c r="CF92" i="59"/>
  <c r="CE92" i="59"/>
  <c r="CD92" i="59"/>
  <c r="CB92" i="59"/>
  <c r="CG92" i="59" s="1"/>
  <c r="BO92" i="59"/>
  <c r="BM92" i="59"/>
  <c r="BL92" i="59"/>
  <c r="BK92" i="59"/>
  <c r="BE92" i="59"/>
  <c r="BC92" i="59"/>
  <c r="N5" i="59" s="1"/>
  <c r="N151" i="59" s="1"/>
  <c r="BB92" i="59"/>
  <c r="L5" i="59" s="1"/>
  <c r="L151" i="59" s="1"/>
  <c r="BA92" i="59"/>
  <c r="CL91" i="59"/>
  <c r="CH91" i="59"/>
  <c r="CF91" i="59"/>
  <c r="CE91" i="59"/>
  <c r="CD91" i="59"/>
  <c r="CB91" i="59"/>
  <c r="BN91" i="59"/>
  <c r="BJ91" i="59"/>
  <c r="BH91" i="59"/>
  <c r="BG91" i="59"/>
  <c r="BF91" i="59"/>
  <c r="BD91" i="59"/>
  <c r="AK91" i="59"/>
  <c r="AJ91" i="59"/>
  <c r="AI91" i="59"/>
  <c r="AF91" i="59"/>
  <c r="AE91" i="59"/>
  <c r="AD91" i="59"/>
  <c r="CL90" i="59"/>
  <c r="CH90" i="59"/>
  <c r="CF90" i="59"/>
  <c r="CE90" i="59"/>
  <c r="CD90" i="59"/>
  <c r="CB90" i="59"/>
  <c r="BN90" i="59"/>
  <c r="BJ90" i="59"/>
  <c r="BH90" i="59"/>
  <c r="BG90" i="59"/>
  <c r="BF90" i="59"/>
  <c r="BD90" i="59"/>
  <c r="AK90" i="59"/>
  <c r="AJ90" i="59"/>
  <c r="AI90" i="59"/>
  <c r="AF90" i="59"/>
  <c r="AE90" i="59"/>
  <c r="AD90" i="59"/>
  <c r="AC90" i="59"/>
  <c r="CL89" i="59"/>
  <c r="CH89" i="59"/>
  <c r="CF89" i="59"/>
  <c r="CE89" i="59"/>
  <c r="CD89" i="59"/>
  <c r="CB89" i="59"/>
  <c r="BN89" i="59"/>
  <c r="BJ89" i="59"/>
  <c r="BH89" i="59"/>
  <c r="BG89" i="59"/>
  <c r="BF89" i="59"/>
  <c r="BD89" i="59"/>
  <c r="AK89" i="59"/>
  <c r="AJ89" i="59"/>
  <c r="AI89" i="59"/>
  <c r="AF89" i="59"/>
  <c r="AE89" i="59"/>
  <c r="AD89" i="59"/>
  <c r="AC89" i="59"/>
  <c r="CL88" i="59"/>
  <c r="CH88" i="59"/>
  <c r="CF88" i="59"/>
  <c r="CE88" i="59"/>
  <c r="CD88" i="59"/>
  <c r="CB88" i="59"/>
  <c r="BN88" i="59"/>
  <c r="BJ88" i="59"/>
  <c r="BH88" i="59"/>
  <c r="BG88" i="59"/>
  <c r="BF88" i="59"/>
  <c r="BD88" i="59"/>
  <c r="AK88" i="59"/>
  <c r="AJ88" i="59"/>
  <c r="AI88" i="59"/>
  <c r="AF88" i="59"/>
  <c r="AE88" i="59"/>
  <c r="AD88" i="59"/>
  <c r="AC88" i="59"/>
  <c r="CL87" i="59"/>
  <c r="CH87" i="59"/>
  <c r="CF87" i="59"/>
  <c r="CE87" i="59"/>
  <c r="CD87" i="59"/>
  <c r="CB87" i="59"/>
  <c r="BN87" i="59"/>
  <c r="BJ87" i="59"/>
  <c r="BH87" i="59"/>
  <c r="BG87" i="59"/>
  <c r="BF87" i="59"/>
  <c r="BD87" i="59"/>
  <c r="AK87" i="59"/>
  <c r="AJ87" i="59"/>
  <c r="AI87" i="59"/>
  <c r="AF87" i="59"/>
  <c r="AE87" i="59"/>
  <c r="AD87" i="59"/>
  <c r="AC87" i="59"/>
  <c r="CL86" i="59"/>
  <c r="CH86" i="59"/>
  <c r="CF86" i="59"/>
  <c r="CE86" i="59"/>
  <c r="CD86" i="59"/>
  <c r="CB86" i="59"/>
  <c r="BN86" i="59"/>
  <c r="BJ86" i="59"/>
  <c r="BH86" i="59"/>
  <c r="BG86" i="59"/>
  <c r="BF86" i="59"/>
  <c r="BD86" i="59"/>
  <c r="AK86" i="59"/>
  <c r="AJ86" i="59"/>
  <c r="AI86" i="59"/>
  <c r="AF86" i="59"/>
  <c r="AE86" i="59"/>
  <c r="AD86" i="59"/>
  <c r="AC86" i="59"/>
  <c r="CL85" i="59"/>
  <c r="CH85" i="59"/>
  <c r="CF85" i="59"/>
  <c r="CE85" i="59"/>
  <c r="CD85" i="59"/>
  <c r="CB85" i="59"/>
  <c r="BN85" i="59"/>
  <c r="BJ85" i="59"/>
  <c r="BH85" i="59"/>
  <c r="BG85" i="59"/>
  <c r="BF85" i="59"/>
  <c r="BD85" i="59"/>
  <c r="AK85" i="59"/>
  <c r="AJ85" i="59"/>
  <c r="AI85" i="59"/>
  <c r="AF85" i="59"/>
  <c r="AE85" i="59"/>
  <c r="AD85" i="59"/>
  <c r="CL84" i="59"/>
  <c r="CH84" i="59"/>
  <c r="CF84" i="59"/>
  <c r="CE84" i="59"/>
  <c r="CD84" i="59"/>
  <c r="CB84" i="59"/>
  <c r="BN84" i="59"/>
  <c r="BJ84" i="59"/>
  <c r="BH84" i="59"/>
  <c r="BG84" i="59"/>
  <c r="BF84" i="59"/>
  <c r="BD84" i="59"/>
  <c r="AK84" i="59"/>
  <c r="AJ84" i="59"/>
  <c r="AI84" i="59"/>
  <c r="AF84" i="59"/>
  <c r="AE84" i="59"/>
  <c r="AD84" i="59"/>
  <c r="CL83" i="59"/>
  <c r="CH83" i="59"/>
  <c r="CF83" i="59"/>
  <c r="CE83" i="59"/>
  <c r="CD83" i="59"/>
  <c r="CB83" i="59"/>
  <c r="BN83" i="59"/>
  <c r="BJ83" i="59"/>
  <c r="BH83" i="59"/>
  <c r="BG83" i="59"/>
  <c r="BF83" i="59"/>
  <c r="BD83" i="59"/>
  <c r="AK83" i="59"/>
  <c r="AJ83" i="59"/>
  <c r="AI83" i="59"/>
  <c r="AF83" i="59"/>
  <c r="AE83" i="59"/>
  <c r="AD83" i="59"/>
  <c r="CL82" i="59"/>
  <c r="CH82" i="59"/>
  <c r="CF82" i="59"/>
  <c r="CE82" i="59"/>
  <c r="CD82" i="59"/>
  <c r="CB82" i="59"/>
  <c r="BN82" i="59"/>
  <c r="BJ82" i="59"/>
  <c r="BH82" i="59"/>
  <c r="BG82" i="59"/>
  <c r="BF82" i="59"/>
  <c r="BD82" i="59"/>
  <c r="AK82" i="59"/>
  <c r="AJ82" i="59"/>
  <c r="AI82" i="59"/>
  <c r="AF82" i="59"/>
  <c r="AE82" i="59"/>
  <c r="AD82" i="59"/>
  <c r="AC82" i="59"/>
  <c r="BN81" i="59"/>
  <c r="BJ81" i="59"/>
  <c r="BH81" i="59"/>
  <c r="BG81" i="59"/>
  <c r="BF81" i="59"/>
  <c r="BD81" i="59"/>
  <c r="BN80" i="59"/>
  <c r="BJ80" i="59"/>
  <c r="BH80" i="59"/>
  <c r="BG80" i="59"/>
  <c r="BF80" i="59"/>
  <c r="BD80" i="59"/>
  <c r="C74" i="59"/>
  <c r="BO58" i="59"/>
  <c r="BM58" i="59"/>
  <c r="BL58" i="59"/>
  <c r="BK58" i="59"/>
  <c r="BE58" i="59"/>
  <c r="O8" i="59" s="1"/>
  <c r="O152" i="59" s="1"/>
  <c r="BC58" i="59"/>
  <c r="BB58" i="59"/>
  <c r="L8" i="59" s="1"/>
  <c r="L152" i="59" s="1"/>
  <c r="BA58" i="59"/>
  <c r="BN57" i="59"/>
  <c r="BJ57" i="59"/>
  <c r="BH57" i="59"/>
  <c r="BG57" i="59"/>
  <c r="BF57" i="59"/>
  <c r="BD57" i="59"/>
  <c r="BN56" i="59"/>
  <c r="BJ56" i="59"/>
  <c r="BH56" i="59"/>
  <c r="BG56" i="59"/>
  <c r="BF56" i="59"/>
  <c r="BD56" i="59"/>
  <c r="CC120" i="59"/>
  <c r="BN55" i="59"/>
  <c r="BJ55" i="59"/>
  <c r="BH55" i="59"/>
  <c r="BG55" i="59"/>
  <c r="BF55" i="59"/>
  <c r="BD55" i="59"/>
  <c r="CL55" i="59"/>
  <c r="CH55" i="59"/>
  <c r="CF55" i="59"/>
  <c r="CE55" i="59"/>
  <c r="CD55" i="59"/>
  <c r="CB55" i="59"/>
  <c r="BN54" i="59"/>
  <c r="BJ54" i="59"/>
  <c r="BH54" i="59"/>
  <c r="BG54" i="59"/>
  <c r="BF54" i="59"/>
  <c r="BD54" i="59"/>
  <c r="G51" i="59"/>
  <c r="CL54" i="59"/>
  <c r="CH54" i="59"/>
  <c r="CF54" i="59"/>
  <c r="CE54" i="59"/>
  <c r="CD54" i="59"/>
  <c r="CB54" i="59"/>
  <c r="BN53" i="59"/>
  <c r="BJ53" i="59"/>
  <c r="BH53" i="59"/>
  <c r="BG53" i="59"/>
  <c r="BF53" i="59"/>
  <c r="BD53" i="59"/>
  <c r="L50" i="59"/>
  <c r="O50" i="59" s="1"/>
  <c r="G50" i="59"/>
  <c r="CL53" i="59"/>
  <c r="CH53" i="59"/>
  <c r="CF53" i="59"/>
  <c r="CE53" i="59"/>
  <c r="CD53" i="59"/>
  <c r="CB53" i="59"/>
  <c r="BN52" i="59"/>
  <c r="BJ52" i="59"/>
  <c r="BH52" i="59"/>
  <c r="BG52" i="59"/>
  <c r="BF52" i="59"/>
  <c r="BD52" i="59"/>
  <c r="CL52" i="59"/>
  <c r="CH52" i="59"/>
  <c r="CF52" i="59"/>
  <c r="CE52" i="59"/>
  <c r="CD52" i="59"/>
  <c r="CB52" i="59"/>
  <c r="BN51" i="59"/>
  <c r="BJ51" i="59"/>
  <c r="BH51" i="59"/>
  <c r="BG51" i="59"/>
  <c r="BF51" i="59"/>
  <c r="BD51" i="59"/>
  <c r="CL51" i="59"/>
  <c r="CH51" i="59"/>
  <c r="CF51" i="59"/>
  <c r="CE51" i="59"/>
  <c r="CD51" i="59"/>
  <c r="CB51" i="59"/>
  <c r="BN50" i="59"/>
  <c r="BJ50" i="59"/>
  <c r="BH50" i="59"/>
  <c r="BG50" i="59"/>
  <c r="BF50" i="59"/>
  <c r="BD50" i="59"/>
  <c r="CL50" i="59"/>
  <c r="CH50" i="59"/>
  <c r="CF50" i="59"/>
  <c r="CE50" i="59"/>
  <c r="CD50" i="59"/>
  <c r="CB50" i="59"/>
  <c r="BN49" i="59"/>
  <c r="BJ49" i="59"/>
  <c r="BH49" i="59"/>
  <c r="BG49" i="59"/>
  <c r="BF49" i="59"/>
  <c r="BD49" i="59"/>
  <c r="CL49" i="59"/>
  <c r="CH49" i="59"/>
  <c r="CF49" i="59"/>
  <c r="CE49" i="59"/>
  <c r="CD49" i="59"/>
  <c r="CB49" i="59"/>
  <c r="BN48" i="59"/>
  <c r="BJ48" i="59"/>
  <c r="BH48" i="59"/>
  <c r="BG48" i="59"/>
  <c r="BF48" i="59"/>
  <c r="BD48" i="59"/>
  <c r="CL48" i="59"/>
  <c r="CH48" i="59"/>
  <c r="CF48" i="59"/>
  <c r="CE48" i="59"/>
  <c r="CD48" i="59"/>
  <c r="CB48" i="59"/>
  <c r="BN47" i="59"/>
  <c r="BJ47" i="59"/>
  <c r="BH47" i="59"/>
  <c r="BG47" i="59"/>
  <c r="BF47" i="59"/>
  <c r="BD47" i="59"/>
  <c r="CL47" i="59"/>
  <c r="CH47" i="59"/>
  <c r="CF47" i="59"/>
  <c r="CE47" i="59"/>
  <c r="CD47" i="59"/>
  <c r="CB47" i="59"/>
  <c r="BN46" i="59"/>
  <c r="BJ46" i="59"/>
  <c r="BH46" i="59"/>
  <c r="BG46" i="59"/>
  <c r="BF46" i="59"/>
  <c r="BD46" i="59"/>
  <c r="CL46" i="59"/>
  <c r="CH46" i="59"/>
  <c r="CF46" i="59"/>
  <c r="CE46" i="59"/>
  <c r="CD46" i="59"/>
  <c r="CB46" i="59"/>
  <c r="BO45" i="59"/>
  <c r="BM45" i="59"/>
  <c r="BL45" i="59"/>
  <c r="BK45" i="59"/>
  <c r="BE45" i="59"/>
  <c r="O11" i="59" s="1"/>
  <c r="O154" i="59" s="1"/>
  <c r="BC45" i="59"/>
  <c r="BB45" i="59"/>
  <c r="L11" i="59" s="1"/>
  <c r="L154" i="59" s="1"/>
  <c r="BA45" i="59"/>
  <c r="CL45" i="59"/>
  <c r="CH45" i="59"/>
  <c r="CF45" i="59"/>
  <c r="CE45" i="59"/>
  <c r="CD45" i="59"/>
  <c r="CB45" i="59"/>
  <c r="BN44" i="59"/>
  <c r="BI44" i="59" s="1"/>
  <c r="BJ44" i="59"/>
  <c r="BH44" i="59"/>
  <c r="BG44" i="59"/>
  <c r="BF44" i="59"/>
  <c r="BD44" i="59"/>
  <c r="CL44" i="59"/>
  <c r="CH44" i="59"/>
  <c r="CF44" i="59"/>
  <c r="CE44" i="59"/>
  <c r="CD44" i="59"/>
  <c r="CB44" i="59"/>
  <c r="BN43" i="59"/>
  <c r="BJ43" i="59"/>
  <c r="BH43" i="59"/>
  <c r="BG43" i="59"/>
  <c r="BF43" i="59"/>
  <c r="BD43" i="59"/>
  <c r="CL43" i="59"/>
  <c r="CH43" i="59"/>
  <c r="CF43" i="59"/>
  <c r="CE43" i="59"/>
  <c r="CD43" i="59"/>
  <c r="CB43" i="59"/>
  <c r="BN42" i="59"/>
  <c r="BJ42" i="59"/>
  <c r="BH42" i="59"/>
  <c r="BG42" i="59"/>
  <c r="BF42" i="59"/>
  <c r="BD42" i="59"/>
  <c r="CL42" i="59"/>
  <c r="CH42" i="59"/>
  <c r="CF42" i="59"/>
  <c r="CE42" i="59"/>
  <c r="CD42" i="59"/>
  <c r="CB42" i="59"/>
  <c r="BN41" i="59"/>
  <c r="BJ41" i="59"/>
  <c r="BH41" i="59"/>
  <c r="BG41" i="59"/>
  <c r="BF41" i="59"/>
  <c r="BD41" i="59"/>
  <c r="CL41" i="59"/>
  <c r="CH41" i="59"/>
  <c r="CF41" i="59"/>
  <c r="CE41" i="59"/>
  <c r="CD41" i="59"/>
  <c r="CB41" i="59"/>
  <c r="BN40" i="59"/>
  <c r="BJ40" i="59"/>
  <c r="BH40" i="59"/>
  <c r="BG40" i="59"/>
  <c r="BF40" i="59"/>
  <c r="BD40" i="59"/>
  <c r="CL40" i="59"/>
  <c r="CH40" i="59"/>
  <c r="CF40" i="59"/>
  <c r="CE40" i="59"/>
  <c r="CD40" i="59"/>
  <c r="CB40" i="59"/>
  <c r="BN39" i="59"/>
  <c r="BJ39" i="59"/>
  <c r="BH39" i="59"/>
  <c r="BG39" i="59"/>
  <c r="BF39" i="59"/>
  <c r="BD39" i="59"/>
  <c r="CL39" i="59"/>
  <c r="CH39" i="59"/>
  <c r="CF39" i="59"/>
  <c r="CE39" i="59"/>
  <c r="CD39" i="59"/>
  <c r="CB39" i="59"/>
  <c r="BN38" i="59"/>
  <c r="BJ38" i="59"/>
  <c r="BH38" i="59"/>
  <c r="BG38" i="59"/>
  <c r="BF38" i="59"/>
  <c r="BD38" i="59"/>
  <c r="CL38" i="59"/>
  <c r="CH38" i="59"/>
  <c r="CF38" i="59"/>
  <c r="CE38" i="59"/>
  <c r="CD38" i="59"/>
  <c r="CB38" i="59"/>
  <c r="BN37" i="59"/>
  <c r="BJ37" i="59"/>
  <c r="BH37" i="59"/>
  <c r="BG37" i="59"/>
  <c r="BF37" i="59"/>
  <c r="BD37" i="59"/>
  <c r="CL37" i="59"/>
  <c r="CH37" i="59"/>
  <c r="CF37" i="59"/>
  <c r="CE37" i="59"/>
  <c r="CD37" i="59"/>
  <c r="CB37" i="59"/>
  <c r="BN36" i="59"/>
  <c r="BI36" i="59" s="1"/>
  <c r="BJ36" i="59"/>
  <c r="BH36" i="59"/>
  <c r="BG36" i="59"/>
  <c r="BF36" i="59"/>
  <c r="BD36" i="59"/>
  <c r="CL36" i="59"/>
  <c r="CH36" i="59"/>
  <c r="CF36" i="59"/>
  <c r="CE36" i="59"/>
  <c r="CD36" i="59"/>
  <c r="CB36" i="59"/>
  <c r="BN35" i="59"/>
  <c r="BJ35" i="59"/>
  <c r="BH35" i="59"/>
  <c r="BG35" i="59"/>
  <c r="BF35" i="59"/>
  <c r="BD35" i="59"/>
  <c r="CL35" i="59"/>
  <c r="CH35" i="59"/>
  <c r="CF35" i="59"/>
  <c r="CE35" i="59"/>
  <c r="CD35" i="59"/>
  <c r="CB35" i="59"/>
  <c r="BN34" i="59"/>
  <c r="BJ34" i="59"/>
  <c r="BH34" i="59"/>
  <c r="BG34" i="59"/>
  <c r="BF34" i="59"/>
  <c r="BD34" i="59"/>
  <c r="CL34" i="59"/>
  <c r="CH34" i="59"/>
  <c r="CF34" i="59"/>
  <c r="CE34" i="59"/>
  <c r="CD34" i="59"/>
  <c r="CB34" i="59"/>
  <c r="BN33" i="59"/>
  <c r="BJ33" i="59"/>
  <c r="BH33" i="59"/>
  <c r="BG33" i="59"/>
  <c r="BF33" i="59"/>
  <c r="BD33" i="59"/>
  <c r="CL33" i="59"/>
  <c r="CH33" i="59"/>
  <c r="CF33" i="59"/>
  <c r="CE33" i="59"/>
  <c r="CD33" i="59"/>
  <c r="CB33" i="59"/>
  <c r="BO32" i="59"/>
  <c r="BM32" i="59"/>
  <c r="BL32" i="59"/>
  <c r="BK32" i="59"/>
  <c r="BE32" i="59"/>
  <c r="O7" i="59" s="1"/>
  <c r="O157" i="59" s="1"/>
  <c r="BC32" i="59"/>
  <c r="BB32" i="59"/>
  <c r="L7" i="59" s="1"/>
  <c r="L157" i="59" s="1"/>
  <c r="BA32" i="59"/>
  <c r="CL32" i="59"/>
  <c r="CH32" i="59"/>
  <c r="CF32" i="59"/>
  <c r="CE32" i="59"/>
  <c r="CD32" i="59"/>
  <c r="CB32" i="59"/>
  <c r="BN31" i="59"/>
  <c r="BJ31" i="59"/>
  <c r="BH31" i="59"/>
  <c r="BG31" i="59"/>
  <c r="BF31" i="59"/>
  <c r="BD31" i="59"/>
  <c r="AD31" i="59"/>
  <c r="CL31" i="59"/>
  <c r="CH31" i="59"/>
  <c r="CF31" i="59"/>
  <c r="CE31" i="59"/>
  <c r="CD31" i="59"/>
  <c r="CB31" i="59"/>
  <c r="BN30" i="59"/>
  <c r="BJ30" i="59"/>
  <c r="BH30" i="59"/>
  <c r="BG30" i="59"/>
  <c r="BF30" i="59"/>
  <c r="BD30" i="59"/>
  <c r="AC30" i="59"/>
  <c r="CL30" i="59"/>
  <c r="CH30" i="59"/>
  <c r="CF30" i="59"/>
  <c r="CE30" i="59"/>
  <c r="CD30" i="59"/>
  <c r="CB30" i="59"/>
  <c r="BN29" i="59"/>
  <c r="BJ29" i="59"/>
  <c r="BH29" i="59"/>
  <c r="BG29" i="59"/>
  <c r="BF29" i="59"/>
  <c r="BD29" i="59"/>
  <c r="AC29" i="59"/>
  <c r="AL29" i="59" s="1"/>
  <c r="CL29" i="59"/>
  <c r="CH29" i="59"/>
  <c r="CF29" i="59"/>
  <c r="CE29" i="59"/>
  <c r="CD29" i="59"/>
  <c r="CB29" i="59"/>
  <c r="BN28" i="59"/>
  <c r="BJ28" i="59"/>
  <c r="BH28" i="59"/>
  <c r="BG28" i="59"/>
  <c r="BF28" i="59"/>
  <c r="BD28" i="59"/>
  <c r="AC28" i="59"/>
  <c r="AG28" i="59" s="1"/>
  <c r="CL28" i="59"/>
  <c r="CH28" i="59"/>
  <c r="CF28" i="59"/>
  <c r="CE28" i="59"/>
  <c r="CD28" i="59"/>
  <c r="CB28" i="59"/>
  <c r="BN27" i="59"/>
  <c r="BJ27" i="59"/>
  <c r="BH27" i="59"/>
  <c r="BG27" i="59"/>
  <c r="BF27" i="59"/>
  <c r="BD27" i="59"/>
  <c r="AC26" i="59"/>
  <c r="AL26" i="59" s="1"/>
  <c r="CL27" i="59"/>
  <c r="CH27" i="59"/>
  <c r="CF27" i="59"/>
  <c r="CE27" i="59"/>
  <c r="CD27" i="59"/>
  <c r="CB27" i="59"/>
  <c r="BN26" i="59"/>
  <c r="BJ26" i="59"/>
  <c r="BH26" i="59"/>
  <c r="BG26" i="59"/>
  <c r="BF26" i="59"/>
  <c r="BD26" i="59"/>
  <c r="AC27" i="59"/>
  <c r="AL27" i="59" s="1"/>
  <c r="CL26" i="59"/>
  <c r="CH26" i="59"/>
  <c r="CF26" i="59"/>
  <c r="CE26" i="59"/>
  <c r="CD26" i="59"/>
  <c r="CB26" i="59"/>
  <c r="BN25" i="59"/>
  <c r="BJ25" i="59"/>
  <c r="BH25" i="59"/>
  <c r="BG25" i="59"/>
  <c r="BF25" i="59"/>
  <c r="BD25" i="59"/>
  <c r="AC25" i="59"/>
  <c r="AL25" i="59" s="1"/>
  <c r="CL25" i="59"/>
  <c r="CH25" i="59"/>
  <c r="CF25" i="59"/>
  <c r="CE25" i="59"/>
  <c r="CD25" i="59"/>
  <c r="CB25" i="59"/>
  <c r="BN24" i="59"/>
  <c r="BJ24" i="59"/>
  <c r="BH24" i="59"/>
  <c r="BG24" i="59"/>
  <c r="BF24" i="59"/>
  <c r="BD24" i="59"/>
  <c r="AC24" i="59"/>
  <c r="CL24" i="59"/>
  <c r="CH24" i="59"/>
  <c r="CF24" i="59"/>
  <c r="CE24" i="59"/>
  <c r="CD24" i="59"/>
  <c r="CB24" i="59"/>
  <c r="BN23" i="59"/>
  <c r="BJ23" i="59"/>
  <c r="BH23" i="59"/>
  <c r="BG23" i="59"/>
  <c r="BF23" i="59"/>
  <c r="BD23" i="59"/>
  <c r="AC23" i="59"/>
  <c r="AL23" i="59" s="1"/>
  <c r="CL23" i="59"/>
  <c r="CH23" i="59"/>
  <c r="CF23" i="59"/>
  <c r="CE23" i="59"/>
  <c r="CD23" i="59"/>
  <c r="CB23" i="59"/>
  <c r="BN22" i="59"/>
  <c r="BJ22" i="59"/>
  <c r="BH22" i="59"/>
  <c r="BG22" i="59"/>
  <c r="BF22" i="59"/>
  <c r="BD22" i="59"/>
  <c r="CL22" i="59"/>
  <c r="CH22" i="59"/>
  <c r="CF22" i="59"/>
  <c r="CE22" i="59"/>
  <c r="CD22" i="59"/>
  <c r="CB22" i="59"/>
  <c r="BN21" i="59"/>
  <c r="BJ21" i="59"/>
  <c r="BH21" i="59"/>
  <c r="BG21" i="59"/>
  <c r="BF21" i="59"/>
  <c r="BD21" i="59"/>
  <c r="CL21" i="59"/>
  <c r="CH21" i="59"/>
  <c r="CF21" i="59"/>
  <c r="CE21" i="59"/>
  <c r="CD21" i="59"/>
  <c r="CB21" i="59"/>
  <c r="BN20" i="59"/>
  <c r="BJ20" i="59"/>
  <c r="BH20" i="59"/>
  <c r="BG20" i="59"/>
  <c r="BF20" i="59"/>
  <c r="BD20" i="59"/>
  <c r="CL20" i="59"/>
  <c r="CH20" i="59"/>
  <c r="CF20" i="59"/>
  <c r="CE20" i="59"/>
  <c r="CD20" i="59"/>
  <c r="CB20" i="59"/>
  <c r="BO19" i="59"/>
  <c r="BM19" i="59"/>
  <c r="BL19" i="59"/>
  <c r="BK19" i="59"/>
  <c r="BE19" i="59"/>
  <c r="O4" i="59" s="1"/>
  <c r="O150" i="59" s="1"/>
  <c r="BC19" i="59"/>
  <c r="BB19" i="59"/>
  <c r="L4" i="59" s="1"/>
  <c r="BA19" i="59"/>
  <c r="CL19" i="59"/>
  <c r="CH19" i="59"/>
  <c r="CF19" i="59"/>
  <c r="CE19" i="59"/>
  <c r="CD19" i="59"/>
  <c r="CB19" i="59"/>
  <c r="BN18" i="59"/>
  <c r="BJ18" i="59"/>
  <c r="BH18" i="59"/>
  <c r="BG18" i="59"/>
  <c r="BF18" i="59"/>
  <c r="BD18" i="59"/>
  <c r="CL18" i="59"/>
  <c r="CH18" i="59"/>
  <c r="CF18" i="59"/>
  <c r="CE18" i="59"/>
  <c r="CD18" i="59"/>
  <c r="CB18" i="59"/>
  <c r="BN17" i="59"/>
  <c r="BJ17" i="59"/>
  <c r="BH17" i="59"/>
  <c r="BG17" i="59"/>
  <c r="BF17" i="59"/>
  <c r="BD17" i="59"/>
  <c r="CL17" i="59"/>
  <c r="CH17" i="59"/>
  <c r="CF17" i="59"/>
  <c r="CE17" i="59"/>
  <c r="CD17" i="59"/>
  <c r="CB17" i="59"/>
  <c r="BN16" i="59"/>
  <c r="BJ16" i="59"/>
  <c r="BH16" i="59"/>
  <c r="BG16" i="59"/>
  <c r="BF16" i="59"/>
  <c r="BD16" i="59"/>
  <c r="CL16" i="59"/>
  <c r="CH16" i="59"/>
  <c r="CF16" i="59"/>
  <c r="CE16" i="59"/>
  <c r="CD16" i="59"/>
  <c r="CB16" i="59"/>
  <c r="BN15" i="59"/>
  <c r="BJ15" i="59"/>
  <c r="BH15" i="59"/>
  <c r="BG15" i="59"/>
  <c r="BF15" i="59"/>
  <c r="BD15" i="59"/>
  <c r="AK15" i="59"/>
  <c r="AJ15" i="59"/>
  <c r="AI15" i="59"/>
  <c r="AF15" i="59"/>
  <c r="AE15" i="59"/>
  <c r="AD15" i="59"/>
  <c r="CL15" i="59"/>
  <c r="CH15" i="59"/>
  <c r="CF15" i="59"/>
  <c r="CE15" i="59"/>
  <c r="CD15" i="59"/>
  <c r="CB15" i="59"/>
  <c r="BN14" i="59"/>
  <c r="BJ14" i="59"/>
  <c r="BH14" i="59"/>
  <c r="BG14" i="59"/>
  <c r="BF14" i="59"/>
  <c r="BD14" i="59"/>
  <c r="AK14" i="59"/>
  <c r="AJ14" i="59"/>
  <c r="AF14" i="59"/>
  <c r="AE14" i="59"/>
  <c r="AD14" i="59"/>
  <c r="B14" i="59"/>
  <c r="CL14" i="59"/>
  <c r="CH14" i="59"/>
  <c r="CF14" i="59"/>
  <c r="CE14" i="59"/>
  <c r="CD14" i="59"/>
  <c r="CB14" i="59"/>
  <c r="BN13" i="59"/>
  <c r="BJ13" i="59"/>
  <c r="BH13" i="59"/>
  <c r="BG13" i="59"/>
  <c r="BF13" i="59"/>
  <c r="BD13" i="59"/>
  <c r="AK13" i="59"/>
  <c r="AJ13" i="59"/>
  <c r="AI13" i="59"/>
  <c r="AF13" i="59"/>
  <c r="AE13" i="59"/>
  <c r="AD13" i="59"/>
  <c r="CL13" i="59"/>
  <c r="CH13" i="59"/>
  <c r="CF13" i="59"/>
  <c r="CE13" i="59"/>
  <c r="CD13" i="59"/>
  <c r="CB13" i="59"/>
  <c r="BN12" i="59"/>
  <c r="BJ12" i="59"/>
  <c r="BH12" i="59"/>
  <c r="BG12" i="59"/>
  <c r="BF12" i="59"/>
  <c r="BD12" i="59"/>
  <c r="AK12" i="59"/>
  <c r="AJ12" i="59"/>
  <c r="AI12" i="59"/>
  <c r="AF12" i="59"/>
  <c r="AE12" i="59"/>
  <c r="AD12" i="59"/>
  <c r="M12" i="59"/>
  <c r="I12" i="59"/>
  <c r="H12" i="59"/>
  <c r="G12" i="59"/>
  <c r="CL12" i="59"/>
  <c r="CH12" i="59"/>
  <c r="CF12" i="59"/>
  <c r="CE12" i="59"/>
  <c r="CD12" i="59"/>
  <c r="CB12" i="59"/>
  <c r="BN11" i="59"/>
  <c r="BJ11" i="59"/>
  <c r="BH11" i="59"/>
  <c r="BG11" i="59"/>
  <c r="BF11" i="59"/>
  <c r="BD11" i="59"/>
  <c r="AK10" i="59"/>
  <c r="AJ10" i="59"/>
  <c r="AI10" i="59"/>
  <c r="AF10" i="59"/>
  <c r="AE10" i="59"/>
  <c r="AD10" i="59"/>
  <c r="N10" i="59"/>
  <c r="N155" i="59" s="1"/>
  <c r="J10" i="59"/>
  <c r="K10" i="59" s="1"/>
  <c r="CL11" i="59"/>
  <c r="CH11" i="59"/>
  <c r="CF11" i="59"/>
  <c r="CE11" i="59"/>
  <c r="CD11" i="59"/>
  <c r="CB11" i="59"/>
  <c r="BN10" i="59"/>
  <c r="BJ10" i="59"/>
  <c r="BH10" i="59"/>
  <c r="BG10" i="59"/>
  <c r="BF10" i="59"/>
  <c r="BD10" i="59"/>
  <c r="AK11" i="59"/>
  <c r="AJ11" i="59"/>
  <c r="AI11" i="59"/>
  <c r="AF11" i="59"/>
  <c r="AE11" i="59"/>
  <c r="AD11" i="59"/>
  <c r="N11" i="59"/>
  <c r="N154" i="59" s="1"/>
  <c r="J11" i="59"/>
  <c r="K11" i="59" s="1"/>
  <c r="CL10" i="59"/>
  <c r="CH10" i="59"/>
  <c r="CF10" i="59"/>
  <c r="CE10" i="59"/>
  <c r="CD10" i="59"/>
  <c r="CB10" i="59"/>
  <c r="BN9" i="59"/>
  <c r="BJ9" i="59"/>
  <c r="BH9" i="59"/>
  <c r="BG9" i="59"/>
  <c r="BF9" i="59"/>
  <c r="BD9" i="59"/>
  <c r="AK9" i="59"/>
  <c r="AJ9" i="59"/>
  <c r="AI9" i="59"/>
  <c r="AF9" i="59"/>
  <c r="AE9" i="59"/>
  <c r="AD9" i="59"/>
  <c r="J8" i="59"/>
  <c r="K8" i="59" s="1"/>
  <c r="CL9" i="59"/>
  <c r="CH9" i="59"/>
  <c r="CF9" i="59"/>
  <c r="CE9" i="59"/>
  <c r="CD9" i="59"/>
  <c r="CB9" i="59"/>
  <c r="BN8" i="59"/>
  <c r="BJ8" i="59"/>
  <c r="BH8" i="59"/>
  <c r="BG8" i="59"/>
  <c r="BF8" i="59"/>
  <c r="BD8" i="59"/>
  <c r="AK8" i="59"/>
  <c r="AJ8" i="59"/>
  <c r="AI8" i="59"/>
  <c r="AF8" i="59"/>
  <c r="AE8" i="59"/>
  <c r="AD8" i="59"/>
  <c r="L9" i="59"/>
  <c r="L153" i="59" s="1"/>
  <c r="J9" i="59"/>
  <c r="K9" i="59" s="1"/>
  <c r="CL8" i="59"/>
  <c r="CH8" i="59"/>
  <c r="CF8" i="59"/>
  <c r="CE8" i="59"/>
  <c r="CD8" i="59"/>
  <c r="CB8" i="59"/>
  <c r="BN7" i="59"/>
  <c r="BJ7" i="59"/>
  <c r="BH7" i="59"/>
  <c r="BG7" i="59"/>
  <c r="BF7" i="59"/>
  <c r="BD7" i="59"/>
  <c r="J7" i="59"/>
  <c r="K7" i="59" s="1"/>
  <c r="CL7" i="59"/>
  <c r="CH7" i="59"/>
  <c r="CF7" i="59"/>
  <c r="CE7" i="59"/>
  <c r="CD7" i="59"/>
  <c r="CB7" i="59"/>
  <c r="J6" i="59"/>
  <c r="K6" i="59" s="1"/>
  <c r="O5" i="59"/>
  <c r="O151" i="59" s="1"/>
  <c r="J5" i="59"/>
  <c r="K5" i="59" s="1"/>
  <c r="J4" i="59"/>
  <c r="K4" i="59" s="1"/>
  <c r="P3" i="59"/>
  <c r="L192" i="58"/>
  <c r="L191" i="58"/>
  <c r="L190" i="58"/>
  <c r="L189" i="58"/>
  <c r="L188" i="58"/>
  <c r="L187" i="58"/>
  <c r="L186" i="58"/>
  <c r="L185" i="58"/>
  <c r="L184" i="58"/>
  <c r="L183" i="58"/>
  <c r="L182" i="58"/>
  <c r="L181" i="58"/>
  <c r="L180" i="58"/>
  <c r="L179" i="58"/>
  <c r="L178" i="58"/>
  <c r="L177" i="58"/>
  <c r="CH92" i="58"/>
  <c r="CF92" i="58"/>
  <c r="CE92" i="58"/>
  <c r="CD92" i="58"/>
  <c r="CB92" i="58"/>
  <c r="CG92" i="58" s="1"/>
  <c r="AC24" i="58"/>
  <c r="AL24" i="58" s="1"/>
  <c r="AK102" i="58"/>
  <c r="AK31" i="58" s="1"/>
  <c r="AK32" i="58" s="1"/>
  <c r="AJ102" i="58"/>
  <c r="AJ31" i="58" s="1"/>
  <c r="AJ32" i="58" s="1"/>
  <c r="AI102" i="58"/>
  <c r="AI31" i="58" s="1"/>
  <c r="AF102" i="58"/>
  <c r="AF31" i="58" s="1"/>
  <c r="AF16" i="58" s="1"/>
  <c r="AE102" i="58"/>
  <c r="AD102" i="58"/>
  <c r="AD31" i="58" s="1"/>
  <c r="AC98" i="58"/>
  <c r="AG98" i="58" s="1"/>
  <c r="AC101" i="58"/>
  <c r="AG101" i="58" s="1"/>
  <c r="AC100" i="58"/>
  <c r="AL100" i="58" s="1"/>
  <c r="AC99" i="58"/>
  <c r="AL99" i="58" s="1"/>
  <c r="AK91" i="58"/>
  <c r="AJ91" i="58"/>
  <c r="AI91" i="58"/>
  <c r="AF91" i="58"/>
  <c r="AE91" i="58"/>
  <c r="AD91" i="58"/>
  <c r="AK90" i="58"/>
  <c r="AJ90" i="58"/>
  <c r="AI90" i="58"/>
  <c r="AF90" i="58"/>
  <c r="AE90" i="58"/>
  <c r="AD90" i="58"/>
  <c r="AC90" i="58"/>
  <c r="AK89" i="58"/>
  <c r="AJ89" i="58"/>
  <c r="AI89" i="58"/>
  <c r="AF89" i="58"/>
  <c r="AE89" i="58"/>
  <c r="AD89" i="58"/>
  <c r="AC89" i="58"/>
  <c r="AK88" i="58"/>
  <c r="AJ88" i="58"/>
  <c r="AI88" i="58"/>
  <c r="AF88" i="58"/>
  <c r="AE88" i="58"/>
  <c r="AD88" i="58"/>
  <c r="AC88" i="58"/>
  <c r="AK87" i="58"/>
  <c r="AJ87" i="58"/>
  <c r="AI87" i="58"/>
  <c r="AF87" i="58"/>
  <c r="AE87" i="58"/>
  <c r="AD87" i="58"/>
  <c r="AC87" i="58"/>
  <c r="AK86" i="58"/>
  <c r="AJ86" i="58"/>
  <c r="AI86" i="58"/>
  <c r="AF86" i="58"/>
  <c r="AE86" i="58"/>
  <c r="AD86" i="58"/>
  <c r="AC86" i="58"/>
  <c r="AK85" i="58"/>
  <c r="AJ85" i="58"/>
  <c r="AI85" i="58"/>
  <c r="AF85" i="58"/>
  <c r="AE85" i="58"/>
  <c r="AD85" i="58"/>
  <c r="AK84" i="58"/>
  <c r="AJ84" i="58"/>
  <c r="AI84" i="58"/>
  <c r="AF84" i="58"/>
  <c r="AE84" i="58"/>
  <c r="AD84" i="58"/>
  <c r="AK83" i="58"/>
  <c r="AJ83" i="58"/>
  <c r="AI83" i="58"/>
  <c r="AF83" i="58"/>
  <c r="AE83" i="58"/>
  <c r="AD83" i="58"/>
  <c r="AC83" i="58"/>
  <c r="AK82" i="58"/>
  <c r="AJ82" i="58"/>
  <c r="AI82" i="58"/>
  <c r="AF82" i="58"/>
  <c r="AE82" i="58"/>
  <c r="AD82" i="58"/>
  <c r="AC82" i="58"/>
  <c r="AE31" i="58"/>
  <c r="AE16" i="58" s="1"/>
  <c r="AC30" i="58"/>
  <c r="AC28" i="58"/>
  <c r="AL28" i="58" s="1"/>
  <c r="AC29" i="58"/>
  <c r="AG29" i="58" s="1"/>
  <c r="AC27" i="58"/>
  <c r="AG27" i="58" s="1"/>
  <c r="AC25" i="58"/>
  <c r="AL25" i="58" s="1"/>
  <c r="AC26" i="58"/>
  <c r="AG26" i="58" s="1"/>
  <c r="AC23" i="58"/>
  <c r="AL23" i="58" s="1"/>
  <c r="AG24" i="58"/>
  <c r="AK15" i="58"/>
  <c r="AJ15" i="58"/>
  <c r="AI15" i="58"/>
  <c r="AF15" i="58"/>
  <c r="AE15" i="58"/>
  <c r="AD15" i="58"/>
  <c r="AK14" i="58"/>
  <c r="AJ14" i="58"/>
  <c r="AI14" i="58"/>
  <c r="AF14" i="58"/>
  <c r="AE14" i="58"/>
  <c r="AD14" i="58"/>
  <c r="AK13" i="58"/>
  <c r="AJ13" i="58"/>
  <c r="AI13" i="58"/>
  <c r="AF13" i="58"/>
  <c r="AE13" i="58"/>
  <c r="AD13" i="58"/>
  <c r="AK12" i="58"/>
  <c r="AJ12" i="58"/>
  <c r="AI12" i="58"/>
  <c r="AF12" i="58"/>
  <c r="AE12" i="58"/>
  <c r="AD12" i="58"/>
  <c r="AK11" i="58"/>
  <c r="AJ11" i="58"/>
  <c r="AI11" i="58"/>
  <c r="AF11" i="58"/>
  <c r="AE11" i="58"/>
  <c r="AD11" i="58"/>
  <c r="AK10" i="58"/>
  <c r="AJ10" i="58"/>
  <c r="AI10" i="58"/>
  <c r="AF10" i="58"/>
  <c r="AE10" i="58"/>
  <c r="AD10" i="58"/>
  <c r="AK9" i="58"/>
  <c r="AJ9" i="58"/>
  <c r="AI9" i="58"/>
  <c r="AF9" i="58"/>
  <c r="AE9" i="58"/>
  <c r="AD9" i="58"/>
  <c r="AK8" i="58"/>
  <c r="AJ8" i="58"/>
  <c r="AI8" i="58"/>
  <c r="AF8" i="58"/>
  <c r="AE8" i="58"/>
  <c r="AD8" i="58"/>
  <c r="M157" i="58"/>
  <c r="I157" i="58"/>
  <c r="H157" i="58"/>
  <c r="G157" i="58"/>
  <c r="M155" i="58"/>
  <c r="I155" i="58"/>
  <c r="H155" i="58"/>
  <c r="G155" i="58"/>
  <c r="M156" i="58"/>
  <c r="I156" i="58"/>
  <c r="H156" i="58"/>
  <c r="G156" i="58"/>
  <c r="M154" i="58"/>
  <c r="I154" i="58"/>
  <c r="H154" i="58"/>
  <c r="G154" i="58"/>
  <c r="M153" i="58"/>
  <c r="I153" i="58"/>
  <c r="H153" i="58"/>
  <c r="G153" i="58"/>
  <c r="M152" i="58"/>
  <c r="I152" i="58"/>
  <c r="H152" i="58"/>
  <c r="G152" i="58"/>
  <c r="M151" i="58"/>
  <c r="I151" i="58"/>
  <c r="H151" i="58"/>
  <c r="G151" i="58"/>
  <c r="M150" i="58"/>
  <c r="I150" i="58"/>
  <c r="H150" i="58"/>
  <c r="G150" i="58"/>
  <c r="C147" i="58"/>
  <c r="C175" i="58" s="1"/>
  <c r="BO131" i="58"/>
  <c r="BM131" i="58"/>
  <c r="BL131" i="58"/>
  <c r="BK131" i="58"/>
  <c r="BE131" i="58"/>
  <c r="O11" i="58" s="1"/>
  <c r="O156" i="58" s="1"/>
  <c r="BC131" i="58"/>
  <c r="N11" i="58" s="1"/>
  <c r="N156" i="58" s="1"/>
  <c r="BB131" i="58"/>
  <c r="BA131" i="58"/>
  <c r="BN130" i="58"/>
  <c r="BJ130" i="58"/>
  <c r="BH130" i="58"/>
  <c r="BG130" i="58"/>
  <c r="BF130" i="58"/>
  <c r="BD130" i="58"/>
  <c r="BN129" i="58"/>
  <c r="BJ129" i="58"/>
  <c r="BH129" i="58"/>
  <c r="BG129" i="58"/>
  <c r="BF129" i="58"/>
  <c r="BD129" i="58"/>
  <c r="BN128" i="58"/>
  <c r="BJ128" i="58"/>
  <c r="BH128" i="58"/>
  <c r="BG128" i="58"/>
  <c r="BF128" i="58"/>
  <c r="BD128" i="58"/>
  <c r="BN127" i="58"/>
  <c r="BJ127" i="58"/>
  <c r="BH127" i="58"/>
  <c r="BG127" i="58"/>
  <c r="BF127" i="58"/>
  <c r="BD127" i="58"/>
  <c r="BN126" i="58"/>
  <c r="BJ126" i="58"/>
  <c r="BH126" i="58"/>
  <c r="BG126" i="58"/>
  <c r="BF126" i="58"/>
  <c r="BD126" i="58"/>
  <c r="BN125" i="58"/>
  <c r="BJ125" i="58"/>
  <c r="BH125" i="58"/>
  <c r="BG125" i="58"/>
  <c r="BF125" i="58"/>
  <c r="BD125" i="58"/>
  <c r="BN124" i="58"/>
  <c r="BJ124" i="58"/>
  <c r="BH124" i="58"/>
  <c r="BG124" i="58"/>
  <c r="BF124" i="58"/>
  <c r="BD124" i="58"/>
  <c r="BN123" i="58"/>
  <c r="BJ123" i="58"/>
  <c r="BH123" i="58"/>
  <c r="BG123" i="58"/>
  <c r="BF123" i="58"/>
  <c r="BD123" i="58"/>
  <c r="BN122" i="58"/>
  <c r="BJ122" i="58"/>
  <c r="BH122" i="58"/>
  <c r="BG122" i="58"/>
  <c r="BF122" i="58"/>
  <c r="BD122" i="58"/>
  <c r="CM122" i="58"/>
  <c r="CK122" i="58"/>
  <c r="CJ122" i="58"/>
  <c r="CI122" i="58"/>
  <c r="CC122" i="58"/>
  <c r="CA122" i="58"/>
  <c r="BZ122" i="58"/>
  <c r="BY122" i="58"/>
  <c r="BN121" i="58"/>
  <c r="BJ121" i="58"/>
  <c r="BH121" i="58"/>
  <c r="BG121" i="58"/>
  <c r="BF121" i="58"/>
  <c r="BD121" i="58"/>
  <c r="BN120" i="58"/>
  <c r="BJ120" i="58"/>
  <c r="BH120" i="58"/>
  <c r="BG120" i="58"/>
  <c r="BF120" i="58"/>
  <c r="BD120" i="58"/>
  <c r="BN119" i="58"/>
  <c r="BJ119" i="58"/>
  <c r="BH119" i="58"/>
  <c r="BG119" i="58"/>
  <c r="BF119" i="58"/>
  <c r="BD119" i="58"/>
  <c r="CM119" i="58"/>
  <c r="CK119" i="58"/>
  <c r="CJ119" i="58"/>
  <c r="CI119" i="58"/>
  <c r="CC119" i="58"/>
  <c r="CA119" i="58"/>
  <c r="BZ119" i="58"/>
  <c r="BY119" i="58"/>
  <c r="BO118" i="58"/>
  <c r="BM118" i="58"/>
  <c r="BL118" i="58"/>
  <c r="BK118" i="58"/>
  <c r="BE118" i="58"/>
  <c r="BC118" i="58"/>
  <c r="BB118" i="58"/>
  <c r="L8" i="58" s="1"/>
  <c r="L153" i="58" s="1"/>
  <c r="BA118" i="58"/>
  <c r="CH118" i="58"/>
  <c r="CF118" i="58"/>
  <c r="CE118" i="58"/>
  <c r="CD118" i="58"/>
  <c r="CB118" i="58"/>
  <c r="CG118" i="58" s="1"/>
  <c r="BN117" i="58"/>
  <c r="BJ117" i="58"/>
  <c r="BH117" i="58"/>
  <c r="BG117" i="58"/>
  <c r="BF117" i="58"/>
  <c r="BD117" i="58"/>
  <c r="CH117" i="58"/>
  <c r="CF117" i="58"/>
  <c r="CE117" i="58"/>
  <c r="CD117" i="58"/>
  <c r="CB117" i="58"/>
  <c r="CG117" i="58" s="1"/>
  <c r="BN116" i="58"/>
  <c r="BJ116" i="58"/>
  <c r="BH116" i="58"/>
  <c r="BG116" i="58"/>
  <c r="BF116" i="58"/>
  <c r="BD116" i="58"/>
  <c r="CH116" i="58"/>
  <c r="CF116" i="58"/>
  <c r="CE116" i="58"/>
  <c r="CD116" i="58"/>
  <c r="CB116" i="58"/>
  <c r="CG116" i="58" s="1"/>
  <c r="BN115" i="58"/>
  <c r="BJ115" i="58"/>
  <c r="BH115" i="58"/>
  <c r="BG115" i="58"/>
  <c r="BF115" i="58"/>
  <c r="BD115" i="58"/>
  <c r="CH115" i="58"/>
  <c r="CF115" i="58"/>
  <c r="CE115" i="58"/>
  <c r="CD115" i="58"/>
  <c r="CB115" i="58"/>
  <c r="CG115" i="58" s="1"/>
  <c r="BN114" i="58"/>
  <c r="BJ114" i="58"/>
  <c r="BH114" i="58"/>
  <c r="BG114" i="58"/>
  <c r="BF114" i="58"/>
  <c r="BD114" i="58"/>
  <c r="CH114" i="58"/>
  <c r="CF114" i="58"/>
  <c r="CE114" i="58"/>
  <c r="CD114" i="58"/>
  <c r="CB114" i="58"/>
  <c r="CG114" i="58" s="1"/>
  <c r="BN113" i="58"/>
  <c r="BJ113" i="58"/>
  <c r="BH113" i="58"/>
  <c r="BG113" i="58"/>
  <c r="BF113" i="58"/>
  <c r="BD113" i="58"/>
  <c r="CH113" i="58"/>
  <c r="CF113" i="58"/>
  <c r="CE113" i="58"/>
  <c r="CD113" i="58"/>
  <c r="CB113" i="58"/>
  <c r="CG113" i="58" s="1"/>
  <c r="BN112" i="58"/>
  <c r="BJ112" i="58"/>
  <c r="BH112" i="58"/>
  <c r="BG112" i="58"/>
  <c r="BF112" i="58"/>
  <c r="BD112" i="58"/>
  <c r="CH112" i="58"/>
  <c r="CF112" i="58"/>
  <c r="CE112" i="58"/>
  <c r="CD112" i="58"/>
  <c r="CB112" i="58"/>
  <c r="CG112" i="58" s="1"/>
  <c r="BN111" i="58"/>
  <c r="BJ111" i="58"/>
  <c r="BH111" i="58"/>
  <c r="BG111" i="58"/>
  <c r="BF111" i="58"/>
  <c r="BD111" i="58"/>
  <c r="CH111" i="58"/>
  <c r="CF111" i="58"/>
  <c r="CE111" i="58"/>
  <c r="CD111" i="58"/>
  <c r="CB111" i="58"/>
  <c r="CG111" i="58" s="1"/>
  <c r="BN110" i="58"/>
  <c r="BJ110" i="58"/>
  <c r="BH110" i="58"/>
  <c r="BG110" i="58"/>
  <c r="BF110" i="58"/>
  <c r="BD110" i="58"/>
  <c r="CH110" i="58"/>
  <c r="CF110" i="58"/>
  <c r="CE110" i="58"/>
  <c r="CD110" i="58"/>
  <c r="CB110" i="58"/>
  <c r="CG110" i="58" s="1"/>
  <c r="BN109" i="58"/>
  <c r="BJ109" i="58"/>
  <c r="BH109" i="58"/>
  <c r="BG109" i="58"/>
  <c r="BF109" i="58"/>
  <c r="BD109" i="58"/>
  <c r="CH109" i="58"/>
  <c r="CF109" i="58"/>
  <c r="CE109" i="58"/>
  <c r="CD109" i="58"/>
  <c r="CB109" i="58"/>
  <c r="CG109" i="58" s="1"/>
  <c r="BN108" i="58"/>
  <c r="BJ108" i="58"/>
  <c r="BH108" i="58"/>
  <c r="BG108" i="58"/>
  <c r="BF108" i="58"/>
  <c r="BD108" i="58"/>
  <c r="CH108" i="58"/>
  <c r="CF108" i="58"/>
  <c r="CE108" i="58"/>
  <c r="CD108" i="58"/>
  <c r="CB108" i="58"/>
  <c r="CG108" i="58" s="1"/>
  <c r="BN107" i="58"/>
  <c r="BJ107" i="58"/>
  <c r="BH107" i="58"/>
  <c r="BG107" i="58"/>
  <c r="BF107" i="58"/>
  <c r="BD107" i="58"/>
  <c r="CH107" i="58"/>
  <c r="CF107" i="58"/>
  <c r="CE107" i="58"/>
  <c r="CD107" i="58"/>
  <c r="CB107" i="58"/>
  <c r="CG107" i="58" s="1"/>
  <c r="BN106" i="58"/>
  <c r="BJ106" i="58"/>
  <c r="BH106" i="58"/>
  <c r="BG106" i="58"/>
  <c r="BF106" i="58"/>
  <c r="BD106" i="58"/>
  <c r="CH106" i="58"/>
  <c r="CF106" i="58"/>
  <c r="CE106" i="58"/>
  <c r="CD106" i="58"/>
  <c r="CB106" i="58"/>
  <c r="CG106" i="58" s="1"/>
  <c r="BO105" i="58"/>
  <c r="BM105" i="58"/>
  <c r="BL105" i="58"/>
  <c r="BK105" i="58"/>
  <c r="BE105" i="58"/>
  <c r="BC105" i="58"/>
  <c r="N6" i="58" s="1"/>
  <c r="N155" i="58" s="1"/>
  <c r="BB105" i="58"/>
  <c r="L6" i="58" s="1"/>
  <c r="L155" i="58" s="1"/>
  <c r="BA105" i="58"/>
  <c r="CH105" i="58"/>
  <c r="CF105" i="58"/>
  <c r="CE105" i="58"/>
  <c r="CD105" i="58"/>
  <c r="CB105" i="58"/>
  <c r="CG105" i="58" s="1"/>
  <c r="BN104" i="58"/>
  <c r="BJ104" i="58"/>
  <c r="BH104" i="58"/>
  <c r="BG104" i="58"/>
  <c r="BF104" i="58"/>
  <c r="BD104" i="58"/>
  <c r="CH104" i="58"/>
  <c r="CF104" i="58"/>
  <c r="CE104" i="58"/>
  <c r="CD104" i="58"/>
  <c r="CB104" i="58"/>
  <c r="CG104" i="58" s="1"/>
  <c r="BN103" i="58"/>
  <c r="BJ103" i="58"/>
  <c r="BH103" i="58"/>
  <c r="BG103" i="58"/>
  <c r="BF103" i="58"/>
  <c r="BD103" i="58"/>
  <c r="CH103" i="58"/>
  <c r="CF103" i="58"/>
  <c r="CE103" i="58"/>
  <c r="CD103" i="58"/>
  <c r="CB103" i="58"/>
  <c r="CG103" i="58" s="1"/>
  <c r="BN102" i="58"/>
  <c r="BJ102" i="58"/>
  <c r="BH102" i="58"/>
  <c r="BG102" i="58"/>
  <c r="BF102" i="58"/>
  <c r="BD102" i="58"/>
  <c r="CH102" i="58"/>
  <c r="CF102" i="58"/>
  <c r="CE102" i="58"/>
  <c r="CD102" i="58"/>
  <c r="CB102" i="58"/>
  <c r="CG102" i="58" s="1"/>
  <c r="BN101" i="58"/>
  <c r="BJ101" i="58"/>
  <c r="BH101" i="58"/>
  <c r="BG101" i="58"/>
  <c r="BF101" i="58"/>
  <c r="BD101" i="58"/>
  <c r="CH101" i="58"/>
  <c r="CF101" i="58"/>
  <c r="CE101" i="58"/>
  <c r="CD101" i="58"/>
  <c r="CB101" i="58"/>
  <c r="CG101" i="58" s="1"/>
  <c r="BN100" i="58"/>
  <c r="BJ100" i="58"/>
  <c r="BH100" i="58"/>
  <c r="BG100" i="58"/>
  <c r="BF100" i="58"/>
  <c r="BD100" i="58"/>
  <c r="CL100" i="58"/>
  <c r="CH100" i="58"/>
  <c r="CF100" i="58"/>
  <c r="CE100" i="58"/>
  <c r="CD100" i="58"/>
  <c r="CB100" i="58"/>
  <c r="BN99" i="58"/>
  <c r="BJ99" i="58"/>
  <c r="BH99" i="58"/>
  <c r="BG99" i="58"/>
  <c r="BF99" i="58"/>
  <c r="BD99" i="58"/>
  <c r="CL99" i="58"/>
  <c r="CH99" i="58"/>
  <c r="CF99" i="58"/>
  <c r="CE99" i="58"/>
  <c r="CD99" i="58"/>
  <c r="CB99" i="58"/>
  <c r="BN98" i="58"/>
  <c r="BJ98" i="58"/>
  <c r="BH98" i="58"/>
  <c r="BG98" i="58"/>
  <c r="BF98" i="58"/>
  <c r="BD98" i="58"/>
  <c r="CL98" i="58"/>
  <c r="CH98" i="58"/>
  <c r="CF98" i="58"/>
  <c r="CE98" i="58"/>
  <c r="CD98" i="58"/>
  <c r="CB98" i="58"/>
  <c r="BN97" i="58"/>
  <c r="BJ97" i="58"/>
  <c r="BH97" i="58"/>
  <c r="BG97" i="58"/>
  <c r="BF97" i="58"/>
  <c r="BD97" i="58"/>
  <c r="CL97" i="58"/>
  <c r="CH97" i="58"/>
  <c r="CF97" i="58"/>
  <c r="CE97" i="58"/>
  <c r="CD97" i="58"/>
  <c r="CB97" i="58"/>
  <c r="BN96" i="58"/>
  <c r="BJ96" i="58"/>
  <c r="BH96" i="58"/>
  <c r="BG96" i="58"/>
  <c r="BF96" i="58"/>
  <c r="BD96" i="58"/>
  <c r="CL96" i="58"/>
  <c r="CH96" i="58"/>
  <c r="CF96" i="58"/>
  <c r="CE96" i="58"/>
  <c r="CD96" i="58"/>
  <c r="CB96" i="58"/>
  <c r="BN95" i="58"/>
  <c r="BJ95" i="58"/>
  <c r="BH95" i="58"/>
  <c r="BG95" i="58"/>
  <c r="BF95" i="58"/>
  <c r="BD95" i="58"/>
  <c r="CL95" i="58"/>
  <c r="CH95" i="58"/>
  <c r="CF95" i="58"/>
  <c r="CE95" i="58"/>
  <c r="CD95" i="58"/>
  <c r="CB95" i="58"/>
  <c r="BN94" i="58"/>
  <c r="BJ94" i="58"/>
  <c r="BH94" i="58"/>
  <c r="BG94" i="58"/>
  <c r="BF94" i="58"/>
  <c r="BD94" i="58"/>
  <c r="CL94" i="58"/>
  <c r="CH94" i="58"/>
  <c r="CF94" i="58"/>
  <c r="CE94" i="58"/>
  <c r="CD94" i="58"/>
  <c r="CB94" i="58"/>
  <c r="BN93" i="58"/>
  <c r="BJ93" i="58"/>
  <c r="BH93" i="58"/>
  <c r="BG93" i="58"/>
  <c r="BF93" i="58"/>
  <c r="BD93" i="58"/>
  <c r="CL93" i="58"/>
  <c r="CH93" i="58"/>
  <c r="CF93" i="58"/>
  <c r="CE93" i="58"/>
  <c r="CD93" i="58"/>
  <c r="CB93" i="58"/>
  <c r="BO92" i="58"/>
  <c r="BM92" i="58"/>
  <c r="BL92" i="58"/>
  <c r="BK92" i="58"/>
  <c r="BE92" i="58"/>
  <c r="O5" i="58" s="1"/>
  <c r="O151" i="58" s="1"/>
  <c r="BC92" i="58"/>
  <c r="N5" i="58" s="1"/>
  <c r="N151" i="58" s="1"/>
  <c r="BB92" i="58"/>
  <c r="L5" i="58" s="1"/>
  <c r="L151" i="58" s="1"/>
  <c r="BA92" i="58"/>
  <c r="CL91" i="58"/>
  <c r="CH91" i="58"/>
  <c r="CF91" i="58"/>
  <c r="CE91" i="58"/>
  <c r="CD91" i="58"/>
  <c r="CB91" i="58"/>
  <c r="BN91" i="58"/>
  <c r="BJ91" i="58"/>
  <c r="BH91" i="58"/>
  <c r="BG91" i="58"/>
  <c r="BF91" i="58"/>
  <c r="BD91" i="58"/>
  <c r="CL90" i="58"/>
  <c r="CH90" i="58"/>
  <c r="CF90" i="58"/>
  <c r="CE90" i="58"/>
  <c r="CD90" i="58"/>
  <c r="CB90" i="58"/>
  <c r="BN90" i="58"/>
  <c r="BJ90" i="58"/>
  <c r="BH90" i="58"/>
  <c r="BG90" i="58"/>
  <c r="BF90" i="58"/>
  <c r="BD90" i="58"/>
  <c r="CL89" i="58"/>
  <c r="CH89" i="58"/>
  <c r="CF89" i="58"/>
  <c r="CE89" i="58"/>
  <c r="CD89" i="58"/>
  <c r="CB89" i="58"/>
  <c r="BN89" i="58"/>
  <c r="BJ89" i="58"/>
  <c r="BH89" i="58"/>
  <c r="BG89" i="58"/>
  <c r="BF89" i="58"/>
  <c r="BD89" i="58"/>
  <c r="CL88" i="58"/>
  <c r="CH88" i="58"/>
  <c r="CF88" i="58"/>
  <c r="CE88" i="58"/>
  <c r="CD88" i="58"/>
  <c r="CB88" i="58"/>
  <c r="BN88" i="58"/>
  <c r="BJ88" i="58"/>
  <c r="BH88" i="58"/>
  <c r="BG88" i="58"/>
  <c r="BF88" i="58"/>
  <c r="BD88" i="58"/>
  <c r="CL87" i="58"/>
  <c r="CH87" i="58"/>
  <c r="CF87" i="58"/>
  <c r="CE87" i="58"/>
  <c r="CD87" i="58"/>
  <c r="CB87" i="58"/>
  <c r="BN87" i="58"/>
  <c r="BJ87" i="58"/>
  <c r="BH87" i="58"/>
  <c r="BG87" i="58"/>
  <c r="BF87" i="58"/>
  <c r="BD87" i="58"/>
  <c r="CL86" i="58"/>
  <c r="CH86" i="58"/>
  <c r="CF86" i="58"/>
  <c r="CE86" i="58"/>
  <c r="CD86" i="58"/>
  <c r="CB86" i="58"/>
  <c r="BN86" i="58"/>
  <c r="BJ86" i="58"/>
  <c r="BH86" i="58"/>
  <c r="BG86" i="58"/>
  <c r="BF86" i="58"/>
  <c r="BD86" i="58"/>
  <c r="CL85" i="58"/>
  <c r="CH85" i="58"/>
  <c r="CF85" i="58"/>
  <c r="CE85" i="58"/>
  <c r="CD85" i="58"/>
  <c r="CB85" i="58"/>
  <c r="BN85" i="58"/>
  <c r="BJ85" i="58"/>
  <c r="BH85" i="58"/>
  <c r="BG85" i="58"/>
  <c r="BF85" i="58"/>
  <c r="BD85" i="58"/>
  <c r="CL84" i="58"/>
  <c r="CH84" i="58"/>
  <c r="CF84" i="58"/>
  <c r="CE84" i="58"/>
  <c r="CD84" i="58"/>
  <c r="CB84" i="58"/>
  <c r="BN84" i="58"/>
  <c r="BJ84" i="58"/>
  <c r="BH84" i="58"/>
  <c r="BG84" i="58"/>
  <c r="BF84" i="58"/>
  <c r="BD84" i="58"/>
  <c r="CL83" i="58"/>
  <c r="CH83" i="58"/>
  <c r="CF83" i="58"/>
  <c r="CE83" i="58"/>
  <c r="CD83" i="58"/>
  <c r="CB83" i="58"/>
  <c r="BN83" i="58"/>
  <c r="BJ83" i="58"/>
  <c r="BH83" i="58"/>
  <c r="BG83" i="58"/>
  <c r="BF83" i="58"/>
  <c r="BD83" i="58"/>
  <c r="CL82" i="58"/>
  <c r="CH82" i="58"/>
  <c r="CF82" i="58"/>
  <c r="CE82" i="58"/>
  <c r="CD82" i="58"/>
  <c r="CB82" i="58"/>
  <c r="BN82" i="58"/>
  <c r="BJ82" i="58"/>
  <c r="BH82" i="58"/>
  <c r="BG82" i="58"/>
  <c r="BF82" i="58"/>
  <c r="BD82" i="58"/>
  <c r="BN81" i="58"/>
  <c r="BJ81" i="58"/>
  <c r="BH81" i="58"/>
  <c r="BG81" i="58"/>
  <c r="BF81" i="58"/>
  <c r="BD81" i="58"/>
  <c r="BN80" i="58"/>
  <c r="BJ80" i="58"/>
  <c r="BH80" i="58"/>
  <c r="BG80" i="58"/>
  <c r="BF80" i="58"/>
  <c r="BD80" i="58"/>
  <c r="C74" i="58"/>
  <c r="BO58" i="58"/>
  <c r="BM58" i="58"/>
  <c r="BL58" i="58"/>
  <c r="BK58" i="58"/>
  <c r="BE58" i="58"/>
  <c r="O9" i="58" s="1"/>
  <c r="O152" i="58" s="1"/>
  <c r="BC58" i="58"/>
  <c r="N9" i="58" s="1"/>
  <c r="N152" i="58" s="1"/>
  <c r="BB58" i="58"/>
  <c r="L9" i="58" s="1"/>
  <c r="L152" i="58" s="1"/>
  <c r="BA58" i="58"/>
  <c r="BN57" i="58"/>
  <c r="BJ57" i="58"/>
  <c r="BH57" i="58"/>
  <c r="BG57" i="58"/>
  <c r="BF57" i="58"/>
  <c r="BD57" i="58"/>
  <c r="BN56" i="58"/>
  <c r="BJ56" i="58"/>
  <c r="BH56" i="58"/>
  <c r="BG56" i="58"/>
  <c r="BF56" i="58"/>
  <c r="BD56" i="58"/>
  <c r="CM55" i="58"/>
  <c r="CK55" i="58"/>
  <c r="CJ55" i="58"/>
  <c r="CI55" i="58"/>
  <c r="CC55" i="58"/>
  <c r="CA55" i="58"/>
  <c r="BZ55" i="58"/>
  <c r="BY55" i="58"/>
  <c r="BN55" i="58"/>
  <c r="BJ55" i="58"/>
  <c r="BH55" i="58"/>
  <c r="BG55" i="58"/>
  <c r="BF55" i="58"/>
  <c r="BD55" i="58"/>
  <c r="CL54" i="58"/>
  <c r="CH54" i="58"/>
  <c r="CF54" i="58"/>
  <c r="CE54" i="58"/>
  <c r="CD54" i="58"/>
  <c r="CB54" i="58"/>
  <c r="BN54" i="58"/>
  <c r="BJ54" i="58"/>
  <c r="BH54" i="58"/>
  <c r="BG54" i="58"/>
  <c r="BF54" i="58"/>
  <c r="BD54" i="58"/>
  <c r="CL53" i="58"/>
  <c r="CH53" i="58"/>
  <c r="CF53" i="58"/>
  <c r="CE53" i="58"/>
  <c r="CD53" i="58"/>
  <c r="CB53" i="58"/>
  <c r="BN53" i="58"/>
  <c r="BJ53" i="58"/>
  <c r="BH53" i="58"/>
  <c r="BG53" i="58"/>
  <c r="BF53" i="58"/>
  <c r="BD53" i="58"/>
  <c r="CL52" i="58"/>
  <c r="CH52" i="58"/>
  <c r="CF52" i="58"/>
  <c r="CE52" i="58"/>
  <c r="CD52" i="58"/>
  <c r="CB52" i="58"/>
  <c r="BN52" i="58"/>
  <c r="BJ52" i="58"/>
  <c r="BH52" i="58"/>
  <c r="BG52" i="58"/>
  <c r="BF52" i="58"/>
  <c r="BD52" i="58"/>
  <c r="CL51" i="58"/>
  <c r="CH51" i="58"/>
  <c r="CF51" i="58"/>
  <c r="CE51" i="58"/>
  <c r="CD51" i="58"/>
  <c r="CB51" i="58"/>
  <c r="BN51" i="58"/>
  <c r="BJ51" i="58"/>
  <c r="BH51" i="58"/>
  <c r="BG51" i="58"/>
  <c r="BF51" i="58"/>
  <c r="BD51" i="58"/>
  <c r="CL50" i="58"/>
  <c r="CH50" i="58"/>
  <c r="CF50" i="58"/>
  <c r="CE50" i="58"/>
  <c r="CD50" i="58"/>
  <c r="CB50" i="58"/>
  <c r="BN50" i="58"/>
  <c r="BJ50" i="58"/>
  <c r="BH50" i="58"/>
  <c r="BG50" i="58"/>
  <c r="BF50" i="58"/>
  <c r="BD50" i="58"/>
  <c r="CL49" i="58"/>
  <c r="CH49" i="58"/>
  <c r="CF49" i="58"/>
  <c r="CE49" i="58"/>
  <c r="CD49" i="58"/>
  <c r="CB49" i="58"/>
  <c r="BN49" i="58"/>
  <c r="BJ49" i="58"/>
  <c r="BH49" i="58"/>
  <c r="BG49" i="58"/>
  <c r="BF49" i="58"/>
  <c r="BD49" i="58"/>
  <c r="CL48" i="58"/>
  <c r="CH48" i="58"/>
  <c r="CF48" i="58"/>
  <c r="CE48" i="58"/>
  <c r="CD48" i="58"/>
  <c r="CB48" i="58"/>
  <c r="BN48" i="58"/>
  <c r="BJ48" i="58"/>
  <c r="BH48" i="58"/>
  <c r="BG48" i="58"/>
  <c r="BF48" i="58"/>
  <c r="BD48" i="58"/>
  <c r="G54" i="58"/>
  <c r="CL47" i="58"/>
  <c r="CH47" i="58"/>
  <c r="CF47" i="58"/>
  <c r="CE47" i="58"/>
  <c r="CD47" i="58"/>
  <c r="CB47" i="58"/>
  <c r="BN47" i="58"/>
  <c r="BJ47" i="58"/>
  <c r="BH47" i="58"/>
  <c r="BG47" i="58"/>
  <c r="BF47" i="58"/>
  <c r="BD47" i="58"/>
  <c r="L53" i="58"/>
  <c r="O53" i="58" s="1"/>
  <c r="G53" i="58"/>
  <c r="CL46" i="58"/>
  <c r="CH46" i="58"/>
  <c r="CF46" i="58"/>
  <c r="CE46" i="58"/>
  <c r="CD46" i="58"/>
  <c r="CB46" i="58"/>
  <c r="BN46" i="58"/>
  <c r="BJ46" i="58"/>
  <c r="BH46" i="58"/>
  <c r="BG46" i="58"/>
  <c r="BF46" i="58"/>
  <c r="BD46" i="58"/>
  <c r="CL45" i="58"/>
  <c r="CH45" i="58"/>
  <c r="CF45" i="58"/>
  <c r="CE45" i="58"/>
  <c r="CD45" i="58"/>
  <c r="CB45" i="58"/>
  <c r="BO45" i="58"/>
  <c r="BM45" i="58"/>
  <c r="BL45" i="58"/>
  <c r="BK45" i="58"/>
  <c r="BE45" i="58"/>
  <c r="O10" i="58" s="1"/>
  <c r="O154" i="58" s="1"/>
  <c r="BC45" i="58"/>
  <c r="N10" i="58" s="1"/>
  <c r="N154" i="58" s="1"/>
  <c r="BB45" i="58"/>
  <c r="L10" i="58" s="1"/>
  <c r="L154" i="58" s="1"/>
  <c r="BA45" i="58"/>
  <c r="CL44" i="58"/>
  <c r="CH44" i="58"/>
  <c r="CF44" i="58"/>
  <c r="CE44" i="58"/>
  <c r="CD44" i="58"/>
  <c r="CB44" i="58"/>
  <c r="CG44" i="58" s="1"/>
  <c r="BN44" i="58"/>
  <c r="BJ44" i="58"/>
  <c r="BH44" i="58"/>
  <c r="BG44" i="58"/>
  <c r="BF44" i="58"/>
  <c r="BD44" i="58"/>
  <c r="CL43" i="58"/>
  <c r="CH43" i="58"/>
  <c r="CF43" i="58"/>
  <c r="CE43" i="58"/>
  <c r="CD43" i="58"/>
  <c r="CB43" i="58"/>
  <c r="BN43" i="58"/>
  <c r="BJ43" i="58"/>
  <c r="BH43" i="58"/>
  <c r="BG43" i="58"/>
  <c r="BF43" i="58"/>
  <c r="BD43" i="58"/>
  <c r="CL42" i="58"/>
  <c r="CH42" i="58"/>
  <c r="CF42" i="58"/>
  <c r="CE42" i="58"/>
  <c r="CD42" i="58"/>
  <c r="CB42" i="58"/>
  <c r="BN42" i="58"/>
  <c r="BJ42" i="58"/>
  <c r="BH42" i="58"/>
  <c r="BG42" i="58"/>
  <c r="BF42" i="58"/>
  <c r="BD42" i="58"/>
  <c r="CL41" i="58"/>
  <c r="CH41" i="58"/>
  <c r="CF41" i="58"/>
  <c r="CE41" i="58"/>
  <c r="CD41" i="58"/>
  <c r="CB41" i="58"/>
  <c r="BN41" i="58"/>
  <c r="BJ41" i="58"/>
  <c r="BH41" i="58"/>
  <c r="BG41" i="58"/>
  <c r="BF41" i="58"/>
  <c r="BD41" i="58"/>
  <c r="CL40" i="58"/>
  <c r="CH40" i="58"/>
  <c r="CF40" i="58"/>
  <c r="CE40" i="58"/>
  <c r="CD40" i="58"/>
  <c r="CB40" i="58"/>
  <c r="BN40" i="58"/>
  <c r="BJ40" i="58"/>
  <c r="BH40" i="58"/>
  <c r="BG40" i="58"/>
  <c r="BF40" i="58"/>
  <c r="BD40" i="58"/>
  <c r="CL39" i="58"/>
  <c r="CH39" i="58"/>
  <c r="CF39" i="58"/>
  <c r="CE39" i="58"/>
  <c r="CD39" i="58"/>
  <c r="CB39" i="58"/>
  <c r="BN39" i="58"/>
  <c r="BJ39" i="58"/>
  <c r="BH39" i="58"/>
  <c r="BG39" i="58"/>
  <c r="BF39" i="58"/>
  <c r="BD39" i="58"/>
  <c r="CL38" i="58"/>
  <c r="CH38" i="58"/>
  <c r="CF38" i="58"/>
  <c r="CE38" i="58"/>
  <c r="CD38" i="58"/>
  <c r="CB38" i="58"/>
  <c r="BN38" i="58"/>
  <c r="BJ38" i="58"/>
  <c r="BH38" i="58"/>
  <c r="BG38" i="58"/>
  <c r="BF38" i="58"/>
  <c r="BD38" i="58"/>
  <c r="CL37" i="58"/>
  <c r="CH37" i="58"/>
  <c r="CF37" i="58"/>
  <c r="CE37" i="58"/>
  <c r="CD37" i="58"/>
  <c r="CB37" i="58"/>
  <c r="BN37" i="58"/>
  <c r="BJ37" i="58"/>
  <c r="BH37" i="58"/>
  <c r="BG37" i="58"/>
  <c r="BF37" i="58"/>
  <c r="BD37" i="58"/>
  <c r="CL36" i="58"/>
  <c r="CH36" i="58"/>
  <c r="CF36" i="58"/>
  <c r="CE36" i="58"/>
  <c r="CD36" i="58"/>
  <c r="CB36" i="58"/>
  <c r="CG36" i="58" s="1"/>
  <c r="BN36" i="58"/>
  <c r="BJ36" i="58"/>
  <c r="BH36" i="58"/>
  <c r="BG36" i="58"/>
  <c r="BF36" i="58"/>
  <c r="BD36" i="58"/>
  <c r="CL35" i="58"/>
  <c r="CH35" i="58"/>
  <c r="CF35" i="58"/>
  <c r="CE35" i="58"/>
  <c r="CD35" i="58"/>
  <c r="CB35" i="58"/>
  <c r="BN35" i="58"/>
  <c r="BJ35" i="58"/>
  <c r="BH35" i="58"/>
  <c r="BG35" i="58"/>
  <c r="BF35" i="58"/>
  <c r="BD35" i="58"/>
  <c r="CL34" i="58"/>
  <c r="CH34" i="58"/>
  <c r="CF34" i="58"/>
  <c r="CE34" i="58"/>
  <c r="CD34" i="58"/>
  <c r="CB34" i="58"/>
  <c r="BN34" i="58"/>
  <c r="BJ34" i="58"/>
  <c r="BH34" i="58"/>
  <c r="BG34" i="58"/>
  <c r="BF34" i="58"/>
  <c r="BD34" i="58"/>
  <c r="CL33" i="58"/>
  <c r="CH33" i="58"/>
  <c r="CF33" i="58"/>
  <c r="CE33" i="58"/>
  <c r="CD33" i="58"/>
  <c r="CB33" i="58"/>
  <c r="BN33" i="58"/>
  <c r="BJ33" i="58"/>
  <c r="BH33" i="58"/>
  <c r="BG33" i="58"/>
  <c r="BF33" i="58"/>
  <c r="BD33" i="58"/>
  <c r="CL32" i="58"/>
  <c r="CH32" i="58"/>
  <c r="CF32" i="58"/>
  <c r="CE32" i="58"/>
  <c r="CD32" i="58"/>
  <c r="CB32" i="58"/>
  <c r="CG32" i="58" s="1"/>
  <c r="BO32" i="58"/>
  <c r="BM32" i="58"/>
  <c r="BL32" i="58"/>
  <c r="BK32" i="58"/>
  <c r="BE32" i="58"/>
  <c r="O7" i="58" s="1"/>
  <c r="O157" i="58" s="1"/>
  <c r="BC32" i="58"/>
  <c r="N7" i="58" s="1"/>
  <c r="N157" i="58" s="1"/>
  <c r="BB32" i="58"/>
  <c r="L7" i="58" s="1"/>
  <c r="L157" i="58" s="1"/>
  <c r="BA32" i="58"/>
  <c r="CL31" i="58"/>
  <c r="CH31" i="58"/>
  <c r="CF31" i="58"/>
  <c r="CE31" i="58"/>
  <c r="CD31" i="58"/>
  <c r="CB31" i="58"/>
  <c r="BN31" i="58"/>
  <c r="BJ31" i="58"/>
  <c r="BH31" i="58"/>
  <c r="BG31" i="58"/>
  <c r="BF31" i="58"/>
  <c r="BD31" i="58"/>
  <c r="CL30" i="58"/>
  <c r="CH30" i="58"/>
  <c r="CF30" i="58"/>
  <c r="CE30" i="58"/>
  <c r="CD30" i="58"/>
  <c r="CB30" i="58"/>
  <c r="BN30" i="58"/>
  <c r="BJ30" i="58"/>
  <c r="BH30" i="58"/>
  <c r="BG30" i="58"/>
  <c r="BF30" i="58"/>
  <c r="BD30" i="58"/>
  <c r="CL29" i="58"/>
  <c r="CH29" i="58"/>
  <c r="CF29" i="58"/>
  <c r="CE29" i="58"/>
  <c r="CD29" i="58"/>
  <c r="CB29" i="58"/>
  <c r="BN29" i="58"/>
  <c r="BJ29" i="58"/>
  <c r="BH29" i="58"/>
  <c r="BG29" i="58"/>
  <c r="BF29" i="58"/>
  <c r="BD29" i="58"/>
  <c r="CL28" i="58"/>
  <c r="CH28" i="58"/>
  <c r="CF28" i="58"/>
  <c r="CE28" i="58"/>
  <c r="CD28" i="58"/>
  <c r="CB28" i="58"/>
  <c r="BN28" i="58"/>
  <c r="BJ28" i="58"/>
  <c r="BH28" i="58"/>
  <c r="BG28" i="58"/>
  <c r="BF28" i="58"/>
  <c r="BD28" i="58"/>
  <c r="CL27" i="58"/>
  <c r="CH27" i="58"/>
  <c r="CF27" i="58"/>
  <c r="CE27" i="58"/>
  <c r="CD27" i="58"/>
  <c r="CB27" i="58"/>
  <c r="BN27" i="58"/>
  <c r="BJ27" i="58"/>
  <c r="BH27" i="58"/>
  <c r="BG27" i="58"/>
  <c r="BF27" i="58"/>
  <c r="BD27" i="58"/>
  <c r="CL26" i="58"/>
  <c r="CH26" i="58"/>
  <c r="CF26" i="58"/>
  <c r="CE26" i="58"/>
  <c r="CD26" i="58"/>
  <c r="CB26" i="58"/>
  <c r="BN26" i="58"/>
  <c r="BJ26" i="58"/>
  <c r="BH26" i="58"/>
  <c r="BG26" i="58"/>
  <c r="BF26" i="58"/>
  <c r="BD26" i="58"/>
  <c r="CL25" i="58"/>
  <c r="CH25" i="58"/>
  <c r="CF25" i="58"/>
  <c r="CE25" i="58"/>
  <c r="CD25" i="58"/>
  <c r="CB25" i="58"/>
  <c r="BN25" i="58"/>
  <c r="BJ25" i="58"/>
  <c r="BH25" i="58"/>
  <c r="BG25" i="58"/>
  <c r="BF25" i="58"/>
  <c r="BD25" i="58"/>
  <c r="CL24" i="58"/>
  <c r="CH24" i="58"/>
  <c r="CF24" i="58"/>
  <c r="CE24" i="58"/>
  <c r="CD24" i="58"/>
  <c r="CB24" i="58"/>
  <c r="BN24" i="58"/>
  <c r="BJ24" i="58"/>
  <c r="BH24" i="58"/>
  <c r="BG24" i="58"/>
  <c r="BF24" i="58"/>
  <c r="BD24" i="58"/>
  <c r="CL23" i="58"/>
  <c r="CH23" i="58"/>
  <c r="CF23" i="58"/>
  <c r="CE23" i="58"/>
  <c r="CD23" i="58"/>
  <c r="CB23" i="58"/>
  <c r="BN23" i="58"/>
  <c r="BJ23" i="58"/>
  <c r="BH23" i="58"/>
  <c r="BG23" i="58"/>
  <c r="BF23" i="58"/>
  <c r="BD23" i="58"/>
  <c r="CL22" i="58"/>
  <c r="CH22" i="58"/>
  <c r="CF22" i="58"/>
  <c r="CE22" i="58"/>
  <c r="CD22" i="58"/>
  <c r="CB22" i="58"/>
  <c r="BN22" i="58"/>
  <c r="BJ22" i="58"/>
  <c r="BH22" i="58"/>
  <c r="BG22" i="58"/>
  <c r="BF22" i="58"/>
  <c r="BD22" i="58"/>
  <c r="CL21" i="58"/>
  <c r="CH21" i="58"/>
  <c r="CF21" i="58"/>
  <c r="CE21" i="58"/>
  <c r="CD21" i="58"/>
  <c r="CB21" i="58"/>
  <c r="BN21" i="58"/>
  <c r="BJ21" i="58"/>
  <c r="BH21" i="58"/>
  <c r="BG21" i="58"/>
  <c r="BF21" i="58"/>
  <c r="BD21" i="58"/>
  <c r="CL20" i="58"/>
  <c r="CH20" i="58"/>
  <c r="CF20" i="58"/>
  <c r="CE20" i="58"/>
  <c r="CD20" i="58"/>
  <c r="CB20" i="58"/>
  <c r="BN20" i="58"/>
  <c r="BJ20" i="58"/>
  <c r="BH20" i="58"/>
  <c r="BG20" i="58"/>
  <c r="BF20" i="58"/>
  <c r="BD20" i="58"/>
  <c r="CL19" i="58"/>
  <c r="CH19" i="58"/>
  <c r="CF19" i="58"/>
  <c r="CE19" i="58"/>
  <c r="CD19" i="58"/>
  <c r="CB19" i="58"/>
  <c r="BO19" i="58"/>
  <c r="BM19" i="58"/>
  <c r="BL19" i="58"/>
  <c r="BK19" i="58"/>
  <c r="BE19" i="58"/>
  <c r="O4" i="58" s="1"/>
  <c r="BC19" i="58"/>
  <c r="BB19" i="58"/>
  <c r="L4" i="58" s="1"/>
  <c r="L150" i="58" s="1"/>
  <c r="BA19" i="58"/>
  <c r="CL18" i="58"/>
  <c r="CH18" i="58"/>
  <c r="CF18" i="58"/>
  <c r="CE18" i="58"/>
  <c r="CD18" i="58"/>
  <c r="CB18" i="58"/>
  <c r="BN18" i="58"/>
  <c r="BJ18" i="58"/>
  <c r="BH18" i="58"/>
  <c r="BG18" i="58"/>
  <c r="BF18" i="58"/>
  <c r="BD18" i="58"/>
  <c r="CL17" i="58"/>
  <c r="CH17" i="58"/>
  <c r="CF17" i="58"/>
  <c r="CE17" i="58"/>
  <c r="CD17" i="58"/>
  <c r="CB17" i="58"/>
  <c r="BN17" i="58"/>
  <c r="BJ17" i="58"/>
  <c r="BH17" i="58"/>
  <c r="BG17" i="58"/>
  <c r="BF17" i="58"/>
  <c r="BD17" i="58"/>
  <c r="CL16" i="58"/>
  <c r="CH16" i="58"/>
  <c r="CF16" i="58"/>
  <c r="CE16" i="58"/>
  <c r="CD16" i="58"/>
  <c r="CB16" i="58"/>
  <c r="BN16" i="58"/>
  <c r="BJ16" i="58"/>
  <c r="BH16" i="58"/>
  <c r="BG16" i="58"/>
  <c r="BF16" i="58"/>
  <c r="BD16" i="58"/>
  <c r="CL15" i="58"/>
  <c r="CH15" i="58"/>
  <c r="CF15" i="58"/>
  <c r="CE15" i="58"/>
  <c r="CD15" i="58"/>
  <c r="CB15" i="58"/>
  <c r="BN15" i="58"/>
  <c r="BJ15" i="58"/>
  <c r="BH15" i="58"/>
  <c r="BG15" i="58"/>
  <c r="BF15" i="58"/>
  <c r="BD15" i="58"/>
  <c r="CL14" i="58"/>
  <c r="CH14" i="58"/>
  <c r="CF14" i="58"/>
  <c r="CE14" i="58"/>
  <c r="CD14" i="58"/>
  <c r="CB14" i="58"/>
  <c r="BN14" i="58"/>
  <c r="BJ14" i="58"/>
  <c r="BH14" i="58"/>
  <c r="BG14" i="58"/>
  <c r="BF14" i="58"/>
  <c r="BD14" i="58"/>
  <c r="B14" i="58"/>
  <c r="CL13" i="58"/>
  <c r="CH13" i="58"/>
  <c r="CF13" i="58"/>
  <c r="CE13" i="58"/>
  <c r="CD13" i="58"/>
  <c r="CB13" i="58"/>
  <c r="BN13" i="58"/>
  <c r="BJ13" i="58"/>
  <c r="BH13" i="58"/>
  <c r="BG13" i="58"/>
  <c r="BF13" i="58"/>
  <c r="BD13" i="58"/>
  <c r="CL12" i="58"/>
  <c r="CH12" i="58"/>
  <c r="CF12" i="58"/>
  <c r="CE12" i="58"/>
  <c r="CD12" i="58"/>
  <c r="CB12" i="58"/>
  <c r="BN12" i="58"/>
  <c r="BJ12" i="58"/>
  <c r="BH12" i="58"/>
  <c r="BG12" i="58"/>
  <c r="BF12" i="58"/>
  <c r="BD12" i="58"/>
  <c r="M12" i="58"/>
  <c r="I12" i="58"/>
  <c r="H12" i="58"/>
  <c r="G12" i="58"/>
  <c r="CL11" i="58"/>
  <c r="CH11" i="58"/>
  <c r="CF11" i="58"/>
  <c r="CE11" i="58"/>
  <c r="CD11" i="58"/>
  <c r="CB11" i="58"/>
  <c r="BN11" i="58"/>
  <c r="BJ11" i="58"/>
  <c r="BH11" i="58"/>
  <c r="BG11" i="58"/>
  <c r="BF11" i="58"/>
  <c r="BD11" i="58"/>
  <c r="J11" i="58"/>
  <c r="K11" i="58" s="1"/>
  <c r="CL10" i="58"/>
  <c r="CH10" i="58"/>
  <c r="CF10" i="58"/>
  <c r="CE10" i="58"/>
  <c r="CD10" i="58"/>
  <c r="CB10" i="58"/>
  <c r="BN10" i="58"/>
  <c r="BJ10" i="58"/>
  <c r="BH10" i="58"/>
  <c r="BG10" i="58"/>
  <c r="BF10" i="58"/>
  <c r="BD10" i="58"/>
  <c r="J10" i="58"/>
  <c r="K10" i="58" s="1"/>
  <c r="CL9" i="58"/>
  <c r="CH9" i="58"/>
  <c r="CF9" i="58"/>
  <c r="CE9" i="58"/>
  <c r="CD9" i="58"/>
  <c r="CB9" i="58"/>
  <c r="BN9" i="58"/>
  <c r="BJ9" i="58"/>
  <c r="BH9" i="58"/>
  <c r="BG9" i="58"/>
  <c r="BF9" i="58"/>
  <c r="BD9" i="58"/>
  <c r="J9" i="58"/>
  <c r="K9" i="58" s="1"/>
  <c r="CL8" i="58"/>
  <c r="CH8" i="58"/>
  <c r="CF8" i="58"/>
  <c r="CE8" i="58"/>
  <c r="CD8" i="58"/>
  <c r="CB8" i="58"/>
  <c r="BN8" i="58"/>
  <c r="BJ8" i="58"/>
  <c r="BH8" i="58"/>
  <c r="BG8" i="58"/>
  <c r="BF8" i="58"/>
  <c r="BD8" i="58"/>
  <c r="O8" i="58"/>
  <c r="O153" i="58" s="1"/>
  <c r="N8" i="58"/>
  <c r="N153" i="58" s="1"/>
  <c r="J8" i="58"/>
  <c r="K8" i="58" s="1"/>
  <c r="CL7" i="58"/>
  <c r="CH7" i="58"/>
  <c r="CF7" i="58"/>
  <c r="CE7" i="58"/>
  <c r="CD7" i="58"/>
  <c r="CB7" i="58"/>
  <c r="BN7" i="58"/>
  <c r="BJ7" i="58"/>
  <c r="BH7" i="58"/>
  <c r="BG7" i="58"/>
  <c r="BF7" i="58"/>
  <c r="BD7" i="58"/>
  <c r="J7" i="58"/>
  <c r="K7" i="58" s="1"/>
  <c r="CL6" i="58"/>
  <c r="CH6" i="58"/>
  <c r="CF6" i="58"/>
  <c r="CE6" i="58"/>
  <c r="CD6" i="58"/>
  <c r="CB6" i="58"/>
  <c r="J5" i="58"/>
  <c r="K5" i="58" s="1"/>
  <c r="J6" i="58"/>
  <c r="K6" i="58" s="1"/>
  <c r="J4" i="58"/>
  <c r="K4" i="58" s="1"/>
  <c r="P3" i="58"/>
  <c r="AD13" i="57"/>
  <c r="M157" i="57"/>
  <c r="I157" i="57"/>
  <c r="H157" i="57"/>
  <c r="G157" i="57"/>
  <c r="M156" i="57"/>
  <c r="I156" i="57"/>
  <c r="H156" i="57"/>
  <c r="G156" i="57"/>
  <c r="M155" i="57"/>
  <c r="I155" i="57"/>
  <c r="H155" i="57"/>
  <c r="G155" i="57"/>
  <c r="M154" i="57"/>
  <c r="I154" i="57"/>
  <c r="H154" i="57"/>
  <c r="G154" i="57"/>
  <c r="M153" i="57"/>
  <c r="I153" i="57"/>
  <c r="H153" i="57"/>
  <c r="G153" i="57"/>
  <c r="M152" i="57"/>
  <c r="I152" i="57"/>
  <c r="H152" i="57"/>
  <c r="G152" i="57"/>
  <c r="M151" i="57"/>
  <c r="I151" i="57"/>
  <c r="H151" i="57"/>
  <c r="G151" i="57"/>
  <c r="M150" i="57"/>
  <c r="I150" i="57"/>
  <c r="H150" i="57"/>
  <c r="G150" i="57"/>
  <c r="C147" i="57"/>
  <c r="C175" i="57" s="1"/>
  <c r="BO131" i="57"/>
  <c r="BM131" i="57"/>
  <c r="BL131" i="57"/>
  <c r="BK131" i="57"/>
  <c r="BE131" i="57"/>
  <c r="O11" i="57" s="1"/>
  <c r="O155" i="57" s="1"/>
  <c r="BC131" i="57"/>
  <c r="BB131" i="57"/>
  <c r="L11" i="57" s="1"/>
  <c r="L155" i="57" s="1"/>
  <c r="BA131" i="57"/>
  <c r="BN130" i="57"/>
  <c r="BJ130" i="57"/>
  <c r="BH130" i="57"/>
  <c r="BG130" i="57"/>
  <c r="BF130" i="57"/>
  <c r="BD130" i="57"/>
  <c r="BN129" i="57"/>
  <c r="BJ129" i="57"/>
  <c r="BH129" i="57"/>
  <c r="BG129" i="57"/>
  <c r="BF129" i="57"/>
  <c r="BD129" i="57"/>
  <c r="BN128" i="57"/>
  <c r="BJ128" i="57"/>
  <c r="BH128" i="57"/>
  <c r="BG128" i="57"/>
  <c r="BF128" i="57"/>
  <c r="BD128" i="57"/>
  <c r="BN127" i="57"/>
  <c r="BJ127" i="57"/>
  <c r="BH127" i="57"/>
  <c r="BG127" i="57"/>
  <c r="BF127" i="57"/>
  <c r="BD127" i="57"/>
  <c r="BN126" i="57"/>
  <c r="BJ126" i="57"/>
  <c r="BH126" i="57"/>
  <c r="BG126" i="57"/>
  <c r="BF126" i="57"/>
  <c r="BD126" i="57"/>
  <c r="BN125" i="57"/>
  <c r="BJ125" i="57"/>
  <c r="BH125" i="57"/>
  <c r="BG125" i="57"/>
  <c r="BF125" i="57"/>
  <c r="BD125" i="57"/>
  <c r="BN124" i="57"/>
  <c r="BJ124" i="57"/>
  <c r="BH124" i="57"/>
  <c r="BG124" i="57"/>
  <c r="BF124" i="57"/>
  <c r="BD124" i="57"/>
  <c r="BN123" i="57"/>
  <c r="BJ123" i="57"/>
  <c r="BH123" i="57"/>
  <c r="BG123" i="57"/>
  <c r="BF123" i="57"/>
  <c r="BD123" i="57"/>
  <c r="BN122" i="57"/>
  <c r="BJ122" i="57"/>
  <c r="BH122" i="57"/>
  <c r="BG122" i="57"/>
  <c r="BF122" i="57"/>
  <c r="BD122" i="57"/>
  <c r="CM121" i="57"/>
  <c r="CK121" i="57"/>
  <c r="CJ121" i="57"/>
  <c r="CI121" i="57"/>
  <c r="CC121" i="57"/>
  <c r="CA121" i="57"/>
  <c r="BZ121" i="57"/>
  <c r="BY121" i="57"/>
  <c r="BN121" i="57"/>
  <c r="BJ121" i="57"/>
  <c r="BH121" i="57"/>
  <c r="BG121" i="57"/>
  <c r="BF121" i="57"/>
  <c r="BD121" i="57"/>
  <c r="BN120" i="57"/>
  <c r="BJ120" i="57"/>
  <c r="BH120" i="57"/>
  <c r="BG120" i="57"/>
  <c r="BF120" i="57"/>
  <c r="BD120" i="57"/>
  <c r="BN119" i="57"/>
  <c r="BJ119" i="57"/>
  <c r="BH119" i="57"/>
  <c r="BG119" i="57"/>
  <c r="BF119" i="57"/>
  <c r="BD119" i="57"/>
  <c r="CM118" i="57"/>
  <c r="CK118" i="57"/>
  <c r="CJ118" i="57"/>
  <c r="CI118" i="57"/>
  <c r="CC118" i="57"/>
  <c r="CA118" i="57"/>
  <c r="BZ118" i="57"/>
  <c r="BY118" i="57"/>
  <c r="BO118" i="57"/>
  <c r="BM118" i="57"/>
  <c r="BL118" i="57"/>
  <c r="BK118" i="57"/>
  <c r="BE118" i="57"/>
  <c r="BC118" i="57"/>
  <c r="N8" i="57" s="1"/>
  <c r="N153" i="57" s="1"/>
  <c r="BB118" i="57"/>
  <c r="L8" i="57" s="1"/>
  <c r="L153" i="57" s="1"/>
  <c r="BA118" i="57"/>
  <c r="CH117" i="57"/>
  <c r="CF117" i="57"/>
  <c r="CE117" i="57"/>
  <c r="CD117" i="57"/>
  <c r="CB117" i="57"/>
  <c r="CG117" i="57" s="1"/>
  <c r="BN117" i="57"/>
  <c r="BJ117" i="57"/>
  <c r="BH117" i="57"/>
  <c r="BG117" i="57"/>
  <c r="BF117" i="57"/>
  <c r="BD117" i="57"/>
  <c r="CH116" i="57"/>
  <c r="CF116" i="57"/>
  <c r="CE116" i="57"/>
  <c r="CD116" i="57"/>
  <c r="CB116" i="57"/>
  <c r="CG116" i="57" s="1"/>
  <c r="BN116" i="57"/>
  <c r="BJ116" i="57"/>
  <c r="BH116" i="57"/>
  <c r="BG116" i="57"/>
  <c r="BF116" i="57"/>
  <c r="BD116" i="57"/>
  <c r="CH115" i="57"/>
  <c r="CF115" i="57"/>
  <c r="CE115" i="57"/>
  <c r="CD115" i="57"/>
  <c r="CB115" i="57"/>
  <c r="CG115" i="57" s="1"/>
  <c r="BN115" i="57"/>
  <c r="BJ115" i="57"/>
  <c r="BH115" i="57"/>
  <c r="BG115" i="57"/>
  <c r="BF115" i="57"/>
  <c r="BD115" i="57"/>
  <c r="CH114" i="57"/>
  <c r="CF114" i="57"/>
  <c r="CE114" i="57"/>
  <c r="CD114" i="57"/>
  <c r="CB114" i="57"/>
  <c r="CG114" i="57" s="1"/>
  <c r="BN114" i="57"/>
  <c r="BJ114" i="57"/>
  <c r="BH114" i="57"/>
  <c r="BG114" i="57"/>
  <c r="BF114" i="57"/>
  <c r="BD114" i="57"/>
  <c r="CH113" i="57"/>
  <c r="CF113" i="57"/>
  <c r="CE113" i="57"/>
  <c r="CD113" i="57"/>
  <c r="CB113" i="57"/>
  <c r="CG113" i="57" s="1"/>
  <c r="BN113" i="57"/>
  <c r="BJ113" i="57"/>
  <c r="BH113" i="57"/>
  <c r="BG113" i="57"/>
  <c r="BF113" i="57"/>
  <c r="BD113" i="57"/>
  <c r="CH112" i="57"/>
  <c r="CF112" i="57"/>
  <c r="CE112" i="57"/>
  <c r="CD112" i="57"/>
  <c r="CB112" i="57"/>
  <c r="CG112" i="57" s="1"/>
  <c r="BN112" i="57"/>
  <c r="BJ112" i="57"/>
  <c r="BH112" i="57"/>
  <c r="BG112" i="57"/>
  <c r="BF112" i="57"/>
  <c r="BD112" i="57"/>
  <c r="CH111" i="57"/>
  <c r="CF111" i="57"/>
  <c r="CE111" i="57"/>
  <c r="CD111" i="57"/>
  <c r="CB111" i="57"/>
  <c r="CG111" i="57" s="1"/>
  <c r="BN111" i="57"/>
  <c r="BJ111" i="57"/>
  <c r="BH111" i="57"/>
  <c r="BG111" i="57"/>
  <c r="BF111" i="57"/>
  <c r="BD111" i="57"/>
  <c r="CH110" i="57"/>
  <c r="CF110" i="57"/>
  <c r="CE110" i="57"/>
  <c r="CD110" i="57"/>
  <c r="CB110" i="57"/>
  <c r="CG110" i="57" s="1"/>
  <c r="BN110" i="57"/>
  <c r="BJ110" i="57"/>
  <c r="BH110" i="57"/>
  <c r="BG110" i="57"/>
  <c r="BF110" i="57"/>
  <c r="BD110" i="57"/>
  <c r="CH109" i="57"/>
  <c r="CF109" i="57"/>
  <c r="CE109" i="57"/>
  <c r="CD109" i="57"/>
  <c r="CB109" i="57"/>
  <c r="CG109" i="57" s="1"/>
  <c r="BN109" i="57"/>
  <c r="BJ109" i="57"/>
  <c r="BH109" i="57"/>
  <c r="BG109" i="57"/>
  <c r="BF109" i="57"/>
  <c r="BD109" i="57"/>
  <c r="CH108" i="57"/>
  <c r="CF108" i="57"/>
  <c r="CE108" i="57"/>
  <c r="CD108" i="57"/>
  <c r="CB108" i="57"/>
  <c r="CG108" i="57" s="1"/>
  <c r="BN108" i="57"/>
  <c r="BJ108" i="57"/>
  <c r="BH108" i="57"/>
  <c r="BG108" i="57"/>
  <c r="BF108" i="57"/>
  <c r="BD108" i="57"/>
  <c r="CH107" i="57"/>
  <c r="CF107" i="57"/>
  <c r="CE107" i="57"/>
  <c r="CD107" i="57"/>
  <c r="CB107" i="57"/>
  <c r="CG107" i="57" s="1"/>
  <c r="BN107" i="57"/>
  <c r="BJ107" i="57"/>
  <c r="BH107" i="57"/>
  <c r="BG107" i="57"/>
  <c r="BF107" i="57"/>
  <c r="BD107" i="57"/>
  <c r="CH106" i="57"/>
  <c r="CF106" i="57"/>
  <c r="CE106" i="57"/>
  <c r="CD106" i="57"/>
  <c r="CB106" i="57"/>
  <c r="CG106" i="57" s="1"/>
  <c r="BN106" i="57"/>
  <c r="BJ106" i="57"/>
  <c r="BH106" i="57"/>
  <c r="BG106" i="57"/>
  <c r="BF106" i="57"/>
  <c r="BD106" i="57"/>
  <c r="CH105" i="57"/>
  <c r="CF105" i="57"/>
  <c r="CE105" i="57"/>
  <c r="CD105" i="57"/>
  <c r="CB105" i="57"/>
  <c r="CG105" i="57" s="1"/>
  <c r="BO105" i="57"/>
  <c r="BM105" i="57"/>
  <c r="BL105" i="57"/>
  <c r="BK105" i="57"/>
  <c r="BE105" i="57"/>
  <c r="O5" i="57" s="1"/>
  <c r="O156" i="57" s="1"/>
  <c r="BC105" i="57"/>
  <c r="N5" i="57" s="1"/>
  <c r="N156" i="57" s="1"/>
  <c r="BB105" i="57"/>
  <c r="L5" i="57" s="1"/>
  <c r="L156" i="57" s="1"/>
  <c r="BA105" i="57"/>
  <c r="CH104" i="57"/>
  <c r="CF104" i="57"/>
  <c r="CE104" i="57"/>
  <c r="CD104" i="57"/>
  <c r="CB104" i="57"/>
  <c r="CG104" i="57" s="1"/>
  <c r="BN104" i="57"/>
  <c r="BJ104" i="57"/>
  <c r="BH104" i="57"/>
  <c r="BG104" i="57"/>
  <c r="BF104" i="57"/>
  <c r="BD104" i="57"/>
  <c r="CH103" i="57"/>
  <c r="CF103" i="57"/>
  <c r="CE103" i="57"/>
  <c r="CD103" i="57"/>
  <c r="CB103" i="57"/>
  <c r="CG103" i="57" s="1"/>
  <c r="BN103" i="57"/>
  <c r="BJ103" i="57"/>
  <c r="BH103" i="57"/>
  <c r="BG103" i="57"/>
  <c r="BF103" i="57"/>
  <c r="BD103" i="57"/>
  <c r="CH102" i="57"/>
  <c r="CF102" i="57"/>
  <c r="CE102" i="57"/>
  <c r="CD102" i="57"/>
  <c r="CB102" i="57"/>
  <c r="CG102" i="57" s="1"/>
  <c r="BN102" i="57"/>
  <c r="BJ102" i="57"/>
  <c r="BH102" i="57"/>
  <c r="BG102" i="57"/>
  <c r="BF102" i="57"/>
  <c r="BD102" i="57"/>
  <c r="CH101" i="57"/>
  <c r="CF101" i="57"/>
  <c r="CE101" i="57"/>
  <c r="CD101" i="57"/>
  <c r="CB101" i="57"/>
  <c r="CG101" i="57" s="1"/>
  <c r="BN101" i="57"/>
  <c r="BJ101" i="57"/>
  <c r="BH101" i="57"/>
  <c r="BG101" i="57"/>
  <c r="BF101" i="57"/>
  <c r="BD101" i="57"/>
  <c r="AK101" i="57"/>
  <c r="AK31" i="57" s="1"/>
  <c r="AJ101" i="57"/>
  <c r="AJ31" i="57" s="1"/>
  <c r="AI101" i="57"/>
  <c r="AI31" i="57" s="1"/>
  <c r="AI16" i="57" s="1"/>
  <c r="AF101" i="57"/>
  <c r="AF31" i="57" s="1"/>
  <c r="AE101" i="57"/>
  <c r="AD101" i="57"/>
  <c r="AD31" i="57" s="1"/>
  <c r="AD32" i="57" s="1"/>
  <c r="CH100" i="57"/>
  <c r="CF100" i="57"/>
  <c r="CE100" i="57"/>
  <c r="CD100" i="57"/>
  <c r="CB100" i="57"/>
  <c r="CG100" i="57" s="1"/>
  <c r="BN100" i="57"/>
  <c r="BJ100" i="57"/>
  <c r="BH100" i="57"/>
  <c r="BG100" i="57"/>
  <c r="BF100" i="57"/>
  <c r="BD100" i="57"/>
  <c r="AC100" i="57"/>
  <c r="AL100" i="57" s="1"/>
  <c r="CL99" i="57"/>
  <c r="CH99" i="57"/>
  <c r="CF99" i="57"/>
  <c r="CE99" i="57"/>
  <c r="CD99" i="57"/>
  <c r="CB99" i="57"/>
  <c r="BN99" i="57"/>
  <c r="BJ99" i="57"/>
  <c r="BH99" i="57"/>
  <c r="BG99" i="57"/>
  <c r="BF99" i="57"/>
  <c r="BD99" i="57"/>
  <c r="AC99" i="57"/>
  <c r="AL99" i="57" s="1"/>
  <c r="CL98" i="57"/>
  <c r="CH98" i="57"/>
  <c r="CF98" i="57"/>
  <c r="CE98" i="57"/>
  <c r="CD98" i="57"/>
  <c r="CB98" i="57"/>
  <c r="BN98" i="57"/>
  <c r="BJ98" i="57"/>
  <c r="BH98" i="57"/>
  <c r="BG98" i="57"/>
  <c r="BF98" i="57"/>
  <c r="BD98" i="57"/>
  <c r="AC98" i="57"/>
  <c r="AL98" i="57" s="1"/>
  <c r="CL97" i="57"/>
  <c r="CH97" i="57"/>
  <c r="CF97" i="57"/>
  <c r="CE97" i="57"/>
  <c r="CD97" i="57"/>
  <c r="CB97" i="57"/>
  <c r="BN97" i="57"/>
  <c r="BJ97" i="57"/>
  <c r="BH97" i="57"/>
  <c r="BG97" i="57"/>
  <c r="BF97" i="57"/>
  <c r="BD97" i="57"/>
  <c r="CL96" i="57"/>
  <c r="CH96" i="57"/>
  <c r="CF96" i="57"/>
  <c r="CE96" i="57"/>
  <c r="CD96" i="57"/>
  <c r="CB96" i="57"/>
  <c r="BN96" i="57"/>
  <c r="BJ96" i="57"/>
  <c r="BH96" i="57"/>
  <c r="BG96" i="57"/>
  <c r="BF96" i="57"/>
  <c r="BD96" i="57"/>
  <c r="CL95" i="57"/>
  <c r="CH95" i="57"/>
  <c r="CF95" i="57"/>
  <c r="CE95" i="57"/>
  <c r="CD95" i="57"/>
  <c r="CB95" i="57"/>
  <c r="BN95" i="57"/>
  <c r="BJ95" i="57"/>
  <c r="BH95" i="57"/>
  <c r="BG95" i="57"/>
  <c r="BF95" i="57"/>
  <c r="BD95" i="57"/>
  <c r="CL94" i="57"/>
  <c r="CH94" i="57"/>
  <c r="CF94" i="57"/>
  <c r="CE94" i="57"/>
  <c r="CD94" i="57"/>
  <c r="CB94" i="57"/>
  <c r="BN94" i="57"/>
  <c r="BJ94" i="57"/>
  <c r="BH94" i="57"/>
  <c r="BG94" i="57"/>
  <c r="BF94" i="57"/>
  <c r="BD94" i="57"/>
  <c r="CL93" i="57"/>
  <c r="CH93" i="57"/>
  <c r="CF93" i="57"/>
  <c r="CE93" i="57"/>
  <c r="CD93" i="57"/>
  <c r="CB93" i="57"/>
  <c r="BN93" i="57"/>
  <c r="BJ93" i="57"/>
  <c r="BH93" i="57"/>
  <c r="BG93" i="57"/>
  <c r="BF93" i="57"/>
  <c r="BD93" i="57"/>
  <c r="CL92" i="57"/>
  <c r="CH92" i="57"/>
  <c r="CF92" i="57"/>
  <c r="CE92" i="57"/>
  <c r="CD92" i="57"/>
  <c r="CB92" i="57"/>
  <c r="BO92" i="57"/>
  <c r="BM92" i="57"/>
  <c r="BL92" i="57"/>
  <c r="BK92" i="57"/>
  <c r="BE92" i="57"/>
  <c r="O6" i="57" s="1"/>
  <c r="O151" i="57" s="1"/>
  <c r="BC92" i="57"/>
  <c r="BB92" i="57"/>
  <c r="BA92" i="57"/>
  <c r="CL91" i="57"/>
  <c r="CH91" i="57"/>
  <c r="CF91" i="57"/>
  <c r="CE91" i="57"/>
  <c r="CD91" i="57"/>
  <c r="CB91" i="57"/>
  <c r="BN91" i="57"/>
  <c r="BJ91" i="57"/>
  <c r="BH91" i="57"/>
  <c r="BG91" i="57"/>
  <c r="BF91" i="57"/>
  <c r="BD91" i="57"/>
  <c r="AK91" i="57"/>
  <c r="AJ91" i="57"/>
  <c r="AI91" i="57"/>
  <c r="AF91" i="57"/>
  <c r="AE91" i="57"/>
  <c r="AD91" i="57"/>
  <c r="CL90" i="57"/>
  <c r="CH90" i="57"/>
  <c r="CF90" i="57"/>
  <c r="CE90" i="57"/>
  <c r="CD90" i="57"/>
  <c r="CB90" i="57"/>
  <c r="BN90" i="57"/>
  <c r="BJ90" i="57"/>
  <c r="BH90" i="57"/>
  <c r="BG90" i="57"/>
  <c r="BF90" i="57"/>
  <c r="BD90" i="57"/>
  <c r="AK90" i="57"/>
  <c r="AJ90" i="57"/>
  <c r="AI90" i="57"/>
  <c r="AF90" i="57"/>
  <c r="AE90" i="57"/>
  <c r="AD90" i="57"/>
  <c r="AC90" i="57"/>
  <c r="CL89" i="57"/>
  <c r="CH89" i="57"/>
  <c r="CF89" i="57"/>
  <c r="CE89" i="57"/>
  <c r="CD89" i="57"/>
  <c r="CB89" i="57"/>
  <c r="BN89" i="57"/>
  <c r="BJ89" i="57"/>
  <c r="BH89" i="57"/>
  <c r="BG89" i="57"/>
  <c r="BF89" i="57"/>
  <c r="BD89" i="57"/>
  <c r="AK89" i="57"/>
  <c r="AJ89" i="57"/>
  <c r="AI89" i="57"/>
  <c r="AF89" i="57"/>
  <c r="AE89" i="57"/>
  <c r="AD89" i="57"/>
  <c r="AC89" i="57"/>
  <c r="CL88" i="57"/>
  <c r="CH88" i="57"/>
  <c r="CF88" i="57"/>
  <c r="CE88" i="57"/>
  <c r="CD88" i="57"/>
  <c r="CB88" i="57"/>
  <c r="BN88" i="57"/>
  <c r="BJ88" i="57"/>
  <c r="BH88" i="57"/>
  <c r="BG88" i="57"/>
  <c r="BF88" i="57"/>
  <c r="BD88" i="57"/>
  <c r="AK88" i="57"/>
  <c r="AJ88" i="57"/>
  <c r="AI88" i="57"/>
  <c r="AF88" i="57"/>
  <c r="AE88" i="57"/>
  <c r="AD88" i="57"/>
  <c r="AC88" i="57"/>
  <c r="CL87" i="57"/>
  <c r="CH87" i="57"/>
  <c r="CF87" i="57"/>
  <c r="CE87" i="57"/>
  <c r="CD87" i="57"/>
  <c r="CB87" i="57"/>
  <c r="BN87" i="57"/>
  <c r="BJ87" i="57"/>
  <c r="BH87" i="57"/>
  <c r="BG87" i="57"/>
  <c r="BF87" i="57"/>
  <c r="BD87" i="57"/>
  <c r="AK87" i="57"/>
  <c r="AJ87" i="57"/>
  <c r="AI87" i="57"/>
  <c r="AF87" i="57"/>
  <c r="AE87" i="57"/>
  <c r="AD87" i="57"/>
  <c r="AC87" i="57"/>
  <c r="CL86" i="57"/>
  <c r="CH86" i="57"/>
  <c r="CF86" i="57"/>
  <c r="CE86" i="57"/>
  <c r="CD86" i="57"/>
  <c r="CB86" i="57"/>
  <c r="BN86" i="57"/>
  <c r="BJ86" i="57"/>
  <c r="BH86" i="57"/>
  <c r="BG86" i="57"/>
  <c r="BF86" i="57"/>
  <c r="BD86" i="57"/>
  <c r="AK86" i="57"/>
  <c r="AJ86" i="57"/>
  <c r="AI86" i="57"/>
  <c r="AF86" i="57"/>
  <c r="AE86" i="57"/>
  <c r="AD86" i="57"/>
  <c r="AC86" i="57"/>
  <c r="CL85" i="57"/>
  <c r="CH85" i="57"/>
  <c r="CF85" i="57"/>
  <c r="CE85" i="57"/>
  <c r="CD85" i="57"/>
  <c r="CB85" i="57"/>
  <c r="BN85" i="57"/>
  <c r="BJ85" i="57"/>
  <c r="BH85" i="57"/>
  <c r="BG85" i="57"/>
  <c r="BF85" i="57"/>
  <c r="BD85" i="57"/>
  <c r="AK85" i="57"/>
  <c r="AJ85" i="57"/>
  <c r="AI85" i="57"/>
  <c r="AF85" i="57"/>
  <c r="AE85" i="57"/>
  <c r="AD85" i="57"/>
  <c r="CL84" i="57"/>
  <c r="CH84" i="57"/>
  <c r="CF84" i="57"/>
  <c r="CE84" i="57"/>
  <c r="CD84" i="57"/>
  <c r="CB84" i="57"/>
  <c r="BN84" i="57"/>
  <c r="BJ84" i="57"/>
  <c r="BH84" i="57"/>
  <c r="BG84" i="57"/>
  <c r="BF84" i="57"/>
  <c r="BD84" i="57"/>
  <c r="AK84" i="57"/>
  <c r="AJ84" i="57"/>
  <c r="AI84" i="57"/>
  <c r="AF84" i="57"/>
  <c r="AE84" i="57"/>
  <c r="AD84" i="57"/>
  <c r="CL83" i="57"/>
  <c r="CH83" i="57"/>
  <c r="CF83" i="57"/>
  <c r="CE83" i="57"/>
  <c r="CD83" i="57"/>
  <c r="CB83" i="57"/>
  <c r="BN83" i="57"/>
  <c r="BJ83" i="57"/>
  <c r="BH83" i="57"/>
  <c r="BG83" i="57"/>
  <c r="BF83" i="57"/>
  <c r="BD83" i="57"/>
  <c r="AK83" i="57"/>
  <c r="AJ83" i="57"/>
  <c r="AI83" i="57"/>
  <c r="AF83" i="57"/>
  <c r="AE83" i="57"/>
  <c r="AD83" i="57"/>
  <c r="AC83" i="57"/>
  <c r="CL82" i="57"/>
  <c r="CH82" i="57"/>
  <c r="CF82" i="57"/>
  <c r="CE82" i="57"/>
  <c r="CD82" i="57"/>
  <c r="CB82" i="57"/>
  <c r="BN82" i="57"/>
  <c r="BJ82" i="57"/>
  <c r="BH82" i="57"/>
  <c r="BG82" i="57"/>
  <c r="BF82" i="57"/>
  <c r="BD82" i="57"/>
  <c r="AK82" i="57"/>
  <c r="AJ82" i="57"/>
  <c r="AI82" i="57"/>
  <c r="AF82" i="57"/>
  <c r="AE82" i="57"/>
  <c r="AD82" i="57"/>
  <c r="AC82" i="57"/>
  <c r="BN81" i="57"/>
  <c r="BJ81" i="57"/>
  <c r="BH81" i="57"/>
  <c r="BG81" i="57"/>
  <c r="BF81" i="57"/>
  <c r="BD81" i="57"/>
  <c r="BN80" i="57"/>
  <c r="BJ80" i="57"/>
  <c r="BH80" i="57"/>
  <c r="BG80" i="57"/>
  <c r="BF80" i="57"/>
  <c r="BD80" i="57"/>
  <c r="C74" i="57"/>
  <c r="BO58" i="57"/>
  <c r="BM58" i="57"/>
  <c r="BL58" i="57"/>
  <c r="BK58" i="57"/>
  <c r="BE58" i="57"/>
  <c r="O9" i="57" s="1"/>
  <c r="O152" i="57" s="1"/>
  <c r="BC58" i="57"/>
  <c r="BB58" i="57"/>
  <c r="L9" i="57" s="1"/>
  <c r="L152" i="57" s="1"/>
  <c r="BA58" i="57"/>
  <c r="BN57" i="57"/>
  <c r="BJ57" i="57"/>
  <c r="BH57" i="57"/>
  <c r="BG57" i="57"/>
  <c r="BF57" i="57"/>
  <c r="BD57" i="57"/>
  <c r="BN56" i="57"/>
  <c r="BJ56" i="57"/>
  <c r="BH56" i="57"/>
  <c r="BG56" i="57"/>
  <c r="BF56" i="57"/>
  <c r="BD56" i="57"/>
  <c r="CM55" i="57"/>
  <c r="CK55" i="57"/>
  <c r="CJ55" i="57"/>
  <c r="CI55" i="57"/>
  <c r="CC55" i="57"/>
  <c r="CA55" i="57"/>
  <c r="BZ55" i="57"/>
  <c r="BY55" i="57"/>
  <c r="BN55" i="57"/>
  <c r="BJ55" i="57"/>
  <c r="BH55" i="57"/>
  <c r="BG55" i="57"/>
  <c r="BF55" i="57"/>
  <c r="BD55" i="57"/>
  <c r="CL54" i="57"/>
  <c r="CH54" i="57"/>
  <c r="CF54" i="57"/>
  <c r="CE54" i="57"/>
  <c r="CD54" i="57"/>
  <c r="CB54" i="57"/>
  <c r="BN54" i="57"/>
  <c r="BJ54" i="57"/>
  <c r="BH54" i="57"/>
  <c r="BG54" i="57"/>
  <c r="BF54" i="57"/>
  <c r="BD54" i="57"/>
  <c r="CL53" i="57"/>
  <c r="CH53" i="57"/>
  <c r="CF53" i="57"/>
  <c r="CE53" i="57"/>
  <c r="CD53" i="57"/>
  <c r="CB53" i="57"/>
  <c r="BN53" i="57"/>
  <c r="BJ53" i="57"/>
  <c r="BH53" i="57"/>
  <c r="BG53" i="57"/>
  <c r="BF53" i="57"/>
  <c r="BD53" i="57"/>
  <c r="CL52" i="57"/>
  <c r="CH52" i="57"/>
  <c r="CF52" i="57"/>
  <c r="CE52" i="57"/>
  <c r="CD52" i="57"/>
  <c r="CB52" i="57"/>
  <c r="BN52" i="57"/>
  <c r="BJ52" i="57"/>
  <c r="BH52" i="57"/>
  <c r="BG52" i="57"/>
  <c r="BF52" i="57"/>
  <c r="BD52" i="57"/>
  <c r="CL51" i="57"/>
  <c r="CH51" i="57"/>
  <c r="CF51" i="57"/>
  <c r="CE51" i="57"/>
  <c r="CD51" i="57"/>
  <c r="CB51" i="57"/>
  <c r="BN51" i="57"/>
  <c r="BJ51" i="57"/>
  <c r="BH51" i="57"/>
  <c r="BG51" i="57"/>
  <c r="BF51" i="57"/>
  <c r="BD51" i="57"/>
  <c r="CL50" i="57"/>
  <c r="CH50" i="57"/>
  <c r="CF50" i="57"/>
  <c r="CE50" i="57"/>
  <c r="CD50" i="57"/>
  <c r="CB50" i="57"/>
  <c r="BN50" i="57"/>
  <c r="BJ50" i="57"/>
  <c r="BH50" i="57"/>
  <c r="BG50" i="57"/>
  <c r="BF50" i="57"/>
  <c r="BD50" i="57"/>
  <c r="CL49" i="57"/>
  <c r="CH49" i="57"/>
  <c r="CF49" i="57"/>
  <c r="CE49" i="57"/>
  <c r="CD49" i="57"/>
  <c r="CB49" i="57"/>
  <c r="BN49" i="57"/>
  <c r="BJ49" i="57"/>
  <c r="BH49" i="57"/>
  <c r="BG49" i="57"/>
  <c r="BF49" i="57"/>
  <c r="BD49" i="57"/>
  <c r="G48" i="57"/>
  <c r="CL48" i="57"/>
  <c r="CH48" i="57"/>
  <c r="CF48" i="57"/>
  <c r="CE48" i="57"/>
  <c r="CD48" i="57"/>
  <c r="CB48" i="57"/>
  <c r="BN48" i="57"/>
  <c r="BJ48" i="57"/>
  <c r="BH48" i="57"/>
  <c r="BG48" i="57"/>
  <c r="BF48" i="57"/>
  <c r="BD48" i="57"/>
  <c r="L47" i="57"/>
  <c r="O47" i="57" s="1"/>
  <c r="G47" i="57"/>
  <c r="CL47" i="57"/>
  <c r="CH47" i="57"/>
  <c r="CF47" i="57"/>
  <c r="CE47" i="57"/>
  <c r="CD47" i="57"/>
  <c r="CB47" i="57"/>
  <c r="BN47" i="57"/>
  <c r="BJ47" i="57"/>
  <c r="BH47" i="57"/>
  <c r="BG47" i="57"/>
  <c r="BF47" i="57"/>
  <c r="BD47" i="57"/>
  <c r="CL46" i="57"/>
  <c r="CH46" i="57"/>
  <c r="CF46" i="57"/>
  <c r="CE46" i="57"/>
  <c r="CD46" i="57"/>
  <c r="CB46" i="57"/>
  <c r="BN46" i="57"/>
  <c r="BJ46" i="57"/>
  <c r="BH46" i="57"/>
  <c r="BG46" i="57"/>
  <c r="BF46" i="57"/>
  <c r="BD46" i="57"/>
  <c r="CL45" i="57"/>
  <c r="CH45" i="57"/>
  <c r="CF45" i="57"/>
  <c r="CE45" i="57"/>
  <c r="CD45" i="57"/>
  <c r="CB45" i="57"/>
  <c r="BO45" i="57"/>
  <c r="BM45" i="57"/>
  <c r="BL45" i="57"/>
  <c r="BK45" i="57"/>
  <c r="BE45" i="57"/>
  <c r="O10" i="57" s="1"/>
  <c r="O154" i="57" s="1"/>
  <c r="BC45" i="57"/>
  <c r="N10" i="57" s="1"/>
  <c r="N154" i="57" s="1"/>
  <c r="BB45" i="57"/>
  <c r="L10" i="57" s="1"/>
  <c r="L154" i="57" s="1"/>
  <c r="BA45" i="57"/>
  <c r="CL44" i="57"/>
  <c r="CH44" i="57"/>
  <c r="CF44" i="57"/>
  <c r="CE44" i="57"/>
  <c r="CD44" i="57"/>
  <c r="CB44" i="57"/>
  <c r="BN44" i="57"/>
  <c r="BJ44" i="57"/>
  <c r="BH44" i="57"/>
  <c r="BG44" i="57"/>
  <c r="BF44" i="57"/>
  <c r="BD44" i="57"/>
  <c r="CL43" i="57"/>
  <c r="CH43" i="57"/>
  <c r="CF43" i="57"/>
  <c r="CE43" i="57"/>
  <c r="CD43" i="57"/>
  <c r="CB43" i="57"/>
  <c r="BN43" i="57"/>
  <c r="BJ43" i="57"/>
  <c r="BH43" i="57"/>
  <c r="BG43" i="57"/>
  <c r="BF43" i="57"/>
  <c r="BD43" i="57"/>
  <c r="CL42" i="57"/>
  <c r="CH42" i="57"/>
  <c r="CF42" i="57"/>
  <c r="CE42" i="57"/>
  <c r="CD42" i="57"/>
  <c r="CB42" i="57"/>
  <c r="BN42" i="57"/>
  <c r="BJ42" i="57"/>
  <c r="BH42" i="57"/>
  <c r="BG42" i="57"/>
  <c r="BF42" i="57"/>
  <c r="BD42" i="57"/>
  <c r="CL41" i="57"/>
  <c r="CH41" i="57"/>
  <c r="CF41" i="57"/>
  <c r="CE41" i="57"/>
  <c r="CD41" i="57"/>
  <c r="CB41" i="57"/>
  <c r="BN41" i="57"/>
  <c r="BJ41" i="57"/>
  <c r="BH41" i="57"/>
  <c r="BG41" i="57"/>
  <c r="BF41" i="57"/>
  <c r="BD41" i="57"/>
  <c r="CL40" i="57"/>
  <c r="CH40" i="57"/>
  <c r="CF40" i="57"/>
  <c r="CE40" i="57"/>
  <c r="CD40" i="57"/>
  <c r="CB40" i="57"/>
  <c r="BN40" i="57"/>
  <c r="BJ40" i="57"/>
  <c r="BH40" i="57"/>
  <c r="BG40" i="57"/>
  <c r="BF40" i="57"/>
  <c r="BD40" i="57"/>
  <c r="CL39" i="57"/>
  <c r="CH39" i="57"/>
  <c r="CF39" i="57"/>
  <c r="CE39" i="57"/>
  <c r="CD39" i="57"/>
  <c r="CB39" i="57"/>
  <c r="BN39" i="57"/>
  <c r="BJ39" i="57"/>
  <c r="BH39" i="57"/>
  <c r="BG39" i="57"/>
  <c r="BF39" i="57"/>
  <c r="BD39" i="57"/>
  <c r="CL38" i="57"/>
  <c r="CH38" i="57"/>
  <c r="CF38" i="57"/>
  <c r="CE38" i="57"/>
  <c r="CD38" i="57"/>
  <c r="CB38" i="57"/>
  <c r="BN38" i="57"/>
  <c r="BJ38" i="57"/>
  <c r="BH38" i="57"/>
  <c r="BG38" i="57"/>
  <c r="BF38" i="57"/>
  <c r="BD38" i="57"/>
  <c r="CL37" i="57"/>
  <c r="CH37" i="57"/>
  <c r="CF37" i="57"/>
  <c r="CE37" i="57"/>
  <c r="CD37" i="57"/>
  <c r="CB37" i="57"/>
  <c r="BN37" i="57"/>
  <c r="BJ37" i="57"/>
  <c r="BH37" i="57"/>
  <c r="BG37" i="57"/>
  <c r="BF37" i="57"/>
  <c r="BD37" i="57"/>
  <c r="CL36" i="57"/>
  <c r="CH36" i="57"/>
  <c r="CF36" i="57"/>
  <c r="CE36" i="57"/>
  <c r="CD36" i="57"/>
  <c r="CB36" i="57"/>
  <c r="BN36" i="57"/>
  <c r="BJ36" i="57"/>
  <c r="BH36" i="57"/>
  <c r="BG36" i="57"/>
  <c r="BF36" i="57"/>
  <c r="BD36" i="57"/>
  <c r="CL35" i="57"/>
  <c r="CH35" i="57"/>
  <c r="CF35" i="57"/>
  <c r="CE35" i="57"/>
  <c r="CD35" i="57"/>
  <c r="CB35" i="57"/>
  <c r="BN35" i="57"/>
  <c r="BJ35" i="57"/>
  <c r="BH35" i="57"/>
  <c r="BG35" i="57"/>
  <c r="BF35" i="57"/>
  <c r="BD35" i="57"/>
  <c r="CL34" i="57"/>
  <c r="CH34" i="57"/>
  <c r="CF34" i="57"/>
  <c r="CE34" i="57"/>
  <c r="CD34" i="57"/>
  <c r="CB34" i="57"/>
  <c r="BN34" i="57"/>
  <c r="BJ34" i="57"/>
  <c r="BH34" i="57"/>
  <c r="BG34" i="57"/>
  <c r="BF34" i="57"/>
  <c r="BD34" i="57"/>
  <c r="CL33" i="57"/>
  <c r="CH33" i="57"/>
  <c r="CF33" i="57"/>
  <c r="CE33" i="57"/>
  <c r="CD33" i="57"/>
  <c r="CB33" i="57"/>
  <c r="BN33" i="57"/>
  <c r="BJ33" i="57"/>
  <c r="BH33" i="57"/>
  <c r="BG33" i="57"/>
  <c r="BF33" i="57"/>
  <c r="BD33" i="57"/>
  <c r="CL32" i="57"/>
  <c r="CH32" i="57"/>
  <c r="CF32" i="57"/>
  <c r="CE32" i="57"/>
  <c r="CD32" i="57"/>
  <c r="CB32" i="57"/>
  <c r="BO32" i="57"/>
  <c r="BM32" i="57"/>
  <c r="BL32" i="57"/>
  <c r="BK32" i="57"/>
  <c r="BE32" i="57"/>
  <c r="O7" i="57" s="1"/>
  <c r="O157" i="57" s="1"/>
  <c r="BC32" i="57"/>
  <c r="N7" i="57" s="1"/>
  <c r="N157" i="57" s="1"/>
  <c r="BB32" i="57"/>
  <c r="L7" i="57" s="1"/>
  <c r="L157" i="57" s="1"/>
  <c r="BA32" i="57"/>
  <c r="CL31" i="57"/>
  <c r="CH31" i="57"/>
  <c r="CF31" i="57"/>
  <c r="CE31" i="57"/>
  <c r="CD31" i="57"/>
  <c r="CB31" i="57"/>
  <c r="BN31" i="57"/>
  <c r="BJ31" i="57"/>
  <c r="BH31" i="57"/>
  <c r="BG31" i="57"/>
  <c r="BF31" i="57"/>
  <c r="BD31" i="57"/>
  <c r="AE31" i="57"/>
  <c r="AE32" i="57" s="1"/>
  <c r="CL30" i="57"/>
  <c r="CH30" i="57"/>
  <c r="CF30" i="57"/>
  <c r="CE30" i="57"/>
  <c r="CD30" i="57"/>
  <c r="CB30" i="57"/>
  <c r="BN30" i="57"/>
  <c r="BJ30" i="57"/>
  <c r="BH30" i="57"/>
  <c r="BG30" i="57"/>
  <c r="BF30" i="57"/>
  <c r="BD30" i="57"/>
  <c r="AC30" i="57"/>
  <c r="CL29" i="57"/>
  <c r="CH29" i="57"/>
  <c r="CF29" i="57"/>
  <c r="CE29" i="57"/>
  <c r="CD29" i="57"/>
  <c r="CB29" i="57"/>
  <c r="BN29" i="57"/>
  <c r="BJ29" i="57"/>
  <c r="BH29" i="57"/>
  <c r="BG29" i="57"/>
  <c r="BF29" i="57"/>
  <c r="BD29" i="57"/>
  <c r="AC29" i="57"/>
  <c r="AL29" i="57" s="1"/>
  <c r="CL28" i="57"/>
  <c r="CH28" i="57"/>
  <c r="CF28" i="57"/>
  <c r="CE28" i="57"/>
  <c r="CD28" i="57"/>
  <c r="CB28" i="57"/>
  <c r="BN28" i="57"/>
  <c r="BJ28" i="57"/>
  <c r="BH28" i="57"/>
  <c r="BG28" i="57"/>
  <c r="BF28" i="57"/>
  <c r="BD28" i="57"/>
  <c r="AC28" i="57"/>
  <c r="AG28" i="57" s="1"/>
  <c r="CL27" i="57"/>
  <c r="CH27" i="57"/>
  <c r="CF27" i="57"/>
  <c r="CE27" i="57"/>
  <c r="CD27" i="57"/>
  <c r="CB27" i="57"/>
  <c r="BN27" i="57"/>
  <c r="BJ27" i="57"/>
  <c r="BH27" i="57"/>
  <c r="BG27" i="57"/>
  <c r="BF27" i="57"/>
  <c r="BD27" i="57"/>
  <c r="AC27" i="57"/>
  <c r="AL27" i="57" s="1"/>
  <c r="CL26" i="57"/>
  <c r="CH26" i="57"/>
  <c r="CF26" i="57"/>
  <c r="CE26" i="57"/>
  <c r="CD26" i="57"/>
  <c r="CB26" i="57"/>
  <c r="BN26" i="57"/>
  <c r="BJ26" i="57"/>
  <c r="BH26" i="57"/>
  <c r="BG26" i="57"/>
  <c r="BF26" i="57"/>
  <c r="BD26" i="57"/>
  <c r="AC26" i="57"/>
  <c r="AG26" i="57" s="1"/>
  <c r="CL25" i="57"/>
  <c r="CH25" i="57"/>
  <c r="CF25" i="57"/>
  <c r="CE25" i="57"/>
  <c r="CD25" i="57"/>
  <c r="CB25" i="57"/>
  <c r="BN25" i="57"/>
  <c r="BJ25" i="57"/>
  <c r="BH25" i="57"/>
  <c r="BG25" i="57"/>
  <c r="BF25" i="57"/>
  <c r="BD25" i="57"/>
  <c r="AC24" i="57"/>
  <c r="CL24" i="57"/>
  <c r="CH24" i="57"/>
  <c r="CF24" i="57"/>
  <c r="CE24" i="57"/>
  <c r="CD24" i="57"/>
  <c r="CB24" i="57"/>
  <c r="BN24" i="57"/>
  <c r="BJ24" i="57"/>
  <c r="BH24" i="57"/>
  <c r="BG24" i="57"/>
  <c r="BF24" i="57"/>
  <c r="BD24" i="57"/>
  <c r="AC25" i="57"/>
  <c r="AL25" i="57" s="1"/>
  <c r="CL23" i="57"/>
  <c r="CH23" i="57"/>
  <c r="CF23" i="57"/>
  <c r="CE23" i="57"/>
  <c r="CD23" i="57"/>
  <c r="CB23" i="57"/>
  <c r="BN23" i="57"/>
  <c r="BJ23" i="57"/>
  <c r="BH23" i="57"/>
  <c r="BG23" i="57"/>
  <c r="BF23" i="57"/>
  <c r="BD23" i="57"/>
  <c r="AL23" i="57"/>
  <c r="AG23" i="57"/>
  <c r="CL22" i="57"/>
  <c r="CH22" i="57"/>
  <c r="CF22" i="57"/>
  <c r="CE22" i="57"/>
  <c r="CD22" i="57"/>
  <c r="CB22" i="57"/>
  <c r="BN22" i="57"/>
  <c r="BJ22" i="57"/>
  <c r="BH22" i="57"/>
  <c r="BG22" i="57"/>
  <c r="BF22" i="57"/>
  <c r="BD22" i="57"/>
  <c r="CL21" i="57"/>
  <c r="CH21" i="57"/>
  <c r="CF21" i="57"/>
  <c r="CE21" i="57"/>
  <c r="CD21" i="57"/>
  <c r="CB21" i="57"/>
  <c r="BN21" i="57"/>
  <c r="BJ21" i="57"/>
  <c r="BH21" i="57"/>
  <c r="BG21" i="57"/>
  <c r="BF21" i="57"/>
  <c r="BD21" i="57"/>
  <c r="CL20" i="57"/>
  <c r="CH20" i="57"/>
  <c r="CF20" i="57"/>
  <c r="CE20" i="57"/>
  <c r="CD20" i="57"/>
  <c r="CB20" i="57"/>
  <c r="BN20" i="57"/>
  <c r="BJ20" i="57"/>
  <c r="BH20" i="57"/>
  <c r="BG20" i="57"/>
  <c r="BF20" i="57"/>
  <c r="BD20" i="57"/>
  <c r="CL19" i="57"/>
  <c r="CH19" i="57"/>
  <c r="CF19" i="57"/>
  <c r="CE19" i="57"/>
  <c r="CD19" i="57"/>
  <c r="CB19" i="57"/>
  <c r="BO19" i="57"/>
  <c r="BM19" i="57"/>
  <c r="BL19" i="57"/>
  <c r="BK19" i="57"/>
  <c r="BE19" i="57"/>
  <c r="O4" i="57" s="1"/>
  <c r="O150" i="57" s="1"/>
  <c r="BC19" i="57"/>
  <c r="BB19" i="57"/>
  <c r="L4" i="57" s="1"/>
  <c r="BA19" i="57"/>
  <c r="CL18" i="57"/>
  <c r="CH18" i="57"/>
  <c r="CF18" i="57"/>
  <c r="CE18" i="57"/>
  <c r="CD18" i="57"/>
  <c r="CB18" i="57"/>
  <c r="BN18" i="57"/>
  <c r="BJ18" i="57"/>
  <c r="BH18" i="57"/>
  <c r="BG18" i="57"/>
  <c r="BF18" i="57"/>
  <c r="BD18" i="57"/>
  <c r="CL17" i="57"/>
  <c r="CH17" i="57"/>
  <c r="CF17" i="57"/>
  <c r="CE17" i="57"/>
  <c r="CD17" i="57"/>
  <c r="CB17" i="57"/>
  <c r="BN17" i="57"/>
  <c r="BJ17" i="57"/>
  <c r="BH17" i="57"/>
  <c r="BG17" i="57"/>
  <c r="BF17" i="57"/>
  <c r="BD17" i="57"/>
  <c r="CL16" i="57"/>
  <c r="CH16" i="57"/>
  <c r="CF16" i="57"/>
  <c r="CE16" i="57"/>
  <c r="CD16" i="57"/>
  <c r="CB16" i="57"/>
  <c r="BN16" i="57"/>
  <c r="BJ16" i="57"/>
  <c r="BH16" i="57"/>
  <c r="BG16" i="57"/>
  <c r="BF16" i="57"/>
  <c r="BD16" i="57"/>
  <c r="AE16" i="57"/>
  <c r="CL15" i="57"/>
  <c r="CH15" i="57"/>
  <c r="CF15" i="57"/>
  <c r="CE15" i="57"/>
  <c r="CD15" i="57"/>
  <c r="CB15" i="57"/>
  <c r="BN15" i="57"/>
  <c r="BJ15" i="57"/>
  <c r="BH15" i="57"/>
  <c r="BG15" i="57"/>
  <c r="BF15" i="57"/>
  <c r="BD15" i="57"/>
  <c r="AK15" i="57"/>
  <c r="AJ15" i="57"/>
  <c r="AI15" i="57"/>
  <c r="AF15" i="57"/>
  <c r="AE15" i="57"/>
  <c r="AD15" i="57"/>
  <c r="CL14" i="57"/>
  <c r="CH14" i="57"/>
  <c r="CF14" i="57"/>
  <c r="CE14" i="57"/>
  <c r="CD14" i="57"/>
  <c r="CB14" i="57"/>
  <c r="BN14" i="57"/>
  <c r="BJ14" i="57"/>
  <c r="BH14" i="57"/>
  <c r="BG14" i="57"/>
  <c r="BF14" i="57"/>
  <c r="BD14" i="57"/>
  <c r="AK14" i="57"/>
  <c r="AJ14" i="57"/>
  <c r="AI14" i="57"/>
  <c r="AF14" i="57"/>
  <c r="AE14" i="57"/>
  <c r="AD14" i="57"/>
  <c r="B14" i="57"/>
  <c r="CL13" i="57"/>
  <c r="CH13" i="57"/>
  <c r="CF13" i="57"/>
  <c r="CE13" i="57"/>
  <c r="CD13" i="57"/>
  <c r="CB13" i="57"/>
  <c r="BN13" i="57"/>
  <c r="BJ13" i="57"/>
  <c r="BH13" i="57"/>
  <c r="BG13" i="57"/>
  <c r="BF13" i="57"/>
  <c r="BD13" i="57"/>
  <c r="AK13" i="57"/>
  <c r="AJ13" i="57"/>
  <c r="AI13" i="57"/>
  <c r="AF13" i="57"/>
  <c r="AE13" i="57"/>
  <c r="CL12" i="57"/>
  <c r="CH12" i="57"/>
  <c r="CF12" i="57"/>
  <c r="CE12" i="57"/>
  <c r="CD12" i="57"/>
  <c r="CB12" i="57"/>
  <c r="BN12" i="57"/>
  <c r="BJ12" i="57"/>
  <c r="BH12" i="57"/>
  <c r="BG12" i="57"/>
  <c r="BF12" i="57"/>
  <c r="BD12" i="57"/>
  <c r="AK12" i="57"/>
  <c r="AJ12" i="57"/>
  <c r="AI12" i="57"/>
  <c r="AF12" i="57"/>
  <c r="AE12" i="57"/>
  <c r="AD12" i="57"/>
  <c r="M12" i="57"/>
  <c r="I12" i="57"/>
  <c r="H12" i="57"/>
  <c r="G12" i="57"/>
  <c r="CL11" i="57"/>
  <c r="CH11" i="57"/>
  <c r="CF11" i="57"/>
  <c r="CE11" i="57"/>
  <c r="CD11" i="57"/>
  <c r="CB11" i="57"/>
  <c r="BN11" i="57"/>
  <c r="BJ11" i="57"/>
  <c r="BH11" i="57"/>
  <c r="BG11" i="57"/>
  <c r="BF11" i="57"/>
  <c r="BD11" i="57"/>
  <c r="AK11" i="57"/>
  <c r="AJ11" i="57"/>
  <c r="AI11" i="57"/>
  <c r="AF11" i="57"/>
  <c r="AE11" i="57"/>
  <c r="AD11" i="57"/>
  <c r="J11" i="57"/>
  <c r="K11" i="57" s="1"/>
  <c r="CL10" i="57"/>
  <c r="CH10" i="57"/>
  <c r="CF10" i="57"/>
  <c r="CE10" i="57"/>
  <c r="CD10" i="57"/>
  <c r="CB10" i="57"/>
  <c r="BN10" i="57"/>
  <c r="BJ10" i="57"/>
  <c r="BH10" i="57"/>
  <c r="BG10" i="57"/>
  <c r="BF10" i="57"/>
  <c r="BD10" i="57"/>
  <c r="AK10" i="57"/>
  <c r="AJ10" i="57"/>
  <c r="AI10" i="57"/>
  <c r="AF10" i="57"/>
  <c r="AE10" i="57"/>
  <c r="AD10" i="57"/>
  <c r="J10" i="57"/>
  <c r="K10" i="57" s="1"/>
  <c r="CL9" i="57"/>
  <c r="CH9" i="57"/>
  <c r="CF9" i="57"/>
  <c r="CE9" i="57"/>
  <c r="CD9" i="57"/>
  <c r="CB9" i="57"/>
  <c r="BN9" i="57"/>
  <c r="BJ9" i="57"/>
  <c r="BH9" i="57"/>
  <c r="BG9" i="57"/>
  <c r="BF9" i="57"/>
  <c r="BD9" i="57"/>
  <c r="AK9" i="57"/>
  <c r="AJ9" i="57"/>
  <c r="AI9" i="57"/>
  <c r="AF9" i="57"/>
  <c r="AE9" i="57"/>
  <c r="AD9" i="57"/>
  <c r="J9" i="57"/>
  <c r="K9" i="57" s="1"/>
  <c r="CL8" i="57"/>
  <c r="CH8" i="57"/>
  <c r="CF8" i="57"/>
  <c r="CE8" i="57"/>
  <c r="CD8" i="57"/>
  <c r="CB8" i="57"/>
  <c r="BN8" i="57"/>
  <c r="BJ8" i="57"/>
  <c r="BH8" i="57"/>
  <c r="BG8" i="57"/>
  <c r="BF8" i="57"/>
  <c r="BD8" i="57"/>
  <c r="AK8" i="57"/>
  <c r="AJ8" i="57"/>
  <c r="AI8" i="57"/>
  <c r="AF8" i="57"/>
  <c r="AE8" i="57"/>
  <c r="AD8" i="57"/>
  <c r="O8" i="57"/>
  <c r="O153" i="57" s="1"/>
  <c r="J8" i="57"/>
  <c r="K8" i="57" s="1"/>
  <c r="CL7" i="57"/>
  <c r="CH7" i="57"/>
  <c r="CF7" i="57"/>
  <c r="CE7" i="57"/>
  <c r="CD7" i="57"/>
  <c r="CB7" i="57"/>
  <c r="BN7" i="57"/>
  <c r="BJ7" i="57"/>
  <c r="BH7" i="57"/>
  <c r="BG7" i="57"/>
  <c r="BF7" i="57"/>
  <c r="BD7" i="57"/>
  <c r="J7" i="57"/>
  <c r="K7" i="57" s="1"/>
  <c r="CL6" i="57"/>
  <c r="CH6" i="57"/>
  <c r="CF6" i="57"/>
  <c r="CE6" i="57"/>
  <c r="CD6" i="57"/>
  <c r="CB6" i="57"/>
  <c r="N6" i="57"/>
  <c r="N151" i="57" s="1"/>
  <c r="L6" i="57"/>
  <c r="L151" i="57" s="1"/>
  <c r="J6" i="57"/>
  <c r="K6" i="57" s="1"/>
  <c r="J5" i="57"/>
  <c r="K5" i="57" s="1"/>
  <c r="J4" i="57"/>
  <c r="K4" i="57" s="1"/>
  <c r="P3" i="57"/>
  <c r="AK101" i="56"/>
  <c r="AK31" i="56" s="1"/>
  <c r="AJ101" i="56"/>
  <c r="AJ31" i="56" s="1"/>
  <c r="AJ32" i="56" s="1"/>
  <c r="AI101" i="56"/>
  <c r="AI31" i="56" s="1"/>
  <c r="AI32" i="56" s="1"/>
  <c r="AF101" i="56"/>
  <c r="AF31" i="56" s="1"/>
  <c r="AF32" i="56" s="1"/>
  <c r="AE101" i="56"/>
  <c r="AE31" i="56" s="1"/>
  <c r="AE32" i="56" s="1"/>
  <c r="AD101" i="56"/>
  <c r="AD31" i="56" s="1"/>
  <c r="AD16" i="56" s="1"/>
  <c r="AC98" i="56"/>
  <c r="AG98" i="56" s="1"/>
  <c r="M156" i="56"/>
  <c r="I156" i="56"/>
  <c r="H156" i="56"/>
  <c r="G156" i="56"/>
  <c r="M157" i="56"/>
  <c r="I157" i="56"/>
  <c r="H157" i="56"/>
  <c r="G157" i="56"/>
  <c r="M155" i="56"/>
  <c r="I155" i="56"/>
  <c r="H155" i="56"/>
  <c r="G155" i="56"/>
  <c r="M154" i="56"/>
  <c r="I154" i="56"/>
  <c r="H154" i="56"/>
  <c r="G154" i="56"/>
  <c r="M153" i="56"/>
  <c r="I153" i="56"/>
  <c r="H153" i="56"/>
  <c r="G153" i="56"/>
  <c r="M152" i="56"/>
  <c r="I152" i="56"/>
  <c r="H152" i="56"/>
  <c r="G152" i="56"/>
  <c r="M151" i="56"/>
  <c r="I151" i="56"/>
  <c r="H151" i="56"/>
  <c r="G151" i="56"/>
  <c r="M150" i="56"/>
  <c r="I150" i="56"/>
  <c r="H150" i="56"/>
  <c r="G150" i="56"/>
  <c r="C147" i="56"/>
  <c r="C175" i="56" s="1"/>
  <c r="BO131" i="56"/>
  <c r="BM131" i="56"/>
  <c r="BL131" i="56"/>
  <c r="BK131" i="56"/>
  <c r="BE131" i="56"/>
  <c r="BC131" i="56"/>
  <c r="N11" i="56" s="1"/>
  <c r="N155" i="56" s="1"/>
  <c r="BB131" i="56"/>
  <c r="L11" i="56" s="1"/>
  <c r="L155" i="56" s="1"/>
  <c r="BA131" i="56"/>
  <c r="BN130" i="56"/>
  <c r="BJ130" i="56"/>
  <c r="BH130" i="56"/>
  <c r="BG130" i="56"/>
  <c r="BF130" i="56"/>
  <c r="BD130" i="56"/>
  <c r="BN129" i="56"/>
  <c r="BJ129" i="56"/>
  <c r="BH129" i="56"/>
  <c r="BG129" i="56"/>
  <c r="BF129" i="56"/>
  <c r="BD129" i="56"/>
  <c r="BN128" i="56"/>
  <c r="BJ128" i="56"/>
  <c r="BH128" i="56"/>
  <c r="BG128" i="56"/>
  <c r="BF128" i="56"/>
  <c r="BD128" i="56"/>
  <c r="BN127" i="56"/>
  <c r="BJ127" i="56"/>
  <c r="BH127" i="56"/>
  <c r="BG127" i="56"/>
  <c r="BF127" i="56"/>
  <c r="BD127" i="56"/>
  <c r="BN126" i="56"/>
  <c r="BJ126" i="56"/>
  <c r="BH126" i="56"/>
  <c r="BG126" i="56"/>
  <c r="BF126" i="56"/>
  <c r="BD126" i="56"/>
  <c r="BN125" i="56"/>
  <c r="BJ125" i="56"/>
  <c r="BH125" i="56"/>
  <c r="BG125" i="56"/>
  <c r="BF125" i="56"/>
  <c r="BD125" i="56"/>
  <c r="BN124" i="56"/>
  <c r="BJ124" i="56"/>
  <c r="BH124" i="56"/>
  <c r="BG124" i="56"/>
  <c r="BF124" i="56"/>
  <c r="BD124" i="56"/>
  <c r="BN123" i="56"/>
  <c r="BJ123" i="56"/>
  <c r="BH123" i="56"/>
  <c r="BG123" i="56"/>
  <c r="BF123" i="56"/>
  <c r="BD123" i="56"/>
  <c r="BN122" i="56"/>
  <c r="BJ122" i="56"/>
  <c r="BH122" i="56"/>
  <c r="BG122" i="56"/>
  <c r="BF122" i="56"/>
  <c r="BD122" i="56"/>
  <c r="CM121" i="56"/>
  <c r="CK121" i="56"/>
  <c r="CJ121" i="56"/>
  <c r="CI121" i="56"/>
  <c r="CC121" i="56"/>
  <c r="CA121" i="56"/>
  <c r="BZ121" i="56"/>
  <c r="BY121" i="56"/>
  <c r="BN121" i="56"/>
  <c r="BJ121" i="56"/>
  <c r="BH121" i="56"/>
  <c r="BG121" i="56"/>
  <c r="BF121" i="56"/>
  <c r="BD121" i="56"/>
  <c r="BN120" i="56"/>
  <c r="BJ120" i="56"/>
  <c r="BH120" i="56"/>
  <c r="BG120" i="56"/>
  <c r="BF120" i="56"/>
  <c r="BD120" i="56"/>
  <c r="BN119" i="56"/>
  <c r="BJ119" i="56"/>
  <c r="BH119" i="56"/>
  <c r="BG119" i="56"/>
  <c r="BF119" i="56"/>
  <c r="BD119" i="56"/>
  <c r="CM118" i="56"/>
  <c r="CK118" i="56"/>
  <c r="CJ118" i="56"/>
  <c r="CI118" i="56"/>
  <c r="CC118" i="56"/>
  <c r="CA118" i="56"/>
  <c r="BZ118" i="56"/>
  <c r="BY118" i="56"/>
  <c r="BO118" i="56"/>
  <c r="BM118" i="56"/>
  <c r="BL118" i="56"/>
  <c r="BK118" i="56"/>
  <c r="BE118" i="56"/>
  <c r="O8" i="56" s="1"/>
  <c r="O153" i="56" s="1"/>
  <c r="BC118" i="56"/>
  <c r="N8" i="56" s="1"/>
  <c r="N153" i="56" s="1"/>
  <c r="BB118" i="56"/>
  <c r="L8" i="56" s="1"/>
  <c r="L153" i="56" s="1"/>
  <c r="BA118" i="56"/>
  <c r="CH117" i="56"/>
  <c r="CF117" i="56"/>
  <c r="CE117" i="56"/>
  <c r="CD117" i="56"/>
  <c r="CB117" i="56"/>
  <c r="CG117" i="56" s="1"/>
  <c r="BN117" i="56"/>
  <c r="BI117" i="56" s="1"/>
  <c r="BJ117" i="56"/>
  <c r="BH117" i="56"/>
  <c r="BG117" i="56"/>
  <c r="BF117" i="56"/>
  <c r="BD117" i="56"/>
  <c r="CH116" i="56"/>
  <c r="CF116" i="56"/>
  <c r="CE116" i="56"/>
  <c r="CD116" i="56"/>
  <c r="CB116" i="56"/>
  <c r="CG116" i="56" s="1"/>
  <c r="BN116" i="56"/>
  <c r="BJ116" i="56"/>
  <c r="BH116" i="56"/>
  <c r="BG116" i="56"/>
  <c r="BF116" i="56"/>
  <c r="BD116" i="56"/>
  <c r="CH115" i="56"/>
  <c r="CF115" i="56"/>
  <c r="CE115" i="56"/>
  <c r="CD115" i="56"/>
  <c r="CB115" i="56"/>
  <c r="CG115" i="56" s="1"/>
  <c r="BN115" i="56"/>
  <c r="BJ115" i="56"/>
  <c r="BH115" i="56"/>
  <c r="BG115" i="56"/>
  <c r="BF115" i="56"/>
  <c r="BD115" i="56"/>
  <c r="CH114" i="56"/>
  <c r="CF114" i="56"/>
  <c r="CE114" i="56"/>
  <c r="CD114" i="56"/>
  <c r="CB114" i="56"/>
  <c r="CG114" i="56" s="1"/>
  <c r="BN114" i="56"/>
  <c r="BJ114" i="56"/>
  <c r="BH114" i="56"/>
  <c r="BG114" i="56"/>
  <c r="BF114" i="56"/>
  <c r="BD114" i="56"/>
  <c r="CH113" i="56"/>
  <c r="CF113" i="56"/>
  <c r="CE113" i="56"/>
  <c r="CD113" i="56"/>
  <c r="CB113" i="56"/>
  <c r="CG113" i="56" s="1"/>
  <c r="BN113" i="56"/>
  <c r="BJ113" i="56"/>
  <c r="BH113" i="56"/>
  <c r="BG113" i="56"/>
  <c r="BF113" i="56"/>
  <c r="BD113" i="56"/>
  <c r="CH112" i="56"/>
  <c r="CF112" i="56"/>
  <c r="CE112" i="56"/>
  <c r="CD112" i="56"/>
  <c r="CB112" i="56"/>
  <c r="CG112" i="56" s="1"/>
  <c r="BN112" i="56"/>
  <c r="BJ112" i="56"/>
  <c r="BH112" i="56"/>
  <c r="BG112" i="56"/>
  <c r="BF112" i="56"/>
  <c r="BD112" i="56"/>
  <c r="CH111" i="56"/>
  <c r="CF111" i="56"/>
  <c r="CE111" i="56"/>
  <c r="CD111" i="56"/>
  <c r="CB111" i="56"/>
  <c r="CG111" i="56" s="1"/>
  <c r="BN111" i="56"/>
  <c r="BJ111" i="56"/>
  <c r="BH111" i="56"/>
  <c r="BG111" i="56"/>
  <c r="BF111" i="56"/>
  <c r="BD111" i="56"/>
  <c r="CH110" i="56"/>
  <c r="CF110" i="56"/>
  <c r="CE110" i="56"/>
  <c r="CD110" i="56"/>
  <c r="CB110" i="56"/>
  <c r="CG110" i="56" s="1"/>
  <c r="BN110" i="56"/>
  <c r="BJ110" i="56"/>
  <c r="BH110" i="56"/>
  <c r="BG110" i="56"/>
  <c r="BF110" i="56"/>
  <c r="BD110" i="56"/>
  <c r="CH109" i="56"/>
  <c r="CF109" i="56"/>
  <c r="CE109" i="56"/>
  <c r="CD109" i="56"/>
  <c r="CB109" i="56"/>
  <c r="CG109" i="56" s="1"/>
  <c r="BN109" i="56"/>
  <c r="BJ109" i="56"/>
  <c r="BH109" i="56"/>
  <c r="BG109" i="56"/>
  <c r="BF109" i="56"/>
  <c r="BD109" i="56"/>
  <c r="CH108" i="56"/>
  <c r="CF108" i="56"/>
  <c r="CE108" i="56"/>
  <c r="CD108" i="56"/>
  <c r="CB108" i="56"/>
  <c r="CG108" i="56" s="1"/>
  <c r="BN108" i="56"/>
  <c r="BJ108" i="56"/>
  <c r="BH108" i="56"/>
  <c r="BG108" i="56"/>
  <c r="BF108" i="56"/>
  <c r="BD108" i="56"/>
  <c r="CH107" i="56"/>
  <c r="CF107" i="56"/>
  <c r="CE107" i="56"/>
  <c r="CD107" i="56"/>
  <c r="CB107" i="56"/>
  <c r="CG107" i="56" s="1"/>
  <c r="BN107" i="56"/>
  <c r="BJ107" i="56"/>
  <c r="BH107" i="56"/>
  <c r="BG107" i="56"/>
  <c r="BF107" i="56"/>
  <c r="BD107" i="56"/>
  <c r="CH106" i="56"/>
  <c r="CF106" i="56"/>
  <c r="CE106" i="56"/>
  <c r="CD106" i="56"/>
  <c r="CB106" i="56"/>
  <c r="CG106" i="56" s="1"/>
  <c r="BN106" i="56"/>
  <c r="BJ106" i="56"/>
  <c r="BH106" i="56"/>
  <c r="BG106" i="56"/>
  <c r="BF106" i="56"/>
  <c r="BD106" i="56"/>
  <c r="CH105" i="56"/>
  <c r="CF105" i="56"/>
  <c r="CE105" i="56"/>
  <c r="CD105" i="56"/>
  <c r="CB105" i="56"/>
  <c r="CG105" i="56" s="1"/>
  <c r="BO105" i="56"/>
  <c r="BM105" i="56"/>
  <c r="BL105" i="56"/>
  <c r="BK105" i="56"/>
  <c r="BE105" i="56"/>
  <c r="O5" i="56" s="1"/>
  <c r="O156" i="56" s="1"/>
  <c r="BC105" i="56"/>
  <c r="N5" i="56" s="1"/>
  <c r="N156" i="56" s="1"/>
  <c r="BB105" i="56"/>
  <c r="L5" i="56" s="1"/>
  <c r="L156" i="56" s="1"/>
  <c r="BA105" i="56"/>
  <c r="CH104" i="56"/>
  <c r="CF104" i="56"/>
  <c r="CE104" i="56"/>
  <c r="CD104" i="56"/>
  <c r="CB104" i="56"/>
  <c r="CG104" i="56" s="1"/>
  <c r="BN104" i="56"/>
  <c r="BJ104" i="56"/>
  <c r="BH104" i="56"/>
  <c r="BG104" i="56"/>
  <c r="BF104" i="56"/>
  <c r="BD104" i="56"/>
  <c r="CH103" i="56"/>
  <c r="CF103" i="56"/>
  <c r="CE103" i="56"/>
  <c r="CD103" i="56"/>
  <c r="CB103" i="56"/>
  <c r="CG103" i="56" s="1"/>
  <c r="BN103" i="56"/>
  <c r="BJ103" i="56"/>
  <c r="BH103" i="56"/>
  <c r="BG103" i="56"/>
  <c r="BF103" i="56"/>
  <c r="BD103" i="56"/>
  <c r="CH102" i="56"/>
  <c r="CF102" i="56"/>
  <c r="CE102" i="56"/>
  <c r="CD102" i="56"/>
  <c r="CB102" i="56"/>
  <c r="CG102" i="56" s="1"/>
  <c r="BN102" i="56"/>
  <c r="BJ102" i="56"/>
  <c r="BH102" i="56"/>
  <c r="BG102" i="56"/>
  <c r="BF102" i="56"/>
  <c r="BD102" i="56"/>
  <c r="CH101" i="56"/>
  <c r="CF101" i="56"/>
  <c r="CE101" i="56"/>
  <c r="CD101" i="56"/>
  <c r="CB101" i="56"/>
  <c r="CG101" i="56" s="1"/>
  <c r="BN101" i="56"/>
  <c r="BJ101" i="56"/>
  <c r="BH101" i="56"/>
  <c r="BG101" i="56"/>
  <c r="BF101" i="56"/>
  <c r="BD101" i="56"/>
  <c r="CH100" i="56"/>
  <c r="CF100" i="56"/>
  <c r="CE100" i="56"/>
  <c r="CD100" i="56"/>
  <c r="CB100" i="56"/>
  <c r="CG100" i="56" s="1"/>
  <c r="BN100" i="56"/>
  <c r="BJ100" i="56"/>
  <c r="BH100" i="56"/>
  <c r="BG100" i="56"/>
  <c r="BF100" i="56"/>
  <c r="BD100" i="56"/>
  <c r="CL99" i="56"/>
  <c r="CH99" i="56"/>
  <c r="CF99" i="56"/>
  <c r="CE99" i="56"/>
  <c r="CD99" i="56"/>
  <c r="CB99" i="56"/>
  <c r="BN99" i="56"/>
  <c r="BJ99" i="56"/>
  <c r="BH99" i="56"/>
  <c r="BG99" i="56"/>
  <c r="BF99" i="56"/>
  <c r="BD99" i="56"/>
  <c r="AC100" i="56"/>
  <c r="AG100" i="56" s="1"/>
  <c r="CL98" i="56"/>
  <c r="CH98" i="56"/>
  <c r="CF98" i="56"/>
  <c r="CE98" i="56"/>
  <c r="CD98" i="56"/>
  <c r="CB98" i="56"/>
  <c r="BN98" i="56"/>
  <c r="BJ98" i="56"/>
  <c r="BH98" i="56"/>
  <c r="BG98" i="56"/>
  <c r="BF98" i="56"/>
  <c r="BD98" i="56"/>
  <c r="AC99" i="56"/>
  <c r="AL99" i="56" s="1"/>
  <c r="CL97" i="56"/>
  <c r="CH97" i="56"/>
  <c r="CF97" i="56"/>
  <c r="CE97" i="56"/>
  <c r="CD97" i="56"/>
  <c r="CB97" i="56"/>
  <c r="BN97" i="56"/>
  <c r="BJ97" i="56"/>
  <c r="BH97" i="56"/>
  <c r="BG97" i="56"/>
  <c r="BF97" i="56"/>
  <c r="BD97" i="56"/>
  <c r="CL96" i="56"/>
  <c r="CH96" i="56"/>
  <c r="CF96" i="56"/>
  <c r="CE96" i="56"/>
  <c r="CD96" i="56"/>
  <c r="CB96" i="56"/>
  <c r="BN96" i="56"/>
  <c r="BJ96" i="56"/>
  <c r="BH96" i="56"/>
  <c r="BG96" i="56"/>
  <c r="BF96" i="56"/>
  <c r="BD96" i="56"/>
  <c r="CL95" i="56"/>
  <c r="CH95" i="56"/>
  <c r="CF95" i="56"/>
  <c r="CE95" i="56"/>
  <c r="CD95" i="56"/>
  <c r="CB95" i="56"/>
  <c r="BN95" i="56"/>
  <c r="BJ95" i="56"/>
  <c r="BH95" i="56"/>
  <c r="BG95" i="56"/>
  <c r="BF95" i="56"/>
  <c r="BD95" i="56"/>
  <c r="CL94" i="56"/>
  <c r="CH94" i="56"/>
  <c r="CF94" i="56"/>
  <c r="CE94" i="56"/>
  <c r="CD94" i="56"/>
  <c r="CB94" i="56"/>
  <c r="BN94" i="56"/>
  <c r="BI94" i="56" s="1"/>
  <c r="BJ94" i="56"/>
  <c r="BH94" i="56"/>
  <c r="BG94" i="56"/>
  <c r="BF94" i="56"/>
  <c r="BD94" i="56"/>
  <c r="CL93" i="56"/>
  <c r="CH93" i="56"/>
  <c r="CF93" i="56"/>
  <c r="CE93" i="56"/>
  <c r="CD93" i="56"/>
  <c r="CB93" i="56"/>
  <c r="BN93" i="56"/>
  <c r="BJ93" i="56"/>
  <c r="BH93" i="56"/>
  <c r="BG93" i="56"/>
  <c r="BF93" i="56"/>
  <c r="BD93" i="56"/>
  <c r="CL92" i="56"/>
  <c r="CH92" i="56"/>
  <c r="CF92" i="56"/>
  <c r="CE92" i="56"/>
  <c r="CD92" i="56"/>
  <c r="CB92" i="56"/>
  <c r="BO92" i="56"/>
  <c r="BM92" i="56"/>
  <c r="BL92" i="56"/>
  <c r="BK92" i="56"/>
  <c r="BE92" i="56"/>
  <c r="O6" i="56" s="1"/>
  <c r="O151" i="56" s="1"/>
  <c r="BC92" i="56"/>
  <c r="N6" i="56" s="1"/>
  <c r="N151" i="56" s="1"/>
  <c r="BB92" i="56"/>
  <c r="BA92" i="56"/>
  <c r="CL91" i="56"/>
  <c r="CH91" i="56"/>
  <c r="CF91" i="56"/>
  <c r="CE91" i="56"/>
  <c r="CD91" i="56"/>
  <c r="CB91" i="56"/>
  <c r="BN91" i="56"/>
  <c r="BJ91" i="56"/>
  <c r="BH91" i="56"/>
  <c r="BG91" i="56"/>
  <c r="BF91" i="56"/>
  <c r="BD91" i="56"/>
  <c r="AK91" i="56"/>
  <c r="AJ91" i="56"/>
  <c r="AI91" i="56"/>
  <c r="AF91" i="56"/>
  <c r="AE91" i="56"/>
  <c r="AD91" i="56"/>
  <c r="CL90" i="56"/>
  <c r="CH90" i="56"/>
  <c r="CF90" i="56"/>
  <c r="CE90" i="56"/>
  <c r="CD90" i="56"/>
  <c r="CB90" i="56"/>
  <c r="BN90" i="56"/>
  <c r="BJ90" i="56"/>
  <c r="BH90" i="56"/>
  <c r="BG90" i="56"/>
  <c r="BF90" i="56"/>
  <c r="BD90" i="56"/>
  <c r="AK90" i="56"/>
  <c r="AJ90" i="56"/>
  <c r="AI90" i="56"/>
  <c r="AF90" i="56"/>
  <c r="AE90" i="56"/>
  <c r="AD90" i="56"/>
  <c r="AC90" i="56"/>
  <c r="CL89" i="56"/>
  <c r="CH89" i="56"/>
  <c r="CF89" i="56"/>
  <c r="CE89" i="56"/>
  <c r="CD89" i="56"/>
  <c r="CB89" i="56"/>
  <c r="BN89" i="56"/>
  <c r="BJ89" i="56"/>
  <c r="BH89" i="56"/>
  <c r="BG89" i="56"/>
  <c r="BF89" i="56"/>
  <c r="BD89" i="56"/>
  <c r="AK89" i="56"/>
  <c r="AJ89" i="56"/>
  <c r="AI89" i="56"/>
  <c r="AF89" i="56"/>
  <c r="AE89" i="56"/>
  <c r="AD89" i="56"/>
  <c r="AC89" i="56"/>
  <c r="CL88" i="56"/>
  <c r="CH88" i="56"/>
  <c r="CF88" i="56"/>
  <c r="CE88" i="56"/>
  <c r="CD88" i="56"/>
  <c r="CB88" i="56"/>
  <c r="BN88" i="56"/>
  <c r="BJ88" i="56"/>
  <c r="BH88" i="56"/>
  <c r="BG88" i="56"/>
  <c r="BF88" i="56"/>
  <c r="BD88" i="56"/>
  <c r="AK88" i="56"/>
  <c r="AJ88" i="56"/>
  <c r="AI88" i="56"/>
  <c r="AF88" i="56"/>
  <c r="AE88" i="56"/>
  <c r="AD88" i="56"/>
  <c r="AC88" i="56"/>
  <c r="CL87" i="56"/>
  <c r="CH87" i="56"/>
  <c r="CF87" i="56"/>
  <c r="CE87" i="56"/>
  <c r="CD87" i="56"/>
  <c r="CB87" i="56"/>
  <c r="BN87" i="56"/>
  <c r="BJ87" i="56"/>
  <c r="BH87" i="56"/>
  <c r="BG87" i="56"/>
  <c r="BF87" i="56"/>
  <c r="BD87" i="56"/>
  <c r="AK87" i="56"/>
  <c r="AJ87" i="56"/>
  <c r="AI87" i="56"/>
  <c r="AF87" i="56"/>
  <c r="AE87" i="56"/>
  <c r="AD87" i="56"/>
  <c r="AC87" i="56"/>
  <c r="CL86" i="56"/>
  <c r="CH86" i="56"/>
  <c r="CF86" i="56"/>
  <c r="CE86" i="56"/>
  <c r="CD86" i="56"/>
  <c r="CB86" i="56"/>
  <c r="BN86" i="56"/>
  <c r="BJ86" i="56"/>
  <c r="BH86" i="56"/>
  <c r="BG86" i="56"/>
  <c r="BF86" i="56"/>
  <c r="BD86" i="56"/>
  <c r="AK86" i="56"/>
  <c r="AJ86" i="56"/>
  <c r="AI86" i="56"/>
  <c r="AF86" i="56"/>
  <c r="AE86" i="56"/>
  <c r="AD86" i="56"/>
  <c r="AC86" i="56"/>
  <c r="CL85" i="56"/>
  <c r="CH85" i="56"/>
  <c r="CF85" i="56"/>
  <c r="CE85" i="56"/>
  <c r="CD85" i="56"/>
  <c r="CB85" i="56"/>
  <c r="BN85" i="56"/>
  <c r="BJ85" i="56"/>
  <c r="BH85" i="56"/>
  <c r="BG85" i="56"/>
  <c r="BF85" i="56"/>
  <c r="BD85" i="56"/>
  <c r="AK85" i="56"/>
  <c r="AJ85" i="56"/>
  <c r="AI85" i="56"/>
  <c r="AF85" i="56"/>
  <c r="AE85" i="56"/>
  <c r="AD85" i="56"/>
  <c r="CL84" i="56"/>
  <c r="CH84" i="56"/>
  <c r="CF84" i="56"/>
  <c r="CE84" i="56"/>
  <c r="CD84" i="56"/>
  <c r="CB84" i="56"/>
  <c r="BN84" i="56"/>
  <c r="BJ84" i="56"/>
  <c r="BH84" i="56"/>
  <c r="BG84" i="56"/>
  <c r="BF84" i="56"/>
  <c r="BD84" i="56"/>
  <c r="AK84" i="56"/>
  <c r="AJ84" i="56"/>
  <c r="AI84" i="56"/>
  <c r="AF84" i="56"/>
  <c r="AE84" i="56"/>
  <c r="AD84" i="56"/>
  <c r="CL83" i="56"/>
  <c r="CH83" i="56"/>
  <c r="CF83" i="56"/>
  <c r="CE83" i="56"/>
  <c r="CD83" i="56"/>
  <c r="CB83" i="56"/>
  <c r="BN83" i="56"/>
  <c r="BJ83" i="56"/>
  <c r="BH83" i="56"/>
  <c r="BG83" i="56"/>
  <c r="BF83" i="56"/>
  <c r="BD83" i="56"/>
  <c r="AK83" i="56"/>
  <c r="AJ83" i="56"/>
  <c r="AI83" i="56"/>
  <c r="AF83" i="56"/>
  <c r="AE83" i="56"/>
  <c r="AD83" i="56"/>
  <c r="AC83" i="56"/>
  <c r="CL82" i="56"/>
  <c r="CH82" i="56"/>
  <c r="CF82" i="56"/>
  <c r="CE82" i="56"/>
  <c r="CD82" i="56"/>
  <c r="CB82" i="56"/>
  <c r="BN82" i="56"/>
  <c r="BJ82" i="56"/>
  <c r="BH82" i="56"/>
  <c r="BG82" i="56"/>
  <c r="BF82" i="56"/>
  <c r="BD82" i="56"/>
  <c r="AK82" i="56"/>
  <c r="AJ82" i="56"/>
  <c r="AI82" i="56"/>
  <c r="AF82" i="56"/>
  <c r="AE82" i="56"/>
  <c r="AD82" i="56"/>
  <c r="AC82" i="56"/>
  <c r="BN81" i="56"/>
  <c r="BJ81" i="56"/>
  <c r="BH81" i="56"/>
  <c r="BG81" i="56"/>
  <c r="BF81" i="56"/>
  <c r="BD81" i="56"/>
  <c r="BN80" i="56"/>
  <c r="BJ80" i="56"/>
  <c r="BH80" i="56"/>
  <c r="BG80" i="56"/>
  <c r="BF80" i="56"/>
  <c r="BD80" i="56"/>
  <c r="C74" i="56"/>
  <c r="BO58" i="56"/>
  <c r="BM58" i="56"/>
  <c r="BL58" i="56"/>
  <c r="BK58" i="56"/>
  <c r="BE58" i="56"/>
  <c r="O9" i="56" s="1"/>
  <c r="O152" i="56" s="1"/>
  <c r="BC58" i="56"/>
  <c r="N9" i="56" s="1"/>
  <c r="BB58" i="56"/>
  <c r="L9" i="56" s="1"/>
  <c r="L152" i="56" s="1"/>
  <c r="BA58" i="56"/>
  <c r="BN57" i="56"/>
  <c r="BJ57" i="56"/>
  <c r="BH57" i="56"/>
  <c r="BG57" i="56"/>
  <c r="BF57" i="56"/>
  <c r="BD57" i="56"/>
  <c r="BN56" i="56"/>
  <c r="BJ56" i="56"/>
  <c r="BH56" i="56"/>
  <c r="BG56" i="56"/>
  <c r="BF56" i="56"/>
  <c r="BD56" i="56"/>
  <c r="CM55" i="56"/>
  <c r="CK55" i="56"/>
  <c r="CJ55" i="56"/>
  <c r="CI55" i="56"/>
  <c r="CC55" i="56"/>
  <c r="CA55" i="56"/>
  <c r="BZ55" i="56"/>
  <c r="BY55" i="56"/>
  <c r="BN55" i="56"/>
  <c r="BJ55" i="56"/>
  <c r="BH55" i="56"/>
  <c r="BG55" i="56"/>
  <c r="BF55" i="56"/>
  <c r="BD55" i="56"/>
  <c r="CL54" i="56"/>
  <c r="CH54" i="56"/>
  <c r="CF54" i="56"/>
  <c r="CE54" i="56"/>
  <c r="CD54" i="56"/>
  <c r="CB54" i="56"/>
  <c r="BN54" i="56"/>
  <c r="BJ54" i="56"/>
  <c r="BH54" i="56"/>
  <c r="BG54" i="56"/>
  <c r="BF54" i="56"/>
  <c r="BD54" i="56"/>
  <c r="CL53" i="56"/>
  <c r="CH53" i="56"/>
  <c r="CF53" i="56"/>
  <c r="CE53" i="56"/>
  <c r="CD53" i="56"/>
  <c r="CB53" i="56"/>
  <c r="BN53" i="56"/>
  <c r="BJ53" i="56"/>
  <c r="BH53" i="56"/>
  <c r="BG53" i="56"/>
  <c r="BF53" i="56"/>
  <c r="BD53" i="56"/>
  <c r="CL52" i="56"/>
  <c r="CH52" i="56"/>
  <c r="CF52" i="56"/>
  <c r="CE52" i="56"/>
  <c r="CD52" i="56"/>
  <c r="CB52" i="56"/>
  <c r="BN52" i="56"/>
  <c r="BJ52" i="56"/>
  <c r="BH52" i="56"/>
  <c r="BG52" i="56"/>
  <c r="BF52" i="56"/>
  <c r="BD52" i="56"/>
  <c r="CL51" i="56"/>
  <c r="CH51" i="56"/>
  <c r="CF51" i="56"/>
  <c r="CE51" i="56"/>
  <c r="CD51" i="56"/>
  <c r="CB51" i="56"/>
  <c r="BN51" i="56"/>
  <c r="BJ51" i="56"/>
  <c r="BH51" i="56"/>
  <c r="BG51" i="56"/>
  <c r="BF51" i="56"/>
  <c r="BD51" i="56"/>
  <c r="CL50" i="56"/>
  <c r="CH50" i="56"/>
  <c r="CF50" i="56"/>
  <c r="CE50" i="56"/>
  <c r="CD50" i="56"/>
  <c r="CB50" i="56"/>
  <c r="BN50" i="56"/>
  <c r="BJ50" i="56"/>
  <c r="BH50" i="56"/>
  <c r="BG50" i="56"/>
  <c r="BF50" i="56"/>
  <c r="BD50" i="56"/>
  <c r="CL49" i="56"/>
  <c r="CH49" i="56"/>
  <c r="CF49" i="56"/>
  <c r="CE49" i="56"/>
  <c r="CD49" i="56"/>
  <c r="CB49" i="56"/>
  <c r="BN49" i="56"/>
  <c r="BJ49" i="56"/>
  <c r="BH49" i="56"/>
  <c r="BG49" i="56"/>
  <c r="BF49" i="56"/>
  <c r="BD49" i="56"/>
  <c r="CL48" i="56"/>
  <c r="CH48" i="56"/>
  <c r="CF48" i="56"/>
  <c r="CE48" i="56"/>
  <c r="CD48" i="56"/>
  <c r="CB48" i="56"/>
  <c r="BN48" i="56"/>
  <c r="BJ48" i="56"/>
  <c r="BH48" i="56"/>
  <c r="BG48" i="56"/>
  <c r="BF48" i="56"/>
  <c r="BD48" i="56"/>
  <c r="CL47" i="56"/>
  <c r="CH47" i="56"/>
  <c r="CF47" i="56"/>
  <c r="CE47" i="56"/>
  <c r="CD47" i="56"/>
  <c r="CB47" i="56"/>
  <c r="BN47" i="56"/>
  <c r="BJ47" i="56"/>
  <c r="BH47" i="56"/>
  <c r="BG47" i="56"/>
  <c r="BF47" i="56"/>
  <c r="BD47" i="56"/>
  <c r="G49" i="56"/>
  <c r="CL46" i="56"/>
  <c r="CH46" i="56"/>
  <c r="CF46" i="56"/>
  <c r="CE46" i="56"/>
  <c r="CD46" i="56"/>
  <c r="CB46" i="56"/>
  <c r="BN46" i="56"/>
  <c r="BJ46" i="56"/>
  <c r="BH46" i="56"/>
  <c r="BG46" i="56"/>
  <c r="BF46" i="56"/>
  <c r="BD46" i="56"/>
  <c r="L48" i="56"/>
  <c r="O48" i="56" s="1"/>
  <c r="G48" i="56"/>
  <c r="CL45" i="56"/>
  <c r="CH45" i="56"/>
  <c r="CF45" i="56"/>
  <c r="CE45" i="56"/>
  <c r="CD45" i="56"/>
  <c r="CB45" i="56"/>
  <c r="BO45" i="56"/>
  <c r="BM45" i="56"/>
  <c r="BL45" i="56"/>
  <c r="BK45" i="56"/>
  <c r="BE45" i="56"/>
  <c r="O10" i="56" s="1"/>
  <c r="O154" i="56" s="1"/>
  <c r="BC45" i="56"/>
  <c r="N10" i="56" s="1"/>
  <c r="N154" i="56" s="1"/>
  <c r="BB45" i="56"/>
  <c r="BA45" i="56"/>
  <c r="CL44" i="56"/>
  <c r="CH44" i="56"/>
  <c r="CF44" i="56"/>
  <c r="CE44" i="56"/>
  <c r="CD44" i="56"/>
  <c r="CB44" i="56"/>
  <c r="BN44" i="56"/>
  <c r="BJ44" i="56"/>
  <c r="BH44" i="56"/>
  <c r="BG44" i="56"/>
  <c r="BF44" i="56"/>
  <c r="BD44" i="56"/>
  <c r="CL43" i="56"/>
  <c r="CH43" i="56"/>
  <c r="CF43" i="56"/>
  <c r="CE43" i="56"/>
  <c r="CD43" i="56"/>
  <c r="CB43" i="56"/>
  <c r="BN43" i="56"/>
  <c r="BJ43" i="56"/>
  <c r="BH43" i="56"/>
  <c r="BG43" i="56"/>
  <c r="BF43" i="56"/>
  <c r="BD43" i="56"/>
  <c r="CL42" i="56"/>
  <c r="CH42" i="56"/>
  <c r="CF42" i="56"/>
  <c r="CE42" i="56"/>
  <c r="CD42" i="56"/>
  <c r="CB42" i="56"/>
  <c r="BN42" i="56"/>
  <c r="BJ42" i="56"/>
  <c r="BH42" i="56"/>
  <c r="BG42" i="56"/>
  <c r="BF42" i="56"/>
  <c r="BD42" i="56"/>
  <c r="CL41" i="56"/>
  <c r="CH41" i="56"/>
  <c r="CF41" i="56"/>
  <c r="CE41" i="56"/>
  <c r="CD41" i="56"/>
  <c r="CB41" i="56"/>
  <c r="BN41" i="56"/>
  <c r="BJ41" i="56"/>
  <c r="BH41" i="56"/>
  <c r="BG41" i="56"/>
  <c r="BF41" i="56"/>
  <c r="BD41" i="56"/>
  <c r="CL40" i="56"/>
  <c r="CH40" i="56"/>
  <c r="CF40" i="56"/>
  <c r="CE40" i="56"/>
  <c r="CD40" i="56"/>
  <c r="CB40" i="56"/>
  <c r="BN40" i="56"/>
  <c r="BJ40" i="56"/>
  <c r="BH40" i="56"/>
  <c r="BG40" i="56"/>
  <c r="BF40" i="56"/>
  <c r="BD40" i="56"/>
  <c r="CL39" i="56"/>
  <c r="CH39" i="56"/>
  <c r="CF39" i="56"/>
  <c r="CE39" i="56"/>
  <c r="CD39" i="56"/>
  <c r="CB39" i="56"/>
  <c r="BN39" i="56"/>
  <c r="BJ39" i="56"/>
  <c r="BH39" i="56"/>
  <c r="BG39" i="56"/>
  <c r="BF39" i="56"/>
  <c r="BD39" i="56"/>
  <c r="CL38" i="56"/>
  <c r="CH38" i="56"/>
  <c r="CF38" i="56"/>
  <c r="CE38" i="56"/>
  <c r="CD38" i="56"/>
  <c r="CB38" i="56"/>
  <c r="BN38" i="56"/>
  <c r="BJ38" i="56"/>
  <c r="BH38" i="56"/>
  <c r="BG38" i="56"/>
  <c r="BF38" i="56"/>
  <c r="BD38" i="56"/>
  <c r="CL37" i="56"/>
  <c r="CH37" i="56"/>
  <c r="CF37" i="56"/>
  <c r="CE37" i="56"/>
  <c r="CD37" i="56"/>
  <c r="CB37" i="56"/>
  <c r="BN37" i="56"/>
  <c r="BJ37" i="56"/>
  <c r="BH37" i="56"/>
  <c r="BG37" i="56"/>
  <c r="BF37" i="56"/>
  <c r="BD37" i="56"/>
  <c r="CL36" i="56"/>
  <c r="CH36" i="56"/>
  <c r="CF36" i="56"/>
  <c r="CE36" i="56"/>
  <c r="CD36" i="56"/>
  <c r="CB36" i="56"/>
  <c r="BN36" i="56"/>
  <c r="BJ36" i="56"/>
  <c r="BH36" i="56"/>
  <c r="BG36" i="56"/>
  <c r="BF36" i="56"/>
  <c r="BD36" i="56"/>
  <c r="CL35" i="56"/>
  <c r="CH35" i="56"/>
  <c r="CF35" i="56"/>
  <c r="CE35" i="56"/>
  <c r="CD35" i="56"/>
  <c r="CB35" i="56"/>
  <c r="BN35" i="56"/>
  <c r="BJ35" i="56"/>
  <c r="BH35" i="56"/>
  <c r="BG35" i="56"/>
  <c r="BF35" i="56"/>
  <c r="BD35" i="56"/>
  <c r="CL34" i="56"/>
  <c r="CH34" i="56"/>
  <c r="CF34" i="56"/>
  <c r="CE34" i="56"/>
  <c r="CD34" i="56"/>
  <c r="CB34" i="56"/>
  <c r="BN34" i="56"/>
  <c r="BJ34" i="56"/>
  <c r="BH34" i="56"/>
  <c r="BG34" i="56"/>
  <c r="BF34" i="56"/>
  <c r="BD34" i="56"/>
  <c r="CL33" i="56"/>
  <c r="CH33" i="56"/>
  <c r="CF33" i="56"/>
  <c r="CE33" i="56"/>
  <c r="CD33" i="56"/>
  <c r="CB33" i="56"/>
  <c r="BN33" i="56"/>
  <c r="BJ33" i="56"/>
  <c r="BH33" i="56"/>
  <c r="BG33" i="56"/>
  <c r="BF33" i="56"/>
  <c r="BD33" i="56"/>
  <c r="CL32" i="56"/>
  <c r="CH32" i="56"/>
  <c r="CF32" i="56"/>
  <c r="CE32" i="56"/>
  <c r="CD32" i="56"/>
  <c r="CB32" i="56"/>
  <c r="BO32" i="56"/>
  <c r="BM32" i="56"/>
  <c r="BL32" i="56"/>
  <c r="BK32" i="56"/>
  <c r="BE32" i="56"/>
  <c r="O7" i="56" s="1"/>
  <c r="BC32" i="56"/>
  <c r="BB32" i="56"/>
  <c r="BA32" i="56"/>
  <c r="CL31" i="56"/>
  <c r="CH31" i="56"/>
  <c r="CF31" i="56"/>
  <c r="CE31" i="56"/>
  <c r="CD31" i="56"/>
  <c r="CB31" i="56"/>
  <c r="BN31" i="56"/>
  <c r="BJ31" i="56"/>
  <c r="BH31" i="56"/>
  <c r="BG31" i="56"/>
  <c r="BF31" i="56"/>
  <c r="BD31" i="56"/>
  <c r="CL30" i="56"/>
  <c r="CH30" i="56"/>
  <c r="CF30" i="56"/>
  <c r="CE30" i="56"/>
  <c r="CD30" i="56"/>
  <c r="CB30" i="56"/>
  <c r="BN30" i="56"/>
  <c r="BJ30" i="56"/>
  <c r="BH30" i="56"/>
  <c r="BG30" i="56"/>
  <c r="BF30" i="56"/>
  <c r="BD30" i="56"/>
  <c r="AC30" i="56"/>
  <c r="CL29" i="56"/>
  <c r="CH29" i="56"/>
  <c r="CF29" i="56"/>
  <c r="CE29" i="56"/>
  <c r="CD29" i="56"/>
  <c r="CB29" i="56"/>
  <c r="BN29" i="56"/>
  <c r="BJ29" i="56"/>
  <c r="BH29" i="56"/>
  <c r="BG29" i="56"/>
  <c r="BF29" i="56"/>
  <c r="BD29" i="56"/>
  <c r="AC24" i="56"/>
  <c r="AL24" i="56" s="1"/>
  <c r="CL28" i="56"/>
  <c r="CH28" i="56"/>
  <c r="CF28" i="56"/>
  <c r="CE28" i="56"/>
  <c r="CD28" i="56"/>
  <c r="CB28" i="56"/>
  <c r="BN28" i="56"/>
  <c r="BJ28" i="56"/>
  <c r="BH28" i="56"/>
  <c r="BG28" i="56"/>
  <c r="BF28" i="56"/>
  <c r="BD28" i="56"/>
  <c r="AC28" i="56"/>
  <c r="AL28" i="56" s="1"/>
  <c r="CL27" i="56"/>
  <c r="CH27" i="56"/>
  <c r="CF27" i="56"/>
  <c r="CE27" i="56"/>
  <c r="CD27" i="56"/>
  <c r="CB27" i="56"/>
  <c r="BN27" i="56"/>
  <c r="BJ27" i="56"/>
  <c r="BH27" i="56"/>
  <c r="BG27" i="56"/>
  <c r="BF27" i="56"/>
  <c r="BD27" i="56"/>
  <c r="AC27" i="56"/>
  <c r="AL27" i="56" s="1"/>
  <c r="CL26" i="56"/>
  <c r="CH26" i="56"/>
  <c r="CF26" i="56"/>
  <c r="CE26" i="56"/>
  <c r="CD26" i="56"/>
  <c r="CB26" i="56"/>
  <c r="BN26" i="56"/>
  <c r="BJ26" i="56"/>
  <c r="BH26" i="56"/>
  <c r="BG26" i="56"/>
  <c r="BF26" i="56"/>
  <c r="BD26" i="56"/>
  <c r="AC29" i="56"/>
  <c r="AL29" i="56" s="1"/>
  <c r="CL25" i="56"/>
  <c r="CH25" i="56"/>
  <c r="CF25" i="56"/>
  <c r="CE25" i="56"/>
  <c r="CD25" i="56"/>
  <c r="CB25" i="56"/>
  <c r="BN25" i="56"/>
  <c r="BJ25" i="56"/>
  <c r="BH25" i="56"/>
  <c r="BG25" i="56"/>
  <c r="BF25" i="56"/>
  <c r="BD25" i="56"/>
  <c r="AC26" i="56"/>
  <c r="AL26" i="56" s="1"/>
  <c r="CL24" i="56"/>
  <c r="CH24" i="56"/>
  <c r="CF24" i="56"/>
  <c r="CE24" i="56"/>
  <c r="CD24" i="56"/>
  <c r="CB24" i="56"/>
  <c r="BN24" i="56"/>
  <c r="BJ24" i="56"/>
  <c r="BH24" i="56"/>
  <c r="BG24" i="56"/>
  <c r="BF24" i="56"/>
  <c r="BD24" i="56"/>
  <c r="AC25" i="56"/>
  <c r="AL25" i="56" s="1"/>
  <c r="CL23" i="56"/>
  <c r="CH23" i="56"/>
  <c r="CF23" i="56"/>
  <c r="CE23" i="56"/>
  <c r="CD23" i="56"/>
  <c r="CB23" i="56"/>
  <c r="BN23" i="56"/>
  <c r="BJ23" i="56"/>
  <c r="BH23" i="56"/>
  <c r="BG23" i="56"/>
  <c r="BF23" i="56"/>
  <c r="BD23" i="56"/>
  <c r="AL23" i="56"/>
  <c r="AG23" i="56"/>
  <c r="CL22" i="56"/>
  <c r="CH22" i="56"/>
  <c r="CF22" i="56"/>
  <c r="CE22" i="56"/>
  <c r="CD22" i="56"/>
  <c r="CB22" i="56"/>
  <c r="BN22" i="56"/>
  <c r="BJ22" i="56"/>
  <c r="BH22" i="56"/>
  <c r="BG22" i="56"/>
  <c r="BF22" i="56"/>
  <c r="BD22" i="56"/>
  <c r="CL21" i="56"/>
  <c r="CH21" i="56"/>
  <c r="CF21" i="56"/>
  <c r="CE21" i="56"/>
  <c r="CD21" i="56"/>
  <c r="CB21" i="56"/>
  <c r="BN21" i="56"/>
  <c r="BJ21" i="56"/>
  <c r="BH21" i="56"/>
  <c r="BG21" i="56"/>
  <c r="BF21" i="56"/>
  <c r="BD21" i="56"/>
  <c r="CL20" i="56"/>
  <c r="CH20" i="56"/>
  <c r="CF20" i="56"/>
  <c r="CE20" i="56"/>
  <c r="CD20" i="56"/>
  <c r="CB20" i="56"/>
  <c r="BN20" i="56"/>
  <c r="BJ20" i="56"/>
  <c r="BH20" i="56"/>
  <c r="BG20" i="56"/>
  <c r="BF20" i="56"/>
  <c r="BD20" i="56"/>
  <c r="CL19" i="56"/>
  <c r="CH19" i="56"/>
  <c r="CF19" i="56"/>
  <c r="CE19" i="56"/>
  <c r="CD19" i="56"/>
  <c r="CB19" i="56"/>
  <c r="BO19" i="56"/>
  <c r="BM19" i="56"/>
  <c r="BL19" i="56"/>
  <c r="BK19" i="56"/>
  <c r="BE19" i="56"/>
  <c r="O4" i="56" s="1"/>
  <c r="O150" i="56" s="1"/>
  <c r="BC19" i="56"/>
  <c r="N4" i="56" s="1"/>
  <c r="N150" i="56" s="1"/>
  <c r="BB19" i="56"/>
  <c r="L4" i="56" s="1"/>
  <c r="L150" i="56" s="1"/>
  <c r="BA19" i="56"/>
  <c r="CL18" i="56"/>
  <c r="CH18" i="56"/>
  <c r="CF18" i="56"/>
  <c r="CE18" i="56"/>
  <c r="CD18" i="56"/>
  <c r="CB18" i="56"/>
  <c r="BN18" i="56"/>
  <c r="BJ18" i="56"/>
  <c r="BH18" i="56"/>
  <c r="BG18" i="56"/>
  <c r="BF18" i="56"/>
  <c r="BD18" i="56"/>
  <c r="CL17" i="56"/>
  <c r="CH17" i="56"/>
  <c r="CF17" i="56"/>
  <c r="CE17" i="56"/>
  <c r="CD17" i="56"/>
  <c r="CB17" i="56"/>
  <c r="BN17" i="56"/>
  <c r="BJ17" i="56"/>
  <c r="BH17" i="56"/>
  <c r="BG17" i="56"/>
  <c r="BF17" i="56"/>
  <c r="BD17" i="56"/>
  <c r="CL16" i="56"/>
  <c r="CH16" i="56"/>
  <c r="CF16" i="56"/>
  <c r="CE16" i="56"/>
  <c r="CD16" i="56"/>
  <c r="CB16" i="56"/>
  <c r="BN16" i="56"/>
  <c r="BJ16" i="56"/>
  <c r="BH16" i="56"/>
  <c r="BG16" i="56"/>
  <c r="BF16" i="56"/>
  <c r="BD16" i="56"/>
  <c r="CL15" i="56"/>
  <c r="CH15" i="56"/>
  <c r="CF15" i="56"/>
  <c r="CE15" i="56"/>
  <c r="CD15" i="56"/>
  <c r="CB15" i="56"/>
  <c r="BN15" i="56"/>
  <c r="BJ15" i="56"/>
  <c r="BH15" i="56"/>
  <c r="BG15" i="56"/>
  <c r="BF15" i="56"/>
  <c r="BD15" i="56"/>
  <c r="AK15" i="56"/>
  <c r="AJ15" i="56"/>
  <c r="AI15" i="56"/>
  <c r="AF15" i="56"/>
  <c r="AE15" i="56"/>
  <c r="AD15" i="56"/>
  <c r="CL14" i="56"/>
  <c r="CH14" i="56"/>
  <c r="CF14" i="56"/>
  <c r="CE14" i="56"/>
  <c r="CD14" i="56"/>
  <c r="CB14" i="56"/>
  <c r="BN14" i="56"/>
  <c r="BJ14" i="56"/>
  <c r="BH14" i="56"/>
  <c r="BG14" i="56"/>
  <c r="BF14" i="56"/>
  <c r="BD14" i="56"/>
  <c r="AK13" i="56"/>
  <c r="AJ13" i="56"/>
  <c r="AI13" i="56"/>
  <c r="AF13" i="56"/>
  <c r="AE13" i="56"/>
  <c r="AD13" i="56"/>
  <c r="B14" i="56"/>
  <c r="CL13" i="56"/>
  <c r="CH13" i="56"/>
  <c r="CF13" i="56"/>
  <c r="CE13" i="56"/>
  <c r="CD13" i="56"/>
  <c r="CB13" i="56"/>
  <c r="BN13" i="56"/>
  <c r="BJ13" i="56"/>
  <c r="BH13" i="56"/>
  <c r="BG13" i="56"/>
  <c r="BF13" i="56"/>
  <c r="BD13" i="56"/>
  <c r="AK14" i="56"/>
  <c r="AJ14" i="56"/>
  <c r="AI14" i="56"/>
  <c r="AF14" i="56"/>
  <c r="AE14" i="56"/>
  <c r="AD14" i="56"/>
  <c r="CL12" i="56"/>
  <c r="CH12" i="56"/>
  <c r="CF12" i="56"/>
  <c r="CE12" i="56"/>
  <c r="CD12" i="56"/>
  <c r="CB12" i="56"/>
  <c r="BN12" i="56"/>
  <c r="BJ12" i="56"/>
  <c r="BH12" i="56"/>
  <c r="BG12" i="56"/>
  <c r="BF12" i="56"/>
  <c r="BD12" i="56"/>
  <c r="AK10" i="56"/>
  <c r="AJ10" i="56"/>
  <c r="AI10" i="56"/>
  <c r="AF10" i="56"/>
  <c r="AE10" i="56"/>
  <c r="AD10" i="56"/>
  <c r="M12" i="56"/>
  <c r="I12" i="56"/>
  <c r="H12" i="56"/>
  <c r="G12" i="56"/>
  <c r="CL11" i="56"/>
  <c r="CH11" i="56"/>
  <c r="CF11" i="56"/>
  <c r="CE11" i="56"/>
  <c r="CD11" i="56"/>
  <c r="CB11" i="56"/>
  <c r="BN11" i="56"/>
  <c r="BJ11" i="56"/>
  <c r="BH11" i="56"/>
  <c r="BG11" i="56"/>
  <c r="BF11" i="56"/>
  <c r="BD11" i="56"/>
  <c r="AK12" i="56"/>
  <c r="AJ12" i="56"/>
  <c r="AI12" i="56"/>
  <c r="AF12" i="56"/>
  <c r="AE12" i="56"/>
  <c r="AD12" i="56"/>
  <c r="J11" i="56"/>
  <c r="K11" i="56" s="1"/>
  <c r="CL10" i="56"/>
  <c r="CH10" i="56"/>
  <c r="CF10" i="56"/>
  <c r="CE10" i="56"/>
  <c r="CD10" i="56"/>
  <c r="CB10" i="56"/>
  <c r="BN10" i="56"/>
  <c r="BJ10" i="56"/>
  <c r="BH10" i="56"/>
  <c r="BG10" i="56"/>
  <c r="BF10" i="56"/>
  <c r="BD10" i="56"/>
  <c r="AK11" i="56"/>
  <c r="AJ11" i="56"/>
  <c r="AI11" i="56"/>
  <c r="AF11" i="56"/>
  <c r="AE11" i="56"/>
  <c r="AD11" i="56"/>
  <c r="J10" i="56"/>
  <c r="K10" i="56" s="1"/>
  <c r="CL9" i="56"/>
  <c r="CH9" i="56"/>
  <c r="CF9" i="56"/>
  <c r="CE9" i="56"/>
  <c r="CD9" i="56"/>
  <c r="CB9" i="56"/>
  <c r="BN9" i="56"/>
  <c r="BJ9" i="56"/>
  <c r="BH9" i="56"/>
  <c r="BG9" i="56"/>
  <c r="BF9" i="56"/>
  <c r="BD9" i="56"/>
  <c r="AK9" i="56"/>
  <c r="AJ9" i="56"/>
  <c r="AI9" i="56"/>
  <c r="AF9" i="56"/>
  <c r="AE9" i="56"/>
  <c r="AD9" i="56"/>
  <c r="J8" i="56"/>
  <c r="K8" i="56" s="1"/>
  <c r="CL8" i="56"/>
  <c r="CH8" i="56"/>
  <c r="CF8" i="56"/>
  <c r="CE8" i="56"/>
  <c r="CD8" i="56"/>
  <c r="CB8" i="56"/>
  <c r="BN8" i="56"/>
  <c r="BJ8" i="56"/>
  <c r="BH8" i="56"/>
  <c r="BG8" i="56"/>
  <c r="BF8" i="56"/>
  <c r="BD8" i="56"/>
  <c r="AK8" i="56"/>
  <c r="AJ8" i="56"/>
  <c r="AI8" i="56"/>
  <c r="AF8" i="56"/>
  <c r="AE8" i="56"/>
  <c r="AD8" i="56"/>
  <c r="J9" i="56"/>
  <c r="K9" i="56" s="1"/>
  <c r="CL7" i="56"/>
  <c r="CG7" i="56" s="1"/>
  <c r="CH7" i="56"/>
  <c r="CF7" i="56"/>
  <c r="CE7" i="56"/>
  <c r="CD7" i="56"/>
  <c r="CB7" i="56"/>
  <c r="BN7" i="56"/>
  <c r="BJ7" i="56"/>
  <c r="BH7" i="56"/>
  <c r="BG7" i="56"/>
  <c r="BF7" i="56"/>
  <c r="BD7" i="56"/>
  <c r="J5" i="56"/>
  <c r="K5" i="56" s="1"/>
  <c r="CL6" i="56"/>
  <c r="CH6" i="56"/>
  <c r="CF6" i="56"/>
  <c r="CE6" i="56"/>
  <c r="CD6" i="56"/>
  <c r="CB6" i="56"/>
  <c r="N7" i="56"/>
  <c r="N157" i="56" s="1"/>
  <c r="J7" i="56"/>
  <c r="K7" i="56" s="1"/>
  <c r="L6" i="56"/>
  <c r="L151" i="56" s="1"/>
  <c r="J6" i="56"/>
  <c r="K6" i="56" s="1"/>
  <c r="J4" i="56"/>
  <c r="K4" i="56" s="1"/>
  <c r="P3" i="56"/>
  <c r="L206" i="55"/>
  <c r="L205" i="55"/>
  <c r="L204" i="55"/>
  <c r="L203" i="55"/>
  <c r="L202" i="55"/>
  <c r="L201" i="55"/>
  <c r="L200" i="55"/>
  <c r="L199" i="55"/>
  <c r="L196" i="55"/>
  <c r="L195" i="55"/>
  <c r="L194" i="55"/>
  <c r="L193" i="55"/>
  <c r="L192" i="55"/>
  <c r="L191" i="55"/>
  <c r="L190" i="55"/>
  <c r="L189" i="55"/>
  <c r="L188" i="55"/>
  <c r="L187" i="55"/>
  <c r="L186" i="55"/>
  <c r="L185" i="55"/>
  <c r="L184" i="55"/>
  <c r="L183" i="55"/>
  <c r="L182" i="55"/>
  <c r="L181" i="55"/>
  <c r="L180" i="55"/>
  <c r="L179" i="55"/>
  <c r="L178" i="55"/>
  <c r="L177" i="55"/>
  <c r="M157" i="55"/>
  <c r="M156" i="55"/>
  <c r="M155" i="55"/>
  <c r="M154" i="55"/>
  <c r="M153" i="55"/>
  <c r="M152" i="55"/>
  <c r="M151" i="55"/>
  <c r="M150" i="55"/>
  <c r="AK100" i="55"/>
  <c r="AJ100" i="55"/>
  <c r="AJ31" i="55" s="1"/>
  <c r="AJ16" i="55" s="1"/>
  <c r="AI100" i="55"/>
  <c r="AF100" i="55"/>
  <c r="AF31" i="55" s="1"/>
  <c r="AF16" i="55" s="1"/>
  <c r="AE100" i="55"/>
  <c r="AD100" i="55"/>
  <c r="AD31" i="55" s="1"/>
  <c r="AD16" i="55" s="1"/>
  <c r="AC98" i="55"/>
  <c r="AC99" i="55"/>
  <c r="AG99" i="55" s="1"/>
  <c r="CH102" i="55"/>
  <c r="CF102" i="55"/>
  <c r="CE102" i="55"/>
  <c r="CD102" i="55"/>
  <c r="CB102" i="55"/>
  <c r="CG102" i="55" s="1"/>
  <c r="CB115" i="55"/>
  <c r="CG115" i="55" s="1"/>
  <c r="CI121" i="55"/>
  <c r="BY121" i="55"/>
  <c r="CM121" i="55"/>
  <c r="CK121" i="55"/>
  <c r="CJ121" i="55"/>
  <c r="CC121" i="55"/>
  <c r="CA121" i="55"/>
  <c r="BZ121" i="55"/>
  <c r="CL99" i="55"/>
  <c r="CL98" i="55"/>
  <c r="CL97" i="55"/>
  <c r="CL96" i="55"/>
  <c r="CL95" i="55"/>
  <c r="CL94" i="55"/>
  <c r="CL93" i="55"/>
  <c r="CL92" i="55"/>
  <c r="CL91" i="55"/>
  <c r="CL90" i="55"/>
  <c r="CL89" i="55"/>
  <c r="CL88" i="55"/>
  <c r="CL87" i="55"/>
  <c r="CL86" i="55"/>
  <c r="CL85" i="55"/>
  <c r="CL84" i="55"/>
  <c r="CL83" i="55"/>
  <c r="CL82" i="55"/>
  <c r="CC118" i="55"/>
  <c r="CA118" i="55"/>
  <c r="BZ118" i="55"/>
  <c r="BY118" i="55"/>
  <c r="CM118" i="55"/>
  <c r="CK118" i="55"/>
  <c r="CJ118" i="55"/>
  <c r="CI118" i="55"/>
  <c r="CH117" i="55"/>
  <c r="CF117" i="55"/>
  <c r="CE117" i="55"/>
  <c r="CD117" i="55"/>
  <c r="CB117" i="55"/>
  <c r="CG117" i="55" s="1"/>
  <c r="CH116" i="55"/>
  <c r="CF116" i="55"/>
  <c r="CE116" i="55"/>
  <c r="CD116" i="55"/>
  <c r="CB116" i="55"/>
  <c r="CG116" i="55" s="1"/>
  <c r="CH115" i="55"/>
  <c r="CF115" i="55"/>
  <c r="CE115" i="55"/>
  <c r="CD115" i="55"/>
  <c r="CH114" i="55"/>
  <c r="CF114" i="55"/>
  <c r="CE114" i="55"/>
  <c r="CD114" i="55"/>
  <c r="CB114" i="55"/>
  <c r="CG114" i="55" s="1"/>
  <c r="CH113" i="55"/>
  <c r="CF113" i="55"/>
  <c r="CE113" i="55"/>
  <c r="CD113" i="55"/>
  <c r="CB113" i="55"/>
  <c r="CG113" i="55" s="1"/>
  <c r="CH112" i="55"/>
  <c r="CF112" i="55"/>
  <c r="CE112" i="55"/>
  <c r="CD112" i="55"/>
  <c r="CB112" i="55"/>
  <c r="CG112" i="55" s="1"/>
  <c r="CH111" i="55"/>
  <c r="CF111" i="55"/>
  <c r="CE111" i="55"/>
  <c r="CD111" i="55"/>
  <c r="CB111" i="55"/>
  <c r="CG111" i="55" s="1"/>
  <c r="CH110" i="55"/>
  <c r="CF110" i="55"/>
  <c r="CE110" i="55"/>
  <c r="CD110" i="55"/>
  <c r="CB110" i="55"/>
  <c r="CG110" i="55" s="1"/>
  <c r="CH109" i="55"/>
  <c r="CF109" i="55"/>
  <c r="CE109" i="55"/>
  <c r="CD109" i="55"/>
  <c r="CB109" i="55"/>
  <c r="CG109" i="55" s="1"/>
  <c r="CH108" i="55"/>
  <c r="CF108" i="55"/>
  <c r="CE108" i="55"/>
  <c r="CD108" i="55"/>
  <c r="CB108" i="55"/>
  <c r="CG108" i="55" s="1"/>
  <c r="CH107" i="55"/>
  <c r="CF107" i="55"/>
  <c r="CE107" i="55"/>
  <c r="CD107" i="55"/>
  <c r="CB107" i="55"/>
  <c r="CG107" i="55" s="1"/>
  <c r="CH106" i="55"/>
  <c r="CF106" i="55"/>
  <c r="CE106" i="55"/>
  <c r="CD106" i="55"/>
  <c r="CB106" i="55"/>
  <c r="CG106" i="55" s="1"/>
  <c r="CH105" i="55"/>
  <c r="CF105" i="55"/>
  <c r="CE105" i="55"/>
  <c r="CD105" i="55"/>
  <c r="CB105" i="55"/>
  <c r="CG105" i="55" s="1"/>
  <c r="CH104" i="55"/>
  <c r="CF104" i="55"/>
  <c r="CE104" i="55"/>
  <c r="CD104" i="55"/>
  <c r="CB104" i="55"/>
  <c r="CG104" i="55" s="1"/>
  <c r="CH103" i="55"/>
  <c r="CF103" i="55"/>
  <c r="CE103" i="55"/>
  <c r="CD103" i="55"/>
  <c r="CB103" i="55"/>
  <c r="CG103" i="55" s="1"/>
  <c r="CH101" i="55"/>
  <c r="CF101" i="55"/>
  <c r="CE101" i="55"/>
  <c r="CD101" i="55"/>
  <c r="CB101" i="55"/>
  <c r="CG101" i="55" s="1"/>
  <c r="CH100" i="55"/>
  <c r="CF100" i="55"/>
  <c r="CE100" i="55"/>
  <c r="CD100" i="55"/>
  <c r="CB100" i="55"/>
  <c r="CG100" i="55" s="1"/>
  <c r="CH99" i="55"/>
  <c r="CF99" i="55"/>
  <c r="CE99" i="55"/>
  <c r="CD99" i="55"/>
  <c r="CB99" i="55"/>
  <c r="CG99" i="55" s="1"/>
  <c r="CH98" i="55"/>
  <c r="CF98" i="55"/>
  <c r="CE98" i="55"/>
  <c r="CD98" i="55"/>
  <c r="CB98" i="55"/>
  <c r="CH97" i="55"/>
  <c r="CF97" i="55"/>
  <c r="CE97" i="55"/>
  <c r="CD97" i="55"/>
  <c r="CB97" i="55"/>
  <c r="CG97" i="55" s="1"/>
  <c r="CH96" i="55"/>
  <c r="CF96" i="55"/>
  <c r="CE96" i="55"/>
  <c r="CD96" i="55"/>
  <c r="CB96" i="55"/>
  <c r="CH95" i="55"/>
  <c r="CF95" i="55"/>
  <c r="CE95" i="55"/>
  <c r="CD95" i="55"/>
  <c r="CB95" i="55"/>
  <c r="CH94" i="55"/>
  <c r="CF94" i="55"/>
  <c r="CE94" i="55"/>
  <c r="CD94" i="55"/>
  <c r="CB94" i="55"/>
  <c r="CH93" i="55"/>
  <c r="CF93" i="55"/>
  <c r="CE93" i="55"/>
  <c r="CD93" i="55"/>
  <c r="CB93" i="55"/>
  <c r="CH92" i="55"/>
  <c r="CF92" i="55"/>
  <c r="CE92" i="55"/>
  <c r="CD92" i="55"/>
  <c r="CB92" i="55"/>
  <c r="CH91" i="55"/>
  <c r="CF91" i="55"/>
  <c r="CE91" i="55"/>
  <c r="CD91" i="55"/>
  <c r="CB91" i="55"/>
  <c r="CG91" i="55" s="1"/>
  <c r="CH90" i="55"/>
  <c r="CF90" i="55"/>
  <c r="CE90" i="55"/>
  <c r="CD90" i="55"/>
  <c r="CB90" i="55"/>
  <c r="CH89" i="55"/>
  <c r="CF89" i="55"/>
  <c r="CE89" i="55"/>
  <c r="CD89" i="55"/>
  <c r="CB89" i="55"/>
  <c r="CG89" i="55" s="1"/>
  <c r="CH88" i="55"/>
  <c r="CF88" i="55"/>
  <c r="CE88" i="55"/>
  <c r="CD88" i="55"/>
  <c r="CB88" i="55"/>
  <c r="CH87" i="55"/>
  <c r="CF87" i="55"/>
  <c r="CE87" i="55"/>
  <c r="CD87" i="55"/>
  <c r="CB87" i="55"/>
  <c r="CH86" i="55"/>
  <c r="CF86" i="55"/>
  <c r="CE86" i="55"/>
  <c r="CD86" i="55"/>
  <c r="CB86" i="55"/>
  <c r="CH85" i="55"/>
  <c r="CF85" i="55"/>
  <c r="CE85" i="55"/>
  <c r="CD85" i="55"/>
  <c r="CB85" i="55"/>
  <c r="CH84" i="55"/>
  <c r="CF84" i="55"/>
  <c r="CE84" i="55"/>
  <c r="CD84" i="55"/>
  <c r="CB84" i="55"/>
  <c r="CH83" i="55"/>
  <c r="CF83" i="55"/>
  <c r="CE83" i="55"/>
  <c r="CD83" i="55"/>
  <c r="CB83" i="55"/>
  <c r="CG83" i="55" s="1"/>
  <c r="CH82" i="55"/>
  <c r="CF82" i="55"/>
  <c r="CE82" i="55"/>
  <c r="CD82" i="55"/>
  <c r="CB82" i="55"/>
  <c r="CH54" i="55"/>
  <c r="CF54" i="55"/>
  <c r="CE54" i="55"/>
  <c r="CD54" i="55"/>
  <c r="CB54" i="55"/>
  <c r="CH53" i="55"/>
  <c r="CF53" i="55"/>
  <c r="CE53" i="55"/>
  <c r="CD53" i="55"/>
  <c r="CB53" i="55"/>
  <c r="CH52" i="55"/>
  <c r="CF52" i="55"/>
  <c r="CE52" i="55"/>
  <c r="CD52" i="55"/>
  <c r="CB52" i="55"/>
  <c r="CH51" i="55"/>
  <c r="CF51" i="55"/>
  <c r="CE51" i="55"/>
  <c r="CD51" i="55"/>
  <c r="CB51" i="55"/>
  <c r="CH50" i="55"/>
  <c r="CF50" i="55"/>
  <c r="CE50" i="55"/>
  <c r="CD50" i="55"/>
  <c r="CB50" i="55"/>
  <c r="CH49" i="55"/>
  <c r="CF49" i="55"/>
  <c r="CE49" i="55"/>
  <c r="CD49" i="55"/>
  <c r="CB49" i="55"/>
  <c r="CH48" i="55"/>
  <c r="CF48" i="55"/>
  <c r="CE48" i="55"/>
  <c r="CD48" i="55"/>
  <c r="CB48" i="55"/>
  <c r="CH47" i="55"/>
  <c r="CF47" i="55"/>
  <c r="CE47" i="55"/>
  <c r="CD47" i="55"/>
  <c r="CB47" i="55"/>
  <c r="CH46" i="55"/>
  <c r="CF46" i="55"/>
  <c r="CE46" i="55"/>
  <c r="CD46" i="55"/>
  <c r="CB46" i="55"/>
  <c r="CH45" i="55"/>
  <c r="CF45" i="55"/>
  <c r="CE45" i="55"/>
  <c r="CD45" i="55"/>
  <c r="CB45" i="55"/>
  <c r="CH44" i="55"/>
  <c r="CF44" i="55"/>
  <c r="CE44" i="55"/>
  <c r="CD44" i="55"/>
  <c r="CB44" i="55"/>
  <c r="CH43" i="55"/>
  <c r="CF43" i="55"/>
  <c r="CE43" i="55"/>
  <c r="CD43" i="55"/>
  <c r="CB43" i="55"/>
  <c r="CH42" i="55"/>
  <c r="CF42" i="55"/>
  <c r="CE42" i="55"/>
  <c r="CD42" i="55"/>
  <c r="CB42" i="55"/>
  <c r="CH41" i="55"/>
  <c r="CF41" i="55"/>
  <c r="CE41" i="55"/>
  <c r="CD41" i="55"/>
  <c r="CB41" i="55"/>
  <c r="CH40" i="55"/>
  <c r="CF40" i="55"/>
  <c r="CE40" i="55"/>
  <c r="CD40" i="55"/>
  <c r="CB40" i="55"/>
  <c r="CH39" i="55"/>
  <c r="CF39" i="55"/>
  <c r="CE39" i="55"/>
  <c r="CD39" i="55"/>
  <c r="CB39" i="55"/>
  <c r="CH38" i="55"/>
  <c r="CF38" i="55"/>
  <c r="CE38" i="55"/>
  <c r="CD38" i="55"/>
  <c r="CB38" i="55"/>
  <c r="CH37" i="55"/>
  <c r="CF37" i="55"/>
  <c r="CE37" i="55"/>
  <c r="CD37" i="55"/>
  <c r="CB37" i="55"/>
  <c r="CH36" i="55"/>
  <c r="CF36" i="55"/>
  <c r="CE36" i="55"/>
  <c r="CD36" i="55"/>
  <c r="CB36" i="55"/>
  <c r="CH35" i="55"/>
  <c r="CF35" i="55"/>
  <c r="CE35" i="55"/>
  <c r="CD35" i="55"/>
  <c r="CB35" i="55"/>
  <c r="CH34" i="55"/>
  <c r="CF34" i="55"/>
  <c r="CE34" i="55"/>
  <c r="CD34" i="55"/>
  <c r="CB34" i="55"/>
  <c r="CH33" i="55"/>
  <c r="CF33" i="55"/>
  <c r="CE33" i="55"/>
  <c r="CD33" i="55"/>
  <c r="CB33" i="55"/>
  <c r="CH32" i="55"/>
  <c r="CF32" i="55"/>
  <c r="CE32" i="55"/>
  <c r="CD32" i="55"/>
  <c r="CB32" i="55"/>
  <c r="CH31" i="55"/>
  <c r="CF31" i="55"/>
  <c r="CE31" i="55"/>
  <c r="CD31" i="55"/>
  <c r="CB31" i="55"/>
  <c r="CH30" i="55"/>
  <c r="CF30" i="55"/>
  <c r="CE30" i="55"/>
  <c r="CD30" i="55"/>
  <c r="CB30" i="55"/>
  <c r="CH29" i="55"/>
  <c r="CF29" i="55"/>
  <c r="CE29" i="55"/>
  <c r="CD29" i="55"/>
  <c r="CB29" i="55"/>
  <c r="CH28" i="55"/>
  <c r="CF28" i="55"/>
  <c r="CE28" i="55"/>
  <c r="CD28" i="55"/>
  <c r="CB28" i="55"/>
  <c r="CH27" i="55"/>
  <c r="CF27" i="55"/>
  <c r="CE27" i="55"/>
  <c r="CD27" i="55"/>
  <c r="CB27" i="55"/>
  <c r="CH26" i="55"/>
  <c r="CF26" i="55"/>
  <c r="CE26" i="55"/>
  <c r="CD26" i="55"/>
  <c r="CB26" i="55"/>
  <c r="CH25" i="55"/>
  <c r="CF25" i="55"/>
  <c r="CE25" i="55"/>
  <c r="CD25" i="55"/>
  <c r="CB25" i="55"/>
  <c r="CH24" i="55"/>
  <c r="CF24" i="55"/>
  <c r="CE24" i="55"/>
  <c r="CD24" i="55"/>
  <c r="CB24" i="55"/>
  <c r="CH23" i="55"/>
  <c r="CF23" i="55"/>
  <c r="CE23" i="55"/>
  <c r="CD23" i="55"/>
  <c r="CB23" i="55"/>
  <c r="CH22" i="55"/>
  <c r="CF22" i="55"/>
  <c r="CE22" i="55"/>
  <c r="CD22" i="55"/>
  <c r="CB22" i="55"/>
  <c r="CH21" i="55"/>
  <c r="CF21" i="55"/>
  <c r="CE21" i="55"/>
  <c r="CD21" i="55"/>
  <c r="CB21" i="55"/>
  <c r="CH20" i="55"/>
  <c r="CF20" i="55"/>
  <c r="CE20" i="55"/>
  <c r="CD20" i="55"/>
  <c r="CB20" i="55"/>
  <c r="CH19" i="55"/>
  <c r="CF19" i="55"/>
  <c r="CE19" i="55"/>
  <c r="CD19" i="55"/>
  <c r="CB19" i="55"/>
  <c r="CH18" i="55"/>
  <c r="CF18" i="55"/>
  <c r="CE18" i="55"/>
  <c r="CD18" i="55"/>
  <c r="CB18" i="55"/>
  <c r="CH17" i="55"/>
  <c r="CF17" i="55"/>
  <c r="CE17" i="55"/>
  <c r="CD17" i="55"/>
  <c r="CB17" i="55"/>
  <c r="CH16" i="55"/>
  <c r="CF16" i="55"/>
  <c r="CE16" i="55"/>
  <c r="CD16" i="55"/>
  <c r="CB16" i="55"/>
  <c r="CH15" i="55"/>
  <c r="CF15" i="55"/>
  <c r="CE15" i="55"/>
  <c r="CD15" i="55"/>
  <c r="CB15" i="55"/>
  <c r="CH14" i="55"/>
  <c r="CF14" i="55"/>
  <c r="CE14" i="55"/>
  <c r="CD14" i="55"/>
  <c r="CB14" i="55"/>
  <c r="CH13" i="55"/>
  <c r="CF13" i="55"/>
  <c r="CE13" i="55"/>
  <c r="CD13" i="55"/>
  <c r="CB13" i="55"/>
  <c r="CH12" i="55"/>
  <c r="CF12" i="55"/>
  <c r="CE12" i="55"/>
  <c r="CD12" i="55"/>
  <c r="CB12" i="55"/>
  <c r="CH11" i="55"/>
  <c r="CF11" i="55"/>
  <c r="CE11" i="55"/>
  <c r="CD11" i="55"/>
  <c r="CB11" i="55"/>
  <c r="CH10" i="55"/>
  <c r="CF10" i="55"/>
  <c r="CE10" i="55"/>
  <c r="CD10" i="55"/>
  <c r="CB10" i="55"/>
  <c r="CH9" i="55"/>
  <c r="CF9" i="55"/>
  <c r="CE9" i="55"/>
  <c r="CD9" i="55"/>
  <c r="CB9" i="55"/>
  <c r="CH8" i="55"/>
  <c r="CF8" i="55"/>
  <c r="CE8" i="55"/>
  <c r="CD8" i="55"/>
  <c r="CB8" i="55"/>
  <c r="CH7" i="55"/>
  <c r="CF7" i="55"/>
  <c r="CE7" i="55"/>
  <c r="CD7" i="55"/>
  <c r="CB7" i="55"/>
  <c r="CH6" i="55"/>
  <c r="CF6" i="55"/>
  <c r="CE6" i="55"/>
  <c r="CD6" i="55"/>
  <c r="CB6" i="55"/>
  <c r="CM55" i="55"/>
  <c r="CK55" i="55"/>
  <c r="CJ55" i="55"/>
  <c r="CI55" i="55"/>
  <c r="CC55" i="55"/>
  <c r="CA55" i="55"/>
  <c r="BZ55" i="55"/>
  <c r="BY55" i="55"/>
  <c r="CL54" i="55"/>
  <c r="CL53" i="55"/>
  <c r="CL52" i="55"/>
  <c r="CL51" i="55"/>
  <c r="CL50" i="55"/>
  <c r="CL49" i="55"/>
  <c r="CL48" i="55"/>
  <c r="CL47" i="55"/>
  <c r="CL46" i="55"/>
  <c r="CL45" i="55"/>
  <c r="CL44" i="55"/>
  <c r="CL43" i="55"/>
  <c r="CL42" i="55"/>
  <c r="CL41" i="55"/>
  <c r="CL40" i="55"/>
  <c r="CL39" i="55"/>
  <c r="CL38" i="55"/>
  <c r="CL37" i="55"/>
  <c r="CL36" i="55"/>
  <c r="CL35" i="55"/>
  <c r="CL34" i="55"/>
  <c r="CL33" i="55"/>
  <c r="CL32" i="55"/>
  <c r="CL31" i="55"/>
  <c r="CL30" i="55"/>
  <c r="CL29" i="55"/>
  <c r="CL28" i="55"/>
  <c r="CL27" i="55"/>
  <c r="CL26" i="55"/>
  <c r="CL25" i="55"/>
  <c r="CL24" i="55"/>
  <c r="CL23" i="55"/>
  <c r="CL22" i="55"/>
  <c r="CL21" i="55"/>
  <c r="CL20" i="55"/>
  <c r="CL19" i="55"/>
  <c r="CL18" i="55"/>
  <c r="CL17" i="55"/>
  <c r="CL16" i="55"/>
  <c r="CL15" i="55"/>
  <c r="CL14" i="55"/>
  <c r="CL13" i="55"/>
  <c r="CL12" i="55"/>
  <c r="CL11" i="55"/>
  <c r="CL10" i="55"/>
  <c r="CL9" i="55"/>
  <c r="CL8" i="55"/>
  <c r="CL7" i="55"/>
  <c r="CL6" i="55"/>
  <c r="AK15" i="55"/>
  <c r="AJ15" i="55"/>
  <c r="AI15" i="55"/>
  <c r="AF15" i="55"/>
  <c r="AE15" i="55"/>
  <c r="AD15" i="55"/>
  <c r="AK14" i="55"/>
  <c r="AJ14" i="55"/>
  <c r="AI14" i="55"/>
  <c r="AF14" i="55"/>
  <c r="AE14" i="55"/>
  <c r="AD14" i="55"/>
  <c r="AK13" i="55"/>
  <c r="AJ13" i="55"/>
  <c r="AI13" i="55"/>
  <c r="AF13" i="55"/>
  <c r="AE13" i="55"/>
  <c r="AD13" i="55"/>
  <c r="AK12" i="55"/>
  <c r="AJ12" i="55"/>
  <c r="AI12" i="55"/>
  <c r="AF12" i="55"/>
  <c r="AE12" i="55"/>
  <c r="AD12" i="55"/>
  <c r="AK11" i="55"/>
  <c r="AJ11" i="55"/>
  <c r="AI11" i="55"/>
  <c r="AF11" i="55"/>
  <c r="AE11" i="55"/>
  <c r="AD11" i="55"/>
  <c r="AK10" i="55"/>
  <c r="AJ10" i="55"/>
  <c r="AI10" i="55"/>
  <c r="AF10" i="55"/>
  <c r="AE10" i="55"/>
  <c r="AD10" i="55"/>
  <c r="AK9" i="55"/>
  <c r="AJ9" i="55"/>
  <c r="AI9" i="55"/>
  <c r="AF9" i="55"/>
  <c r="AE9" i="55"/>
  <c r="AD9" i="55"/>
  <c r="AK8" i="55"/>
  <c r="AJ8" i="55"/>
  <c r="AI8" i="55"/>
  <c r="AF8" i="55"/>
  <c r="AE8" i="55"/>
  <c r="AD8" i="55"/>
  <c r="BJ130" i="55"/>
  <c r="BH130" i="55"/>
  <c r="BG130" i="55"/>
  <c r="BF130" i="55"/>
  <c r="BJ129" i="55"/>
  <c r="BH129" i="55"/>
  <c r="BG129" i="55"/>
  <c r="BF129" i="55"/>
  <c r="BJ128" i="55"/>
  <c r="BH128" i="55"/>
  <c r="BG128" i="55"/>
  <c r="BF128" i="55"/>
  <c r="BJ127" i="55"/>
  <c r="BH127" i="55"/>
  <c r="BG127" i="55"/>
  <c r="BF127" i="55"/>
  <c r="BJ126" i="55"/>
  <c r="BH126" i="55"/>
  <c r="BG126" i="55"/>
  <c r="BF126" i="55"/>
  <c r="BJ125" i="55"/>
  <c r="BH125" i="55"/>
  <c r="BG125" i="55"/>
  <c r="BF125" i="55"/>
  <c r="BJ124" i="55"/>
  <c r="BH124" i="55"/>
  <c r="BG124" i="55"/>
  <c r="BF124" i="55"/>
  <c r="BJ123" i="55"/>
  <c r="BH123" i="55"/>
  <c r="BG123" i="55"/>
  <c r="BF123" i="55"/>
  <c r="BJ122" i="55"/>
  <c r="BH122" i="55"/>
  <c r="BG122" i="55"/>
  <c r="BF122" i="55"/>
  <c r="BJ121" i="55"/>
  <c r="BH121" i="55"/>
  <c r="BG121" i="55"/>
  <c r="BF121" i="55"/>
  <c r="BJ120" i="55"/>
  <c r="BH120" i="55"/>
  <c r="BG120" i="55"/>
  <c r="BF120" i="55"/>
  <c r="BJ119" i="55"/>
  <c r="BH119" i="55"/>
  <c r="BG119" i="55"/>
  <c r="BF119" i="55"/>
  <c r="BJ117" i="55"/>
  <c r="BH117" i="55"/>
  <c r="BG117" i="55"/>
  <c r="BF117" i="55"/>
  <c r="BJ116" i="55"/>
  <c r="BH116" i="55"/>
  <c r="BG116" i="55"/>
  <c r="BF116" i="55"/>
  <c r="BJ115" i="55"/>
  <c r="BH115" i="55"/>
  <c r="BG115" i="55"/>
  <c r="BF115" i="55"/>
  <c r="BJ114" i="55"/>
  <c r="BH114" i="55"/>
  <c r="BG114" i="55"/>
  <c r="BF114" i="55"/>
  <c r="BJ113" i="55"/>
  <c r="BH113" i="55"/>
  <c r="BG113" i="55"/>
  <c r="BF113" i="55"/>
  <c r="BJ112" i="55"/>
  <c r="BH112" i="55"/>
  <c r="BG112" i="55"/>
  <c r="BF112" i="55"/>
  <c r="BJ111" i="55"/>
  <c r="BH111" i="55"/>
  <c r="BG111" i="55"/>
  <c r="BF111" i="55"/>
  <c r="BJ110" i="55"/>
  <c r="BH110" i="55"/>
  <c r="BG110" i="55"/>
  <c r="BF110" i="55"/>
  <c r="BJ109" i="55"/>
  <c r="BH109" i="55"/>
  <c r="BG109" i="55"/>
  <c r="BF109" i="55"/>
  <c r="BJ108" i="55"/>
  <c r="BH108" i="55"/>
  <c r="BG108" i="55"/>
  <c r="BF108" i="55"/>
  <c r="BJ107" i="55"/>
  <c r="BH107" i="55"/>
  <c r="BG107" i="55"/>
  <c r="BF107" i="55"/>
  <c r="BJ106" i="55"/>
  <c r="BH106" i="55"/>
  <c r="BG106" i="55"/>
  <c r="BF106" i="55"/>
  <c r="BJ104" i="55"/>
  <c r="BH104" i="55"/>
  <c r="BG104" i="55"/>
  <c r="BF104" i="55"/>
  <c r="BJ103" i="55"/>
  <c r="BH103" i="55"/>
  <c r="BG103" i="55"/>
  <c r="BF103" i="55"/>
  <c r="BJ102" i="55"/>
  <c r="BH102" i="55"/>
  <c r="BG102" i="55"/>
  <c r="BF102" i="55"/>
  <c r="BJ101" i="55"/>
  <c r="BH101" i="55"/>
  <c r="BG101" i="55"/>
  <c r="BF101" i="55"/>
  <c r="BJ100" i="55"/>
  <c r="BH100" i="55"/>
  <c r="BG100" i="55"/>
  <c r="BF100" i="55"/>
  <c r="BJ99" i="55"/>
  <c r="BH99" i="55"/>
  <c r="BG99" i="55"/>
  <c r="BF99" i="55"/>
  <c r="BJ98" i="55"/>
  <c r="BH98" i="55"/>
  <c r="BG98" i="55"/>
  <c r="BF98" i="55"/>
  <c r="BJ97" i="55"/>
  <c r="BH97" i="55"/>
  <c r="BG97" i="55"/>
  <c r="BF97" i="55"/>
  <c r="BJ96" i="55"/>
  <c r="BH96" i="55"/>
  <c r="BG96" i="55"/>
  <c r="BF96" i="55"/>
  <c r="BJ95" i="55"/>
  <c r="BH95" i="55"/>
  <c r="BG95" i="55"/>
  <c r="BF95" i="55"/>
  <c r="BJ94" i="55"/>
  <c r="BH94" i="55"/>
  <c r="BG94" i="55"/>
  <c r="BF94" i="55"/>
  <c r="BJ93" i="55"/>
  <c r="BH93" i="55"/>
  <c r="BG93" i="55"/>
  <c r="BF93" i="55"/>
  <c r="BJ91" i="55"/>
  <c r="BH91" i="55"/>
  <c r="BG91" i="55"/>
  <c r="BF91" i="55"/>
  <c r="BJ90" i="55"/>
  <c r="BH90" i="55"/>
  <c r="BG90" i="55"/>
  <c r="BF90" i="55"/>
  <c r="BJ89" i="55"/>
  <c r="BH89" i="55"/>
  <c r="BG89" i="55"/>
  <c r="BF89" i="55"/>
  <c r="BJ88" i="55"/>
  <c r="BH88" i="55"/>
  <c r="BG88" i="55"/>
  <c r="BF88" i="55"/>
  <c r="BJ87" i="55"/>
  <c r="BH87" i="55"/>
  <c r="BG87" i="55"/>
  <c r="BF87" i="55"/>
  <c r="BJ86" i="55"/>
  <c r="BH86" i="55"/>
  <c r="BG86" i="55"/>
  <c r="BF86" i="55"/>
  <c r="BJ85" i="55"/>
  <c r="BH85" i="55"/>
  <c r="BG85" i="55"/>
  <c r="BF85" i="55"/>
  <c r="BJ84" i="55"/>
  <c r="BH84" i="55"/>
  <c r="BG84" i="55"/>
  <c r="BF84" i="55"/>
  <c r="BJ83" i="55"/>
  <c r="BH83" i="55"/>
  <c r="BG83" i="55"/>
  <c r="BF83" i="55"/>
  <c r="BJ82" i="55"/>
  <c r="BH82" i="55"/>
  <c r="BG82" i="55"/>
  <c r="BF82" i="55"/>
  <c r="BJ81" i="55"/>
  <c r="BH81" i="55"/>
  <c r="BG81" i="55"/>
  <c r="BF81" i="55"/>
  <c r="BJ80" i="55"/>
  <c r="BH80" i="55"/>
  <c r="BG80" i="55"/>
  <c r="BF80" i="55"/>
  <c r="BJ57" i="55"/>
  <c r="BH57" i="55"/>
  <c r="BG57" i="55"/>
  <c r="BF57" i="55"/>
  <c r="BJ56" i="55"/>
  <c r="BH56" i="55"/>
  <c r="BG56" i="55"/>
  <c r="BF56" i="55"/>
  <c r="BJ55" i="55"/>
  <c r="BH55" i="55"/>
  <c r="BG55" i="55"/>
  <c r="BF55" i="55"/>
  <c r="BJ54" i="55"/>
  <c r="BH54" i="55"/>
  <c r="BG54" i="55"/>
  <c r="BF54" i="55"/>
  <c r="BJ53" i="55"/>
  <c r="BH53" i="55"/>
  <c r="BG53" i="55"/>
  <c r="BF53" i="55"/>
  <c r="BJ52" i="55"/>
  <c r="BH52" i="55"/>
  <c r="BG52" i="55"/>
  <c r="BF52" i="55"/>
  <c r="BJ51" i="55"/>
  <c r="BH51" i="55"/>
  <c r="BG51" i="55"/>
  <c r="BF51" i="55"/>
  <c r="BJ50" i="55"/>
  <c r="BH50" i="55"/>
  <c r="BG50" i="55"/>
  <c r="BF50" i="55"/>
  <c r="BJ49" i="55"/>
  <c r="BH49" i="55"/>
  <c r="BG49" i="55"/>
  <c r="BF49" i="55"/>
  <c r="BJ48" i="55"/>
  <c r="BH48" i="55"/>
  <c r="BG48" i="55"/>
  <c r="BF48" i="55"/>
  <c r="BJ47" i="55"/>
  <c r="BH47" i="55"/>
  <c r="BG47" i="55"/>
  <c r="BF47" i="55"/>
  <c r="BJ46" i="55"/>
  <c r="BH46" i="55"/>
  <c r="BG46" i="55"/>
  <c r="BF46" i="55"/>
  <c r="BJ44" i="55"/>
  <c r="BH44" i="55"/>
  <c r="BG44" i="55"/>
  <c r="BF44" i="55"/>
  <c r="BJ43" i="55"/>
  <c r="BH43" i="55"/>
  <c r="BG43" i="55"/>
  <c r="BF43" i="55"/>
  <c r="BJ42" i="55"/>
  <c r="BH42" i="55"/>
  <c r="BG42" i="55"/>
  <c r="BF42" i="55"/>
  <c r="BJ41" i="55"/>
  <c r="BH41" i="55"/>
  <c r="BG41" i="55"/>
  <c r="BF41" i="55"/>
  <c r="BJ40" i="55"/>
  <c r="BH40" i="55"/>
  <c r="BG40" i="55"/>
  <c r="BF40" i="55"/>
  <c r="BJ39" i="55"/>
  <c r="BH39" i="55"/>
  <c r="BG39" i="55"/>
  <c r="BF39" i="55"/>
  <c r="BJ38" i="55"/>
  <c r="BH38" i="55"/>
  <c r="BG38" i="55"/>
  <c r="BF38" i="55"/>
  <c r="BJ37" i="55"/>
  <c r="BH37" i="55"/>
  <c r="BG37" i="55"/>
  <c r="BF37" i="55"/>
  <c r="BJ36" i="55"/>
  <c r="BH36" i="55"/>
  <c r="BG36" i="55"/>
  <c r="BF36" i="55"/>
  <c r="BJ35" i="55"/>
  <c r="BH35" i="55"/>
  <c r="BG35" i="55"/>
  <c r="BF35" i="55"/>
  <c r="BJ34" i="55"/>
  <c r="BH34" i="55"/>
  <c r="BG34" i="55"/>
  <c r="BF34" i="55"/>
  <c r="BJ33" i="55"/>
  <c r="BH33" i="55"/>
  <c r="BG33" i="55"/>
  <c r="BF33" i="55"/>
  <c r="BJ31" i="55"/>
  <c r="BH31" i="55"/>
  <c r="BG31" i="55"/>
  <c r="BF31" i="55"/>
  <c r="BJ30" i="55"/>
  <c r="BH30" i="55"/>
  <c r="BG30" i="55"/>
  <c r="BF30" i="55"/>
  <c r="BJ29" i="55"/>
  <c r="BH29" i="55"/>
  <c r="BG29" i="55"/>
  <c r="BF29" i="55"/>
  <c r="BJ28" i="55"/>
  <c r="BH28" i="55"/>
  <c r="BG28" i="55"/>
  <c r="BF28" i="55"/>
  <c r="BJ27" i="55"/>
  <c r="BH27" i="55"/>
  <c r="BG27" i="55"/>
  <c r="BF27" i="55"/>
  <c r="BJ26" i="55"/>
  <c r="BH26" i="55"/>
  <c r="BG26" i="55"/>
  <c r="BF26" i="55"/>
  <c r="BJ25" i="55"/>
  <c r="BH25" i="55"/>
  <c r="BG25" i="55"/>
  <c r="BF25" i="55"/>
  <c r="BJ24" i="55"/>
  <c r="BH24" i="55"/>
  <c r="BG24" i="55"/>
  <c r="BF24" i="55"/>
  <c r="BJ23" i="55"/>
  <c r="BH23" i="55"/>
  <c r="BG23" i="55"/>
  <c r="BF23" i="55"/>
  <c r="BJ22" i="55"/>
  <c r="BH22" i="55"/>
  <c r="BG22" i="55"/>
  <c r="BF22" i="55"/>
  <c r="BJ21" i="55"/>
  <c r="BH21" i="55"/>
  <c r="BG21" i="55"/>
  <c r="BF21" i="55"/>
  <c r="BJ20" i="55"/>
  <c r="BH20" i="55"/>
  <c r="BG20" i="55"/>
  <c r="BF20" i="55"/>
  <c r="BJ18" i="55"/>
  <c r="BH18" i="55"/>
  <c r="BG18" i="55"/>
  <c r="BF18" i="55"/>
  <c r="BJ17" i="55"/>
  <c r="BH17" i="55"/>
  <c r="BG17" i="55"/>
  <c r="BF17" i="55"/>
  <c r="BJ16" i="55"/>
  <c r="BH16" i="55"/>
  <c r="BG16" i="55"/>
  <c r="BF16" i="55"/>
  <c r="BJ15" i="55"/>
  <c r="BH15" i="55"/>
  <c r="BG15" i="55"/>
  <c r="BF15" i="55"/>
  <c r="BJ14" i="55"/>
  <c r="BH14" i="55"/>
  <c r="BG14" i="55"/>
  <c r="BF14" i="55"/>
  <c r="BJ13" i="55"/>
  <c r="BH13" i="55"/>
  <c r="BG13" i="55"/>
  <c r="BF13" i="55"/>
  <c r="BJ12" i="55"/>
  <c r="BH12" i="55"/>
  <c r="BG12" i="55"/>
  <c r="BF12" i="55"/>
  <c r="BJ11" i="55"/>
  <c r="BH11" i="55"/>
  <c r="BG11" i="55"/>
  <c r="BF11" i="55"/>
  <c r="BJ10" i="55"/>
  <c r="BH10" i="55"/>
  <c r="BG10" i="55"/>
  <c r="BF10" i="55"/>
  <c r="BJ9" i="55"/>
  <c r="BH9" i="55"/>
  <c r="BG9" i="55"/>
  <c r="BF9" i="55"/>
  <c r="BJ8" i="55"/>
  <c r="BH8" i="55"/>
  <c r="BG8" i="55"/>
  <c r="BF8" i="55"/>
  <c r="BJ7" i="55"/>
  <c r="BH7" i="55"/>
  <c r="BG7" i="55"/>
  <c r="BF7" i="55"/>
  <c r="BD130" i="55"/>
  <c r="BD129" i="55"/>
  <c r="BD128" i="55"/>
  <c r="BD127" i="55"/>
  <c r="BD126" i="55"/>
  <c r="BD125" i="55"/>
  <c r="BD124" i="55"/>
  <c r="BD123" i="55"/>
  <c r="BD122" i="55"/>
  <c r="BD121" i="55"/>
  <c r="BD120" i="55"/>
  <c r="BD119" i="55"/>
  <c r="BD117" i="55"/>
  <c r="BD116" i="55"/>
  <c r="BD115" i="55"/>
  <c r="BD114" i="55"/>
  <c r="BD113" i="55"/>
  <c r="BD112" i="55"/>
  <c r="BD111" i="55"/>
  <c r="BD110" i="55"/>
  <c r="BD109" i="55"/>
  <c r="BD108" i="55"/>
  <c r="BD107" i="55"/>
  <c r="BD106" i="55"/>
  <c r="BD104" i="55"/>
  <c r="BD103" i="55"/>
  <c r="BD102" i="55"/>
  <c r="BD101" i="55"/>
  <c r="BD100" i="55"/>
  <c r="BD99" i="55"/>
  <c r="BD98" i="55"/>
  <c r="BD97" i="55"/>
  <c r="BD96" i="55"/>
  <c r="BD95" i="55"/>
  <c r="BD94" i="55"/>
  <c r="BD93" i="55"/>
  <c r="BD91" i="55"/>
  <c r="BD90" i="55"/>
  <c r="BD89" i="55"/>
  <c r="BD88" i="55"/>
  <c r="BD87" i="55"/>
  <c r="BD86" i="55"/>
  <c r="BD85" i="55"/>
  <c r="BD84" i="55"/>
  <c r="BD83" i="55"/>
  <c r="BD82" i="55"/>
  <c r="BD81" i="55"/>
  <c r="BD80" i="55"/>
  <c r="BD57" i="55"/>
  <c r="BD56" i="55"/>
  <c r="BD55" i="55"/>
  <c r="BD54" i="55"/>
  <c r="BD53" i="55"/>
  <c r="BD52" i="55"/>
  <c r="BD51" i="55"/>
  <c r="BD50" i="55"/>
  <c r="BD49" i="55"/>
  <c r="BD48" i="55"/>
  <c r="BD47" i="55"/>
  <c r="BD46" i="55"/>
  <c r="BD44" i="55"/>
  <c r="BD43" i="55"/>
  <c r="BD42" i="55"/>
  <c r="BD41" i="55"/>
  <c r="BD40" i="55"/>
  <c r="BD39" i="55"/>
  <c r="BD38" i="55"/>
  <c r="BD37" i="55"/>
  <c r="BD36" i="55"/>
  <c r="BD35" i="55"/>
  <c r="BD34" i="55"/>
  <c r="BD33" i="55"/>
  <c r="BD31" i="55"/>
  <c r="BD30" i="55"/>
  <c r="BD29" i="55"/>
  <c r="BD28" i="55"/>
  <c r="BD27" i="55"/>
  <c r="BD26" i="55"/>
  <c r="BD25" i="55"/>
  <c r="BD24" i="55"/>
  <c r="BD23" i="55"/>
  <c r="BD22" i="55"/>
  <c r="BD21" i="55"/>
  <c r="BD20" i="55"/>
  <c r="BD18" i="55"/>
  <c r="BD17" i="55"/>
  <c r="BD16" i="55"/>
  <c r="BD15" i="55"/>
  <c r="BD14" i="55"/>
  <c r="BD13" i="55"/>
  <c r="BD12" i="55"/>
  <c r="BD11" i="55"/>
  <c r="BD10" i="55"/>
  <c r="BD9" i="55"/>
  <c r="BD8" i="55"/>
  <c r="BO131" i="55"/>
  <c r="BM131" i="55"/>
  <c r="BL131" i="55"/>
  <c r="BK131" i="55"/>
  <c r="BN130" i="55"/>
  <c r="BN129" i="55"/>
  <c r="BN128" i="55"/>
  <c r="BN127" i="55"/>
  <c r="BN126" i="55"/>
  <c r="BN125" i="55"/>
  <c r="BN124" i="55"/>
  <c r="BN123" i="55"/>
  <c r="BN122" i="55"/>
  <c r="BN121" i="55"/>
  <c r="BN120" i="55"/>
  <c r="BI120" i="55" s="1"/>
  <c r="BN119" i="55"/>
  <c r="BO118" i="55"/>
  <c r="BM118" i="55"/>
  <c r="BL118" i="55"/>
  <c r="BK118" i="55"/>
  <c r="BN117" i="55"/>
  <c r="BI117" i="55" s="1"/>
  <c r="BN116" i="55"/>
  <c r="BN115" i="55"/>
  <c r="BN114" i="55"/>
  <c r="BN113" i="55"/>
  <c r="BN112" i="55"/>
  <c r="BN111" i="55"/>
  <c r="BI111" i="55" s="1"/>
  <c r="BN110" i="55"/>
  <c r="BN109" i="55"/>
  <c r="BI109" i="55" s="1"/>
  <c r="BN108" i="55"/>
  <c r="BN107" i="55"/>
  <c r="BN106" i="55"/>
  <c r="BO105" i="55"/>
  <c r="BM105" i="55"/>
  <c r="BL105" i="55"/>
  <c r="BK105" i="55"/>
  <c r="BN104" i="55"/>
  <c r="BN103" i="55"/>
  <c r="BN102" i="55"/>
  <c r="BI102" i="55" s="1"/>
  <c r="BN101" i="55"/>
  <c r="BN100" i="55"/>
  <c r="BN99" i="55"/>
  <c r="BN98" i="55"/>
  <c r="BN97" i="55"/>
  <c r="BN96" i="55"/>
  <c r="BN95" i="55"/>
  <c r="BN94" i="55"/>
  <c r="BI94" i="55" s="1"/>
  <c r="BN93" i="55"/>
  <c r="BO92" i="55"/>
  <c r="BM92" i="55"/>
  <c r="BL92" i="55"/>
  <c r="BK92" i="55"/>
  <c r="BN91" i="55"/>
  <c r="BI91" i="55" s="1"/>
  <c r="BN90" i="55"/>
  <c r="BN89" i="55"/>
  <c r="BN88" i="55"/>
  <c r="BN87" i="55"/>
  <c r="BN86" i="55"/>
  <c r="BN85" i="55"/>
  <c r="BN84" i="55"/>
  <c r="BN83" i="55"/>
  <c r="BN82" i="55"/>
  <c r="BN81" i="55"/>
  <c r="BN80" i="55"/>
  <c r="BO58" i="55"/>
  <c r="BM58" i="55"/>
  <c r="BL58" i="55"/>
  <c r="BK58" i="55"/>
  <c r="BN57" i="55"/>
  <c r="BN56" i="55"/>
  <c r="BN55" i="55"/>
  <c r="BI55" i="55" s="1"/>
  <c r="BN54" i="55"/>
  <c r="BN53" i="55"/>
  <c r="BN52" i="55"/>
  <c r="BN51" i="55"/>
  <c r="BN50" i="55"/>
  <c r="BN49" i="55"/>
  <c r="BN48" i="55"/>
  <c r="BN47" i="55"/>
  <c r="BI47" i="55" s="1"/>
  <c r="BN46" i="55"/>
  <c r="BO45" i="55"/>
  <c r="BM45" i="55"/>
  <c r="BL45" i="55"/>
  <c r="BK45" i="55"/>
  <c r="BN44" i="55"/>
  <c r="BI44" i="55" s="1"/>
  <c r="BN43" i="55"/>
  <c r="BN42" i="55"/>
  <c r="BN41" i="55"/>
  <c r="BN40" i="55"/>
  <c r="BN39" i="55"/>
  <c r="BN38" i="55"/>
  <c r="BI38" i="55" s="1"/>
  <c r="BN37" i="55"/>
  <c r="BN36" i="55"/>
  <c r="BI36" i="55" s="1"/>
  <c r="BN35" i="55"/>
  <c r="BN34" i="55"/>
  <c r="BN33" i="55"/>
  <c r="BO32" i="55"/>
  <c r="BM32" i="55"/>
  <c r="BL32" i="55"/>
  <c r="BK32" i="55"/>
  <c r="BN31" i="55"/>
  <c r="BN30" i="55"/>
  <c r="BN29" i="55"/>
  <c r="BI29" i="55" s="1"/>
  <c r="BN28" i="55"/>
  <c r="BN27" i="55"/>
  <c r="BN26" i="55"/>
  <c r="BN25" i="55"/>
  <c r="BN24" i="55"/>
  <c r="BN23" i="55"/>
  <c r="BN22" i="55"/>
  <c r="BN21" i="55"/>
  <c r="BI21" i="55" s="1"/>
  <c r="BN20" i="55"/>
  <c r="BO19" i="55"/>
  <c r="BM19" i="55"/>
  <c r="BL19" i="55"/>
  <c r="BK19" i="55"/>
  <c r="BN18" i="55"/>
  <c r="BI18" i="55" s="1"/>
  <c r="BN17" i="55"/>
  <c r="BN16" i="55"/>
  <c r="BN15" i="55"/>
  <c r="BN14" i="55"/>
  <c r="BN13" i="55"/>
  <c r="BN12" i="55"/>
  <c r="BI12" i="55" s="1"/>
  <c r="BN11" i="55"/>
  <c r="BN10" i="55"/>
  <c r="BI10" i="55" s="1"/>
  <c r="BN9" i="55"/>
  <c r="BN8" i="55"/>
  <c r="BN7" i="55"/>
  <c r="BA58" i="55"/>
  <c r="AK91" i="55"/>
  <c r="AJ91" i="55"/>
  <c r="AI91" i="55"/>
  <c r="AK90" i="55"/>
  <c r="AJ90" i="55"/>
  <c r="AI90" i="55"/>
  <c r="AK89" i="55"/>
  <c r="AJ89" i="55"/>
  <c r="AI89" i="55"/>
  <c r="AK88" i="55"/>
  <c r="AJ88" i="55"/>
  <c r="AI88" i="55"/>
  <c r="AK87" i="55"/>
  <c r="AJ87" i="55"/>
  <c r="AI87" i="55"/>
  <c r="AK86" i="55"/>
  <c r="AJ86" i="55"/>
  <c r="AI86" i="55"/>
  <c r="AK85" i="55"/>
  <c r="AJ85" i="55"/>
  <c r="AI85" i="55"/>
  <c r="AK84" i="55"/>
  <c r="AJ84" i="55"/>
  <c r="AI84" i="55"/>
  <c r="AK83" i="55"/>
  <c r="AJ83" i="55"/>
  <c r="AI83" i="55"/>
  <c r="AK82" i="55"/>
  <c r="AJ82" i="55"/>
  <c r="AI82" i="55"/>
  <c r="AF91" i="55"/>
  <c r="AE91" i="55"/>
  <c r="AD91" i="55"/>
  <c r="AF90" i="55"/>
  <c r="AE90" i="55"/>
  <c r="AD90" i="55"/>
  <c r="AC90" i="55"/>
  <c r="AF89" i="55"/>
  <c r="AE89" i="55"/>
  <c r="AD89" i="55"/>
  <c r="AC89" i="55"/>
  <c r="AL89" i="55" s="1"/>
  <c r="AF88" i="55"/>
  <c r="AE88" i="55"/>
  <c r="AD88" i="55"/>
  <c r="AC88" i="55"/>
  <c r="AF87" i="55"/>
  <c r="AE87" i="55"/>
  <c r="AD87" i="55"/>
  <c r="AC87" i="55"/>
  <c r="AF86" i="55"/>
  <c r="AE86" i="55"/>
  <c r="AD86" i="55"/>
  <c r="AC86" i="55"/>
  <c r="AF85" i="55"/>
  <c r="AE85" i="55"/>
  <c r="AD85" i="55"/>
  <c r="AC85" i="55"/>
  <c r="AF84" i="55"/>
  <c r="AE84" i="55"/>
  <c r="AD84" i="55"/>
  <c r="AC84" i="55"/>
  <c r="AF83" i="55"/>
  <c r="AE83" i="55"/>
  <c r="AD83" i="55"/>
  <c r="AC83" i="55"/>
  <c r="AF82" i="55"/>
  <c r="AE82" i="55"/>
  <c r="AD82" i="55"/>
  <c r="AC82" i="55"/>
  <c r="AK31" i="55"/>
  <c r="AK16" i="55" s="1"/>
  <c r="AI31" i="55"/>
  <c r="AI16" i="55" s="1"/>
  <c r="AE31" i="55"/>
  <c r="AE16" i="55" s="1"/>
  <c r="AC24" i="55"/>
  <c r="AG24" i="55" s="1"/>
  <c r="I155" i="55"/>
  <c r="H155" i="55"/>
  <c r="G155" i="55"/>
  <c r="I154" i="55"/>
  <c r="H154" i="55"/>
  <c r="G154" i="55"/>
  <c r="I156" i="55"/>
  <c r="H156" i="55"/>
  <c r="G156" i="55"/>
  <c r="I157" i="55"/>
  <c r="H157" i="55"/>
  <c r="G157" i="55"/>
  <c r="I150" i="55"/>
  <c r="H150" i="55"/>
  <c r="G150" i="55"/>
  <c r="I153" i="55"/>
  <c r="H153" i="55"/>
  <c r="G153" i="55"/>
  <c r="I151" i="55"/>
  <c r="H151" i="55"/>
  <c r="G151" i="55"/>
  <c r="I152" i="55"/>
  <c r="H152" i="55"/>
  <c r="G152" i="55"/>
  <c r="J11" i="55"/>
  <c r="K11" i="55" s="1"/>
  <c r="J9" i="55"/>
  <c r="K9" i="55" s="1"/>
  <c r="J10" i="55"/>
  <c r="K10" i="55" s="1"/>
  <c r="J8" i="55"/>
  <c r="K8" i="55" s="1"/>
  <c r="J7" i="55"/>
  <c r="K7" i="55" s="1"/>
  <c r="J6" i="55"/>
  <c r="K6" i="55" s="1"/>
  <c r="J5" i="55"/>
  <c r="K5" i="55" s="1"/>
  <c r="C147" i="55"/>
  <c r="P149" i="55" s="1"/>
  <c r="C74" i="55"/>
  <c r="BE131" i="55"/>
  <c r="BC131" i="55"/>
  <c r="BB131" i="55"/>
  <c r="L11" i="55" s="1"/>
  <c r="L155" i="55" s="1"/>
  <c r="BA131" i="55"/>
  <c r="BE58" i="55"/>
  <c r="O8" i="55" s="1"/>
  <c r="O152" i="55" s="1"/>
  <c r="BC58" i="55"/>
  <c r="BB58" i="55"/>
  <c r="L8" i="55" s="1"/>
  <c r="L152" i="55" s="1"/>
  <c r="BE118" i="55"/>
  <c r="O9" i="55" s="1"/>
  <c r="O153" i="55" s="1"/>
  <c r="BC118" i="55"/>
  <c r="N9" i="55" s="1"/>
  <c r="N153" i="55" s="1"/>
  <c r="BB118" i="55"/>
  <c r="L9" i="55" s="1"/>
  <c r="L153" i="55" s="1"/>
  <c r="BA118" i="55"/>
  <c r="BE45" i="55"/>
  <c r="BC45" i="55"/>
  <c r="BB45" i="55"/>
  <c r="L10" i="55" s="1"/>
  <c r="L154" i="55" s="1"/>
  <c r="BA45" i="55"/>
  <c r="G47" i="55"/>
  <c r="L46" i="55"/>
  <c r="O46" i="55" s="1"/>
  <c r="G46" i="55"/>
  <c r="BE105" i="55"/>
  <c r="BC105" i="55"/>
  <c r="N7" i="55" s="1"/>
  <c r="N157" i="55" s="1"/>
  <c r="BB105" i="55"/>
  <c r="L7" i="55" s="1"/>
  <c r="L157" i="55" s="1"/>
  <c r="BA105" i="55"/>
  <c r="BE32" i="55"/>
  <c r="BC32" i="55"/>
  <c r="N6" i="55" s="1"/>
  <c r="N156" i="55" s="1"/>
  <c r="BB32" i="55"/>
  <c r="L6" i="55" s="1"/>
  <c r="L156" i="55" s="1"/>
  <c r="BA32" i="55"/>
  <c r="BE92" i="55"/>
  <c r="BC92" i="55"/>
  <c r="N5" i="55" s="1"/>
  <c r="N151" i="55" s="1"/>
  <c r="BB92" i="55"/>
  <c r="L5" i="55" s="1"/>
  <c r="L151" i="55" s="1"/>
  <c r="BA92" i="55"/>
  <c r="BE19" i="55"/>
  <c r="BC19" i="55"/>
  <c r="BB19" i="55"/>
  <c r="BA19" i="55"/>
  <c r="BD7" i="55"/>
  <c r="B14" i="55"/>
  <c r="M12" i="55"/>
  <c r="I12" i="55"/>
  <c r="H12" i="55"/>
  <c r="G12" i="55"/>
  <c r="AC30" i="55"/>
  <c r="AC29" i="55"/>
  <c r="AC26" i="55"/>
  <c r="AL26" i="55" s="1"/>
  <c r="AC25" i="55"/>
  <c r="AL25" i="55" s="1"/>
  <c r="AC28" i="55"/>
  <c r="AL28" i="55" s="1"/>
  <c r="AC27" i="55"/>
  <c r="AL27" i="55" s="1"/>
  <c r="AL23" i="55"/>
  <c r="J4" i="55"/>
  <c r="K4" i="55" s="1"/>
  <c r="P3" i="55"/>
  <c r="BI32" i="62" l="1"/>
  <c r="AG91" i="62"/>
  <c r="BI58" i="62"/>
  <c r="CL121" i="62"/>
  <c r="AC92" i="62"/>
  <c r="AL92" i="62" s="1"/>
  <c r="AG85" i="62"/>
  <c r="BI118" i="62"/>
  <c r="CH121" i="62"/>
  <c r="BN132" i="62"/>
  <c r="AC31" i="62"/>
  <c r="AC32" i="62" s="1"/>
  <c r="AL32" i="62" s="1"/>
  <c r="BY121" i="62"/>
  <c r="AL12" i="62"/>
  <c r="AL103" i="62"/>
  <c r="BI45" i="62"/>
  <c r="CG120" i="62"/>
  <c r="BD132" i="62"/>
  <c r="BI19" i="62"/>
  <c r="BG132" i="62"/>
  <c r="BJ132" i="62"/>
  <c r="CF121" i="62"/>
  <c r="BF132" i="62"/>
  <c r="CB121" i="62"/>
  <c r="CG58" i="62"/>
  <c r="AL13" i="62"/>
  <c r="N158" i="62"/>
  <c r="AG9" i="62"/>
  <c r="AL11" i="62"/>
  <c r="AG15" i="62"/>
  <c r="AG14" i="62"/>
  <c r="BI131" i="62"/>
  <c r="AG10" i="62"/>
  <c r="BH132" i="62"/>
  <c r="AC16" i="62"/>
  <c r="AL16" i="62" s="1"/>
  <c r="N12" i="62"/>
  <c r="AG8" i="62"/>
  <c r="CG123" i="62"/>
  <c r="AL91" i="61"/>
  <c r="BI118" i="61"/>
  <c r="AG12" i="61"/>
  <c r="BI19" i="61"/>
  <c r="AC31" i="61"/>
  <c r="AL31" i="61" s="1"/>
  <c r="CL120" i="61"/>
  <c r="AL84" i="61"/>
  <c r="BJ132" i="61"/>
  <c r="CE120" i="61"/>
  <c r="CG119" i="61"/>
  <c r="BN132" i="61"/>
  <c r="AG103" i="61"/>
  <c r="AL103" i="61"/>
  <c r="CF120" i="61"/>
  <c r="CG122" i="61"/>
  <c r="CG56" i="61"/>
  <c r="CH120" i="61"/>
  <c r="BI92" i="61"/>
  <c r="AL15" i="61"/>
  <c r="BI45" i="61"/>
  <c r="BI131" i="61"/>
  <c r="BI32" i="61"/>
  <c r="BI105" i="61"/>
  <c r="BI58" i="61"/>
  <c r="BG132" i="61"/>
  <c r="CB120" i="61"/>
  <c r="L158" i="61"/>
  <c r="BD132" i="61"/>
  <c r="L12" i="61"/>
  <c r="BF132" i="61"/>
  <c r="AG10" i="61"/>
  <c r="AL13" i="61"/>
  <c r="AG11" i="61"/>
  <c r="AG9" i="61"/>
  <c r="AL14" i="61"/>
  <c r="AC92" i="61"/>
  <c r="BH132" i="61"/>
  <c r="AG85" i="61"/>
  <c r="AC16" i="61"/>
  <c r="AL16" i="61" s="1"/>
  <c r="AG8" i="61"/>
  <c r="CH120" i="60"/>
  <c r="AG84" i="60"/>
  <c r="AG83" i="60"/>
  <c r="BN132" i="60"/>
  <c r="BI32" i="60"/>
  <c r="BI58" i="60"/>
  <c r="CG122" i="60"/>
  <c r="CE120" i="60"/>
  <c r="BI92" i="60"/>
  <c r="L12" i="60"/>
  <c r="CF120" i="60"/>
  <c r="CG56" i="60"/>
  <c r="BJ132" i="60"/>
  <c r="L158" i="60"/>
  <c r="CG119" i="60"/>
  <c r="BD132" i="60"/>
  <c r="CB120" i="60"/>
  <c r="BG132" i="60"/>
  <c r="BI45" i="60"/>
  <c r="AG10" i="60"/>
  <c r="AG103" i="60"/>
  <c r="AC92" i="60"/>
  <c r="AL92" i="60" s="1"/>
  <c r="AG12" i="60"/>
  <c r="AG13" i="60"/>
  <c r="AL15" i="60"/>
  <c r="AL9" i="60"/>
  <c r="AG11" i="60"/>
  <c r="AG8" i="60"/>
  <c r="AG14" i="60"/>
  <c r="BF132" i="60"/>
  <c r="N12" i="60"/>
  <c r="CL120" i="60"/>
  <c r="O12" i="60"/>
  <c r="AC31" i="60"/>
  <c r="AL103" i="60"/>
  <c r="AL86" i="60"/>
  <c r="N158" i="60"/>
  <c r="BI131" i="60"/>
  <c r="BH132" i="60"/>
  <c r="AC16" i="60"/>
  <c r="AL16" i="60" s="1"/>
  <c r="BI118" i="60"/>
  <c r="AG92" i="60"/>
  <c r="BI105" i="60"/>
  <c r="AG91" i="60"/>
  <c r="AL91" i="60"/>
  <c r="AC84" i="59"/>
  <c r="AL84" i="59" s="1"/>
  <c r="CG36" i="59"/>
  <c r="CG82" i="59"/>
  <c r="CG89" i="59"/>
  <c r="CG28" i="59"/>
  <c r="CG47" i="59"/>
  <c r="CG49" i="59"/>
  <c r="CG51" i="59"/>
  <c r="BI53" i="59"/>
  <c r="BI43" i="59"/>
  <c r="CG46" i="59"/>
  <c r="CG48" i="59"/>
  <c r="CG50" i="59"/>
  <c r="CG43" i="59"/>
  <c r="BN92" i="59"/>
  <c r="BI109" i="59"/>
  <c r="J157" i="59"/>
  <c r="K157" i="59" s="1"/>
  <c r="BI12" i="59"/>
  <c r="CG17" i="59"/>
  <c r="CG39" i="59"/>
  <c r="BI115" i="59"/>
  <c r="BI28" i="59"/>
  <c r="BI112" i="59"/>
  <c r="BI57" i="59"/>
  <c r="CG85" i="59"/>
  <c r="BI87" i="59"/>
  <c r="BI96" i="59"/>
  <c r="CG98" i="59"/>
  <c r="BI104" i="59"/>
  <c r="CG16" i="59"/>
  <c r="CG18" i="59"/>
  <c r="BI20" i="59"/>
  <c r="BI33" i="59"/>
  <c r="BI101" i="59"/>
  <c r="CG22" i="59"/>
  <c r="BI24" i="59"/>
  <c r="CG27" i="59"/>
  <c r="BI41" i="59"/>
  <c r="BI88" i="59"/>
  <c r="BI91" i="59"/>
  <c r="BI117" i="59"/>
  <c r="BI95" i="59"/>
  <c r="BI120" i="59"/>
  <c r="BI124" i="59"/>
  <c r="BN32" i="59"/>
  <c r="BI99" i="59"/>
  <c r="CE56" i="59"/>
  <c r="BG19" i="59"/>
  <c r="CB56" i="59"/>
  <c r="BI22" i="59"/>
  <c r="CG25" i="59"/>
  <c r="BI30" i="59"/>
  <c r="BI31" i="59"/>
  <c r="CG34" i="59"/>
  <c r="CG45" i="59"/>
  <c r="BI54" i="59"/>
  <c r="CG87" i="59"/>
  <c r="BI89" i="59"/>
  <c r="CG100" i="59"/>
  <c r="BI127" i="59"/>
  <c r="J156" i="59"/>
  <c r="K156" i="59" s="1"/>
  <c r="CG8" i="59"/>
  <c r="CG10" i="59"/>
  <c r="CG30" i="59"/>
  <c r="CG32" i="59"/>
  <c r="CG54" i="59"/>
  <c r="BI80" i="59"/>
  <c r="CG90" i="59"/>
  <c r="BI111" i="59"/>
  <c r="BI25" i="59"/>
  <c r="BI81" i="59"/>
  <c r="BI83" i="59"/>
  <c r="BO132" i="59"/>
  <c r="AL99" i="59"/>
  <c r="CL56" i="59"/>
  <c r="BI7" i="59"/>
  <c r="BI9" i="59"/>
  <c r="BI21" i="59"/>
  <c r="BI90" i="59"/>
  <c r="CG94" i="59"/>
  <c r="CG99" i="59"/>
  <c r="BI103" i="59"/>
  <c r="BN105" i="59"/>
  <c r="BI121" i="59"/>
  <c r="BN45" i="59"/>
  <c r="CG15" i="59"/>
  <c r="BI18" i="59"/>
  <c r="BI26" i="59"/>
  <c r="CG35" i="59"/>
  <c r="BI37" i="59"/>
  <c r="CG91" i="59"/>
  <c r="BG118" i="59"/>
  <c r="BI16" i="59"/>
  <c r="CG38" i="59"/>
  <c r="CG55" i="59"/>
  <c r="CG83" i="59"/>
  <c r="CG88" i="59"/>
  <c r="BI110" i="59"/>
  <c r="BN118" i="59"/>
  <c r="BJ131" i="59"/>
  <c r="BN131" i="59"/>
  <c r="J151" i="59"/>
  <c r="K151" i="59" s="1"/>
  <c r="J153" i="59"/>
  <c r="K153" i="59" s="1"/>
  <c r="AL101" i="59"/>
  <c r="BJ19" i="59"/>
  <c r="BI14" i="59"/>
  <c r="BN19" i="59"/>
  <c r="BI40" i="59"/>
  <c r="CG44" i="59"/>
  <c r="CG53" i="59"/>
  <c r="BI82" i="59"/>
  <c r="BH131" i="59"/>
  <c r="BN58" i="59"/>
  <c r="CG84" i="59"/>
  <c r="BI107" i="59"/>
  <c r="BI113" i="59"/>
  <c r="BI129" i="59"/>
  <c r="CD56" i="59"/>
  <c r="BG45" i="59"/>
  <c r="CG40" i="59"/>
  <c r="BH45" i="59"/>
  <c r="CH119" i="59"/>
  <c r="AL98" i="59"/>
  <c r="J155" i="59"/>
  <c r="CF56" i="59"/>
  <c r="CG12" i="59"/>
  <c r="CG21" i="59"/>
  <c r="BI23" i="59"/>
  <c r="CG26" i="59"/>
  <c r="BJ45" i="59"/>
  <c r="BI48" i="59"/>
  <c r="CG52" i="59"/>
  <c r="BI94" i="59"/>
  <c r="CG96" i="59"/>
  <c r="BI102" i="59"/>
  <c r="BJ118" i="59"/>
  <c r="BI114" i="59"/>
  <c r="CH56" i="59"/>
  <c r="BJ32" i="59"/>
  <c r="BI52" i="59"/>
  <c r="BD92" i="59"/>
  <c r="BI100" i="59"/>
  <c r="BI119" i="59"/>
  <c r="BI122" i="59"/>
  <c r="BL132" i="59"/>
  <c r="CG41" i="59"/>
  <c r="CM120" i="59"/>
  <c r="CG11" i="59"/>
  <c r="CG24" i="59"/>
  <c r="CG33" i="59"/>
  <c r="CG42" i="59"/>
  <c r="CG9" i="59"/>
  <c r="CG37" i="59"/>
  <c r="CI120" i="59"/>
  <c r="BD105" i="59"/>
  <c r="CF122" i="59"/>
  <c r="BH105" i="59"/>
  <c r="BI98" i="59"/>
  <c r="BG105" i="59"/>
  <c r="BI47" i="59"/>
  <c r="BI49" i="59"/>
  <c r="BI55" i="59"/>
  <c r="CH122" i="59"/>
  <c r="BJ58" i="59"/>
  <c r="CG29" i="59"/>
  <c r="BI51" i="59"/>
  <c r="BI46" i="59"/>
  <c r="BI106" i="59"/>
  <c r="BD118" i="59"/>
  <c r="BI108" i="59"/>
  <c r="BD45" i="59"/>
  <c r="BI35" i="59"/>
  <c r="CA120" i="59"/>
  <c r="BZ120" i="59"/>
  <c r="BI125" i="59"/>
  <c r="BD131" i="59"/>
  <c r="BI130" i="59"/>
  <c r="BG131" i="59"/>
  <c r="L10" i="59"/>
  <c r="L155" i="59" s="1"/>
  <c r="BE132" i="59"/>
  <c r="BI86" i="59"/>
  <c r="BI85" i="59"/>
  <c r="BI84" i="59"/>
  <c r="BI17" i="59"/>
  <c r="BI13" i="59"/>
  <c r="BI11" i="59"/>
  <c r="BI29" i="59"/>
  <c r="BD32" i="59"/>
  <c r="BF92" i="59"/>
  <c r="BF105" i="59"/>
  <c r="BF32" i="59"/>
  <c r="BF19" i="59"/>
  <c r="BF118" i="59"/>
  <c r="BF45" i="59"/>
  <c r="BA132" i="59"/>
  <c r="AG23" i="59"/>
  <c r="AG27" i="59"/>
  <c r="AJ92" i="59"/>
  <c r="AG82" i="59"/>
  <c r="AG84" i="59"/>
  <c r="AG87" i="59"/>
  <c r="AG89" i="59"/>
  <c r="AE92" i="59"/>
  <c r="AE16" i="59"/>
  <c r="AE17" i="59" s="1"/>
  <c r="AF92" i="59"/>
  <c r="AL87" i="59"/>
  <c r="AL88" i="59"/>
  <c r="AL89" i="59"/>
  <c r="AG88" i="59"/>
  <c r="AG90" i="59"/>
  <c r="AJ32" i="59"/>
  <c r="AK92" i="59"/>
  <c r="AG29" i="59"/>
  <c r="AL86" i="59"/>
  <c r="AL90" i="59"/>
  <c r="AG86" i="59"/>
  <c r="AC8" i="59"/>
  <c r="AL8" i="59" s="1"/>
  <c r="AC13" i="59"/>
  <c r="AL13" i="59" s="1"/>
  <c r="AJ17" i="59"/>
  <c r="AC14" i="59"/>
  <c r="AL14" i="59" s="1"/>
  <c r="AC10" i="59"/>
  <c r="AG10" i="59" s="1"/>
  <c r="AC11" i="59"/>
  <c r="AG11" i="59" s="1"/>
  <c r="AC9" i="59"/>
  <c r="AG9" i="59" s="1"/>
  <c r="AL28" i="59"/>
  <c r="I158" i="59"/>
  <c r="J154" i="59"/>
  <c r="K154" i="59" s="1"/>
  <c r="K155" i="59"/>
  <c r="H158" i="59"/>
  <c r="M158" i="59"/>
  <c r="J152" i="59"/>
  <c r="K152" i="59" s="1"/>
  <c r="AF32" i="59"/>
  <c r="AF16" i="59"/>
  <c r="AF17" i="59" s="1"/>
  <c r="N8" i="59"/>
  <c r="N152" i="59" s="1"/>
  <c r="BC132" i="59"/>
  <c r="BD58" i="59"/>
  <c r="J150" i="59"/>
  <c r="K150" i="59" s="1"/>
  <c r="G158" i="59"/>
  <c r="CG7" i="59"/>
  <c r="BD19" i="59"/>
  <c r="BG32" i="59"/>
  <c r="BG58" i="59"/>
  <c r="BG92" i="59"/>
  <c r="AI92" i="59"/>
  <c r="CL119" i="59"/>
  <c r="BH118" i="59"/>
  <c r="CG14" i="59"/>
  <c r="BH32" i="59"/>
  <c r="BI34" i="59"/>
  <c r="BI50" i="59"/>
  <c r="BK132" i="59"/>
  <c r="BH92" i="59"/>
  <c r="BJ105" i="59"/>
  <c r="AK16" i="59"/>
  <c r="AK17" i="59" s="1"/>
  <c r="AK32" i="59"/>
  <c r="BI116" i="59"/>
  <c r="L150" i="59"/>
  <c r="AC15" i="59"/>
  <c r="AG15" i="59" s="1"/>
  <c r="BI27" i="59"/>
  <c r="BI42" i="59"/>
  <c r="BH19" i="59"/>
  <c r="BI39" i="59"/>
  <c r="BF58" i="59"/>
  <c r="BJ92" i="59"/>
  <c r="CL122" i="59"/>
  <c r="AG100" i="59"/>
  <c r="AC85" i="59"/>
  <c r="AL85" i="59" s="1"/>
  <c r="AL100" i="59"/>
  <c r="O12" i="59"/>
  <c r="CD119" i="59"/>
  <c r="O158" i="59"/>
  <c r="N7" i="59"/>
  <c r="N157" i="59" s="1"/>
  <c r="BI10" i="59"/>
  <c r="AC12" i="59"/>
  <c r="AG12" i="59" s="1"/>
  <c r="CG23" i="59"/>
  <c r="CG31" i="59"/>
  <c r="BH58" i="59"/>
  <c r="AD92" i="59"/>
  <c r="CE119" i="59"/>
  <c r="CB119" i="59"/>
  <c r="CD122" i="59"/>
  <c r="BF131" i="59"/>
  <c r="BB132" i="59"/>
  <c r="BI8" i="59"/>
  <c r="BI15" i="59"/>
  <c r="CG13" i="59"/>
  <c r="CG19" i="59"/>
  <c r="CG20" i="59"/>
  <c r="AG24" i="59"/>
  <c r="AL24" i="59"/>
  <c r="AD32" i="59"/>
  <c r="AD16" i="59"/>
  <c r="AD17" i="59" s="1"/>
  <c r="BI38" i="59"/>
  <c r="BI56" i="59"/>
  <c r="CF119" i="59"/>
  <c r="CG86" i="59"/>
  <c r="BI97" i="59"/>
  <c r="CB122" i="59"/>
  <c r="CE122" i="59"/>
  <c r="BI123" i="59"/>
  <c r="N4" i="59"/>
  <c r="AG25" i="59"/>
  <c r="AI31" i="59"/>
  <c r="AG102" i="59"/>
  <c r="AC103" i="59"/>
  <c r="AC31" i="59" s="1"/>
  <c r="AC32" i="59" s="1"/>
  <c r="AC83" i="59"/>
  <c r="AC91" i="59"/>
  <c r="AL91" i="59" s="1"/>
  <c r="BM132" i="59"/>
  <c r="AG26" i="59"/>
  <c r="AL82" i="59"/>
  <c r="BI93" i="59"/>
  <c r="P149" i="59"/>
  <c r="AC85" i="58"/>
  <c r="AL85" i="58" s="1"/>
  <c r="BN58" i="58"/>
  <c r="BI127" i="58"/>
  <c r="CG7" i="58"/>
  <c r="BI42" i="58"/>
  <c r="BI103" i="58"/>
  <c r="CG98" i="58"/>
  <c r="AG100" i="58"/>
  <c r="CG50" i="58"/>
  <c r="CG54" i="58"/>
  <c r="BI93" i="58"/>
  <c r="BI99" i="58"/>
  <c r="BI114" i="58"/>
  <c r="CG21" i="58"/>
  <c r="BI48" i="58"/>
  <c r="BI84" i="58"/>
  <c r="BI86" i="58"/>
  <c r="BI90" i="58"/>
  <c r="CG95" i="58"/>
  <c r="BI112" i="58"/>
  <c r="BI124" i="58"/>
  <c r="BI27" i="58"/>
  <c r="BI29" i="58"/>
  <c r="BI31" i="58"/>
  <c r="CG33" i="58"/>
  <c r="CG35" i="58"/>
  <c r="AG25" i="58"/>
  <c r="BI51" i="58"/>
  <c r="BI53" i="58"/>
  <c r="AC84" i="58"/>
  <c r="AL84" i="58" s="1"/>
  <c r="BI12" i="58"/>
  <c r="BI106" i="58"/>
  <c r="BI107" i="58"/>
  <c r="CG10" i="58"/>
  <c r="BI14" i="58"/>
  <c r="CG28" i="58"/>
  <c r="CG91" i="58"/>
  <c r="BI96" i="58"/>
  <c r="BI98" i="58"/>
  <c r="BN118" i="58"/>
  <c r="BN131" i="58"/>
  <c r="CG17" i="58"/>
  <c r="BI22" i="58"/>
  <c r="BI24" i="58"/>
  <c r="CG47" i="58"/>
  <c r="BI95" i="58"/>
  <c r="BI97" i="58"/>
  <c r="BI122" i="58"/>
  <c r="CL55" i="58"/>
  <c r="BI7" i="58"/>
  <c r="BI8" i="58"/>
  <c r="BI13" i="58"/>
  <c r="CG25" i="58"/>
  <c r="BI34" i="58"/>
  <c r="BI36" i="58"/>
  <c r="CG97" i="58"/>
  <c r="BI115" i="58"/>
  <c r="BI116" i="58"/>
  <c r="BI52" i="58"/>
  <c r="BI85" i="58"/>
  <c r="BI87" i="58"/>
  <c r="CG94" i="58"/>
  <c r="BI16" i="58"/>
  <c r="BF92" i="58"/>
  <c r="BI121" i="58"/>
  <c r="BI130" i="58"/>
  <c r="CG8" i="58"/>
  <c r="BI15" i="58"/>
  <c r="BI17" i="58"/>
  <c r="CG19" i="58"/>
  <c r="CG40" i="58"/>
  <c r="CG45" i="58"/>
  <c r="CG48" i="58"/>
  <c r="BI55" i="58"/>
  <c r="BI117" i="58"/>
  <c r="CG9" i="58"/>
  <c r="CG12" i="58"/>
  <c r="CG42" i="58"/>
  <c r="BN45" i="58"/>
  <c r="BI46" i="58"/>
  <c r="CG52" i="58"/>
  <c r="BI56" i="58"/>
  <c r="BI81" i="58"/>
  <c r="CG83" i="58"/>
  <c r="BI120" i="58"/>
  <c r="BI123" i="58"/>
  <c r="AI32" i="58"/>
  <c r="AI16" i="58"/>
  <c r="AI17" i="58" s="1"/>
  <c r="BJ45" i="58"/>
  <c r="BN105" i="58"/>
  <c r="AK16" i="58"/>
  <c r="AK17" i="58" s="1"/>
  <c r="CG11" i="58"/>
  <c r="CG14" i="58"/>
  <c r="CG16" i="58"/>
  <c r="BN19" i="58"/>
  <c r="CG23" i="58"/>
  <c r="CG30" i="58"/>
  <c r="BI33" i="58"/>
  <c r="CG37" i="58"/>
  <c r="CG39" i="58"/>
  <c r="CG85" i="58"/>
  <c r="BN92" i="58"/>
  <c r="BG105" i="58"/>
  <c r="BI109" i="58"/>
  <c r="BI110" i="58"/>
  <c r="BL132" i="58"/>
  <c r="CK120" i="58"/>
  <c r="CM120" i="58"/>
  <c r="BI9" i="58"/>
  <c r="CG18" i="58"/>
  <c r="BI28" i="58"/>
  <c r="BI35" i="58"/>
  <c r="BI38" i="58"/>
  <c r="BI54" i="58"/>
  <c r="BI80" i="58"/>
  <c r="CE119" i="58"/>
  <c r="CG87" i="58"/>
  <c r="CG89" i="58"/>
  <c r="BJ105" i="58"/>
  <c r="CG99" i="58"/>
  <c r="BH118" i="58"/>
  <c r="BI126" i="58"/>
  <c r="BI128" i="58"/>
  <c r="J153" i="58"/>
  <c r="BJ92" i="58"/>
  <c r="BI11" i="58"/>
  <c r="CG13" i="58"/>
  <c r="BI30" i="58"/>
  <c r="BI39" i="58"/>
  <c r="CG43" i="58"/>
  <c r="CG46" i="58"/>
  <c r="BI47" i="58"/>
  <c r="CG49" i="58"/>
  <c r="BI57" i="58"/>
  <c r="BI94" i="58"/>
  <c r="BI101" i="58"/>
  <c r="BI104" i="58"/>
  <c r="BJ118" i="58"/>
  <c r="AC102" i="58"/>
  <c r="BY120" i="58" s="1"/>
  <c r="BF58" i="58"/>
  <c r="CG20" i="58"/>
  <c r="CG27" i="58"/>
  <c r="BN32" i="58"/>
  <c r="CG34" i="58"/>
  <c r="CG51" i="58"/>
  <c r="CG53" i="58"/>
  <c r="BI91" i="58"/>
  <c r="BH105" i="58"/>
  <c r="BI102" i="58"/>
  <c r="BD105" i="58"/>
  <c r="BI113" i="58"/>
  <c r="BI125" i="58"/>
  <c r="CG15" i="58"/>
  <c r="CG29" i="58"/>
  <c r="CG38" i="58"/>
  <c r="BI43" i="58"/>
  <c r="BJ58" i="58"/>
  <c r="CJ120" i="58"/>
  <c r="BI100" i="58"/>
  <c r="BI111" i="58"/>
  <c r="BI129" i="58"/>
  <c r="BH45" i="58"/>
  <c r="BI41" i="58"/>
  <c r="BI37" i="58"/>
  <c r="BG45" i="58"/>
  <c r="BD45" i="58"/>
  <c r="BI18" i="58"/>
  <c r="BI10" i="58"/>
  <c r="BE132" i="58"/>
  <c r="BI88" i="58"/>
  <c r="BI89" i="58"/>
  <c r="BH92" i="58"/>
  <c r="BD92" i="58"/>
  <c r="BI82" i="58"/>
  <c r="BG92" i="58"/>
  <c r="BI83" i="58"/>
  <c r="BI26" i="58"/>
  <c r="BI23" i="58"/>
  <c r="BI25" i="58"/>
  <c r="BI20" i="58"/>
  <c r="BD32" i="58"/>
  <c r="CG86" i="58"/>
  <c r="CG41" i="58"/>
  <c r="CG31" i="58"/>
  <c r="BD118" i="58"/>
  <c r="BZ120" i="58"/>
  <c r="BI108" i="58"/>
  <c r="BG118" i="58"/>
  <c r="CB122" i="58"/>
  <c r="CC120" i="58"/>
  <c r="CH122" i="58"/>
  <c r="CG22" i="58"/>
  <c r="BI49" i="58"/>
  <c r="BH58" i="58"/>
  <c r="BG58" i="58"/>
  <c r="BD58" i="58"/>
  <c r="BD131" i="58"/>
  <c r="BH131" i="58"/>
  <c r="L11" i="58"/>
  <c r="L156" i="58" s="1"/>
  <c r="L158" i="58" s="1"/>
  <c r="BG131" i="58"/>
  <c r="BB132" i="58"/>
  <c r="CA120" i="58"/>
  <c r="CI120" i="58"/>
  <c r="CL119" i="58"/>
  <c r="CH119" i="58"/>
  <c r="CG93" i="58"/>
  <c r="CG100" i="58"/>
  <c r="CB119" i="58"/>
  <c r="CG88" i="58"/>
  <c r="CG90" i="58"/>
  <c r="CG96" i="58"/>
  <c r="CG84" i="58"/>
  <c r="CF119" i="58"/>
  <c r="BF105" i="58"/>
  <c r="BF131" i="58"/>
  <c r="BF45" i="58"/>
  <c r="CD119" i="58"/>
  <c r="BF118" i="58"/>
  <c r="AL27" i="58"/>
  <c r="AG23" i="58"/>
  <c r="AL26" i="58"/>
  <c r="AC8" i="58"/>
  <c r="AL8" i="58" s="1"/>
  <c r="AC11" i="58"/>
  <c r="AG11" i="58" s="1"/>
  <c r="AC14" i="58"/>
  <c r="AL14" i="58" s="1"/>
  <c r="AC13" i="58"/>
  <c r="AL13" i="58" s="1"/>
  <c r="AL87" i="58"/>
  <c r="AL98" i="58"/>
  <c r="AG82" i="58"/>
  <c r="AF92" i="58"/>
  <c r="AG90" i="58"/>
  <c r="AE92" i="58"/>
  <c r="AJ92" i="58"/>
  <c r="AK92" i="58"/>
  <c r="AF32" i="58"/>
  <c r="AG83" i="58"/>
  <c r="AC91" i="58"/>
  <c r="AG91" i="58" s="1"/>
  <c r="AL82" i="58"/>
  <c r="AL83" i="58"/>
  <c r="AG88" i="58"/>
  <c r="AG87" i="58"/>
  <c r="AL90" i="58"/>
  <c r="AL101" i="58"/>
  <c r="AG86" i="58"/>
  <c r="AL89" i="58"/>
  <c r="AG85" i="58"/>
  <c r="AL88" i="58"/>
  <c r="AL86" i="58"/>
  <c r="AE17" i="58"/>
  <c r="AG89" i="58"/>
  <c r="AC10" i="58"/>
  <c r="AG10" i="58" s="1"/>
  <c r="AC12" i="58"/>
  <c r="AL12" i="58" s="1"/>
  <c r="AC15" i="58"/>
  <c r="AL15" i="58" s="1"/>
  <c r="AF17" i="58"/>
  <c r="AI92" i="58"/>
  <c r="AJ16" i="58"/>
  <c r="AJ17" i="58" s="1"/>
  <c r="AG102" i="58"/>
  <c r="AD92" i="58"/>
  <c r="AG99" i="58"/>
  <c r="AD32" i="58"/>
  <c r="AC9" i="58"/>
  <c r="AG9" i="58" s="1"/>
  <c r="AD16" i="58"/>
  <c r="AL29" i="58"/>
  <c r="AE32" i="58"/>
  <c r="AG28" i="58"/>
  <c r="J157" i="58"/>
  <c r="K157" i="58" s="1"/>
  <c r="J156" i="58"/>
  <c r="K156" i="58" s="1"/>
  <c r="J150" i="58"/>
  <c r="K150" i="58" s="1"/>
  <c r="J152" i="58"/>
  <c r="K152" i="58" s="1"/>
  <c r="J154" i="58"/>
  <c r="K154" i="58" s="1"/>
  <c r="I158" i="58"/>
  <c r="J155" i="58"/>
  <c r="K155" i="58" s="1"/>
  <c r="J151" i="58"/>
  <c r="K151" i="58" s="1"/>
  <c r="G158" i="58"/>
  <c r="M158" i="58"/>
  <c r="K153" i="58"/>
  <c r="H158" i="58"/>
  <c r="BA132" i="58"/>
  <c r="BJ19" i="58"/>
  <c r="BD19" i="58"/>
  <c r="N4" i="58"/>
  <c r="BG32" i="58"/>
  <c r="BI50" i="58"/>
  <c r="CL122" i="58"/>
  <c r="O150" i="58"/>
  <c r="BJ32" i="58"/>
  <c r="BF19" i="58"/>
  <c r="CE55" i="58"/>
  <c r="BH32" i="58"/>
  <c r="CG26" i="58"/>
  <c r="BI40" i="58"/>
  <c r="CD122" i="58"/>
  <c r="CD55" i="58"/>
  <c r="BK132" i="58"/>
  <c r="CF55" i="58"/>
  <c r="BG19" i="58"/>
  <c r="BF32" i="58"/>
  <c r="BI92" i="58"/>
  <c r="CB55" i="58"/>
  <c r="CH55" i="58"/>
  <c r="BH19" i="58"/>
  <c r="BI21" i="58"/>
  <c r="CG24" i="58"/>
  <c r="BI44" i="58"/>
  <c r="BO132" i="58"/>
  <c r="CG82" i="58"/>
  <c r="CF122" i="58"/>
  <c r="BJ131" i="58"/>
  <c r="BC132" i="58"/>
  <c r="CE122" i="58"/>
  <c r="O6" i="58"/>
  <c r="O155" i="58" s="1"/>
  <c r="BI119" i="58"/>
  <c r="BM132" i="58"/>
  <c r="CG6" i="58"/>
  <c r="P149" i="58"/>
  <c r="CG99" i="57"/>
  <c r="BI101" i="57"/>
  <c r="BN105" i="57"/>
  <c r="AC84" i="57"/>
  <c r="BI119" i="57"/>
  <c r="CG18" i="57"/>
  <c r="CG23" i="57"/>
  <c r="CG24" i="57"/>
  <c r="AC85" i="57"/>
  <c r="AL85" i="57" s="1"/>
  <c r="BI114" i="57"/>
  <c r="BI17" i="57"/>
  <c r="CG89" i="57"/>
  <c r="CG94" i="57"/>
  <c r="CG96" i="57"/>
  <c r="BI109" i="57"/>
  <c r="BI122" i="57"/>
  <c r="BI120" i="57"/>
  <c r="BI128" i="57"/>
  <c r="BI13" i="57"/>
  <c r="BI82" i="57"/>
  <c r="BN118" i="57"/>
  <c r="BI43" i="57"/>
  <c r="CG9" i="57"/>
  <c r="CG16" i="57"/>
  <c r="CG28" i="57"/>
  <c r="BI42" i="57"/>
  <c r="BI44" i="57"/>
  <c r="CG46" i="57"/>
  <c r="BI52" i="57"/>
  <c r="BD58" i="57"/>
  <c r="BI85" i="57"/>
  <c r="AG88" i="57"/>
  <c r="BI115" i="57"/>
  <c r="BI18" i="57"/>
  <c r="CG20" i="57"/>
  <c r="CG25" i="57"/>
  <c r="BI53" i="57"/>
  <c r="CG85" i="57"/>
  <c r="BI98" i="57"/>
  <c r="BI117" i="57"/>
  <c r="AD16" i="57"/>
  <c r="AD17" i="57" s="1"/>
  <c r="CG35" i="57"/>
  <c r="CG39" i="57"/>
  <c r="CG43" i="57"/>
  <c r="CG51" i="57"/>
  <c r="BI56" i="57"/>
  <c r="BI81" i="57"/>
  <c r="BI83" i="57"/>
  <c r="BD92" i="57"/>
  <c r="CG93" i="57"/>
  <c r="CG95" i="57"/>
  <c r="CG17" i="57"/>
  <c r="BI22" i="57"/>
  <c r="CG27" i="57"/>
  <c r="CA119" i="57"/>
  <c r="BI123" i="57"/>
  <c r="BI29" i="57"/>
  <c r="BN32" i="57"/>
  <c r="BI90" i="57"/>
  <c r="CG48" i="57"/>
  <c r="BI34" i="57"/>
  <c r="BI38" i="57"/>
  <c r="CG47" i="57"/>
  <c r="BI80" i="57"/>
  <c r="CG84" i="57"/>
  <c r="CI119" i="57"/>
  <c r="CG33" i="57"/>
  <c r="CG34" i="57"/>
  <c r="BN131" i="57"/>
  <c r="AJ16" i="57"/>
  <c r="AJ17" i="57" s="1"/>
  <c r="AJ32" i="57"/>
  <c r="AJ92" i="57"/>
  <c r="BI11" i="57"/>
  <c r="CG86" i="57"/>
  <c r="BI88" i="57"/>
  <c r="CG22" i="57"/>
  <c r="BI23" i="57"/>
  <c r="BI102" i="57"/>
  <c r="BI116" i="57"/>
  <c r="CG7" i="57"/>
  <c r="BI8" i="57"/>
  <c r="CG19" i="57"/>
  <c r="CG21" i="57"/>
  <c r="BI33" i="57"/>
  <c r="CG37" i="57"/>
  <c r="BN58" i="57"/>
  <c r="BI126" i="57"/>
  <c r="BI130" i="57"/>
  <c r="BI14" i="57"/>
  <c r="CG15" i="57"/>
  <c r="BN19" i="57"/>
  <c r="CG26" i="57"/>
  <c r="BI31" i="57"/>
  <c r="CG36" i="57"/>
  <c r="CG38" i="57"/>
  <c r="CG40" i="57"/>
  <c r="BI54" i="57"/>
  <c r="CH118" i="57"/>
  <c r="CG87" i="57"/>
  <c r="BI89" i="57"/>
  <c r="AG90" i="57"/>
  <c r="CG97" i="57"/>
  <c r="BI107" i="57"/>
  <c r="BI7" i="57"/>
  <c r="BI10" i="57"/>
  <c r="CG12" i="57"/>
  <c r="CG29" i="57"/>
  <c r="BI37" i="57"/>
  <c r="AE92" i="57"/>
  <c r="BI84" i="57"/>
  <c r="BI95" i="57"/>
  <c r="BI110" i="57"/>
  <c r="BI121" i="57"/>
  <c r="BI125" i="57"/>
  <c r="BI26" i="57"/>
  <c r="CG49" i="57"/>
  <c r="CG53" i="57"/>
  <c r="BI87" i="57"/>
  <c r="CG92" i="57"/>
  <c r="AK32" i="57"/>
  <c r="AK16" i="57"/>
  <c r="AK17" i="57" s="1"/>
  <c r="BH118" i="57"/>
  <c r="CF55" i="57"/>
  <c r="BG19" i="57"/>
  <c r="CG8" i="57"/>
  <c r="CG31" i="57"/>
  <c r="CG41" i="57"/>
  <c r="CL118" i="57"/>
  <c r="BI93" i="57"/>
  <c r="BJ118" i="57"/>
  <c r="CJ119" i="57"/>
  <c r="BI129" i="57"/>
  <c r="BH19" i="57"/>
  <c r="BG45" i="57"/>
  <c r="AG98" i="57"/>
  <c r="CL121" i="57"/>
  <c r="CK119" i="57"/>
  <c r="CH55" i="57"/>
  <c r="CL55" i="57"/>
  <c r="CG13" i="57"/>
  <c r="BI15" i="57"/>
  <c r="BI28" i="57"/>
  <c r="AG29" i="57"/>
  <c r="BI36" i="57"/>
  <c r="BI41" i="57"/>
  <c r="BN45" i="57"/>
  <c r="BI46" i="57"/>
  <c r="CG50" i="57"/>
  <c r="CG52" i="57"/>
  <c r="AK92" i="57"/>
  <c r="AG89" i="57"/>
  <c r="BI91" i="57"/>
  <c r="BI94" i="57"/>
  <c r="CG98" i="57"/>
  <c r="BI104" i="57"/>
  <c r="BI112" i="57"/>
  <c r="CM119" i="57"/>
  <c r="BI21" i="57"/>
  <c r="BJ45" i="57"/>
  <c r="BI40" i="57"/>
  <c r="CG44" i="57"/>
  <c r="BI51" i="57"/>
  <c r="BH92" i="57"/>
  <c r="CG83" i="57"/>
  <c r="BI86" i="57"/>
  <c r="BI97" i="57"/>
  <c r="BL132" i="57"/>
  <c r="BI111" i="57"/>
  <c r="BI113" i="57"/>
  <c r="BI127" i="57"/>
  <c r="CG11" i="57"/>
  <c r="BI12" i="57"/>
  <c r="BI27" i="57"/>
  <c r="CG30" i="57"/>
  <c r="CG45" i="57"/>
  <c r="BI55" i="57"/>
  <c r="AG84" i="57"/>
  <c r="AL87" i="57"/>
  <c r="BI100" i="57"/>
  <c r="BI108" i="57"/>
  <c r="BK132" i="57"/>
  <c r="CE118" i="57"/>
  <c r="BO132" i="57"/>
  <c r="CG14" i="57"/>
  <c r="BJ19" i="57"/>
  <c r="BI20" i="57"/>
  <c r="CG32" i="57"/>
  <c r="BI39" i="57"/>
  <c r="BJ58" i="57"/>
  <c r="AD92" i="57"/>
  <c r="CF118" i="57"/>
  <c r="CG88" i="57"/>
  <c r="CG90" i="57"/>
  <c r="BN92" i="57"/>
  <c r="BI99" i="57"/>
  <c r="CC119" i="57"/>
  <c r="BJ92" i="57"/>
  <c r="CH121" i="57"/>
  <c r="BG92" i="57"/>
  <c r="AG27" i="57"/>
  <c r="CG42" i="57"/>
  <c r="BH45" i="57"/>
  <c r="BD45" i="57"/>
  <c r="BI35" i="57"/>
  <c r="CG91" i="57"/>
  <c r="BI49" i="57"/>
  <c r="BI57" i="57"/>
  <c r="BH58" i="57"/>
  <c r="BI47" i="57"/>
  <c r="BI50" i="57"/>
  <c r="N9" i="57"/>
  <c r="N152" i="57" s="1"/>
  <c r="BG58" i="57"/>
  <c r="BI48" i="57"/>
  <c r="BI124" i="57"/>
  <c r="BH131" i="57"/>
  <c r="BD131" i="57"/>
  <c r="BG131" i="57"/>
  <c r="CG54" i="57"/>
  <c r="BG118" i="57"/>
  <c r="BB132" i="57"/>
  <c r="BD118" i="57"/>
  <c r="BI16" i="57"/>
  <c r="BI9" i="57"/>
  <c r="BD19" i="57"/>
  <c r="CE55" i="57"/>
  <c r="CG10" i="57"/>
  <c r="CB55" i="57"/>
  <c r="BZ119" i="57"/>
  <c r="BH105" i="57"/>
  <c r="BI103" i="57"/>
  <c r="BD105" i="57"/>
  <c r="CF121" i="57"/>
  <c r="BJ105" i="57"/>
  <c r="BI96" i="57"/>
  <c r="BG105" i="57"/>
  <c r="BI30" i="57"/>
  <c r="BH32" i="57"/>
  <c r="BI24" i="57"/>
  <c r="BD32" i="57"/>
  <c r="BG32" i="57"/>
  <c r="BI25" i="57"/>
  <c r="BE132" i="57"/>
  <c r="BJ32" i="57"/>
  <c r="G158" i="57"/>
  <c r="J151" i="57"/>
  <c r="K151" i="57" s="1"/>
  <c r="J153" i="57"/>
  <c r="K153" i="57" s="1"/>
  <c r="J155" i="57"/>
  <c r="K155" i="57" s="1"/>
  <c r="J157" i="57"/>
  <c r="K157" i="57" s="1"/>
  <c r="J152" i="57"/>
  <c r="K152" i="57" s="1"/>
  <c r="J154" i="57"/>
  <c r="K154" i="57" s="1"/>
  <c r="J156" i="57"/>
  <c r="K156" i="57" s="1"/>
  <c r="M158" i="57"/>
  <c r="J150" i="57"/>
  <c r="K150" i="57" s="1"/>
  <c r="H158" i="57"/>
  <c r="AL28" i="57"/>
  <c r="AL26" i="57"/>
  <c r="AE17" i="57"/>
  <c r="AC11" i="57"/>
  <c r="AG11" i="57" s="1"/>
  <c r="AG25" i="57"/>
  <c r="AC15" i="57"/>
  <c r="AL15" i="57" s="1"/>
  <c r="AC10" i="57"/>
  <c r="AL10" i="57" s="1"/>
  <c r="BF45" i="57"/>
  <c r="BF58" i="57"/>
  <c r="AL83" i="57"/>
  <c r="AG86" i="57"/>
  <c r="AF92" i="57"/>
  <c r="BF131" i="57"/>
  <c r="BF118" i="57"/>
  <c r="BF105" i="57"/>
  <c r="CD118" i="57"/>
  <c r="BF32" i="57"/>
  <c r="AL84" i="57"/>
  <c r="AL88" i="57"/>
  <c r="AI17" i="57"/>
  <c r="AL82" i="57"/>
  <c r="AL86" i="57"/>
  <c r="AL90" i="57"/>
  <c r="AG83" i="57"/>
  <c r="AG87" i="57"/>
  <c r="AG99" i="57"/>
  <c r="AL89" i="57"/>
  <c r="BF92" i="57"/>
  <c r="CD55" i="57"/>
  <c r="BF19" i="57"/>
  <c r="BA132" i="57"/>
  <c r="CD121" i="57"/>
  <c r="P149" i="57"/>
  <c r="AF16" i="57"/>
  <c r="AF32" i="57"/>
  <c r="O158" i="57"/>
  <c r="L150" i="57"/>
  <c r="L158" i="57" s="1"/>
  <c r="L12" i="57"/>
  <c r="CH119" i="57"/>
  <c r="AC8" i="57"/>
  <c r="O12" i="57"/>
  <c r="AC13" i="57"/>
  <c r="AG13" i="57" s="1"/>
  <c r="AC14" i="57"/>
  <c r="AG14" i="57" s="1"/>
  <c r="AI92" i="57"/>
  <c r="BI106" i="57"/>
  <c r="CE121" i="57"/>
  <c r="N11" i="57"/>
  <c r="N155" i="57" s="1"/>
  <c r="AC12" i="57"/>
  <c r="AL12" i="57" s="1"/>
  <c r="AI32" i="57"/>
  <c r="AG82" i="57"/>
  <c r="CG82" i="57"/>
  <c r="BJ131" i="57"/>
  <c r="BC132" i="57"/>
  <c r="I158" i="57"/>
  <c r="AC101" i="57"/>
  <c r="BY119" i="57" s="1"/>
  <c r="AC9" i="57"/>
  <c r="AG24" i="57"/>
  <c r="AG100" i="57"/>
  <c r="BM132" i="57"/>
  <c r="CB118" i="57"/>
  <c r="N4" i="57"/>
  <c r="CG6" i="57"/>
  <c r="AL24" i="57"/>
  <c r="AC91" i="57"/>
  <c r="AG91" i="57" s="1"/>
  <c r="CB121" i="57"/>
  <c r="AC85" i="56"/>
  <c r="CC119" i="56"/>
  <c r="J157" i="56"/>
  <c r="K157" i="56" s="1"/>
  <c r="CG23" i="56"/>
  <c r="BI111" i="56"/>
  <c r="BI119" i="56"/>
  <c r="AJ16" i="56"/>
  <c r="AJ17" i="56" s="1"/>
  <c r="CG35" i="56"/>
  <c r="BI11" i="56"/>
  <c r="CG33" i="56"/>
  <c r="BI82" i="56"/>
  <c r="CG17" i="56"/>
  <c r="BI40" i="56"/>
  <c r="CG85" i="56"/>
  <c r="BI87" i="56"/>
  <c r="BI42" i="56"/>
  <c r="BI91" i="56"/>
  <c r="CG93" i="56"/>
  <c r="CG97" i="56"/>
  <c r="BI84" i="56"/>
  <c r="CG89" i="56"/>
  <c r="BN92" i="56"/>
  <c r="CG96" i="56"/>
  <c r="BI101" i="56"/>
  <c r="BI23" i="56"/>
  <c r="BI50" i="56"/>
  <c r="BI81" i="56"/>
  <c r="CG82" i="56"/>
  <c r="BI86" i="56"/>
  <c r="BI126" i="56"/>
  <c r="BI28" i="56"/>
  <c r="BI47" i="56"/>
  <c r="BI55" i="56"/>
  <c r="BN105" i="56"/>
  <c r="BI110" i="56"/>
  <c r="BI123" i="56"/>
  <c r="J156" i="56"/>
  <c r="K156" i="56" s="1"/>
  <c r="CG51" i="56"/>
  <c r="BI56" i="56"/>
  <c r="CG6" i="56"/>
  <c r="CG29" i="56"/>
  <c r="BI31" i="56"/>
  <c r="BI93" i="56"/>
  <c r="BI95" i="56"/>
  <c r="BI97" i="56"/>
  <c r="AD32" i="56"/>
  <c r="CG31" i="56"/>
  <c r="BI48" i="56"/>
  <c r="BI52" i="56"/>
  <c r="CK119" i="56"/>
  <c r="BI90" i="56"/>
  <c r="BI7" i="56"/>
  <c r="CG19" i="56"/>
  <c r="CG21" i="56"/>
  <c r="CG24" i="56"/>
  <c r="AL98" i="56"/>
  <c r="BI18" i="56"/>
  <c r="BI33" i="56"/>
  <c r="CG43" i="56"/>
  <c r="AC84" i="56"/>
  <c r="AL84" i="56" s="1"/>
  <c r="CG25" i="56"/>
  <c r="BI107" i="56"/>
  <c r="BI115" i="56"/>
  <c r="BI124" i="56"/>
  <c r="BI128" i="56"/>
  <c r="BI22" i="56"/>
  <c r="BN45" i="56"/>
  <c r="BI102" i="56"/>
  <c r="BI24" i="56"/>
  <c r="CG26" i="56"/>
  <c r="BD32" i="56"/>
  <c r="BI44" i="56"/>
  <c r="CG53" i="56"/>
  <c r="CG9" i="56"/>
  <c r="CG10" i="56"/>
  <c r="CG14" i="56"/>
  <c r="BJ32" i="56"/>
  <c r="CG47" i="56"/>
  <c r="BG92" i="56"/>
  <c r="CG90" i="56"/>
  <c r="BI129" i="56"/>
  <c r="BJ58" i="56"/>
  <c r="CG48" i="56"/>
  <c r="BI108" i="56"/>
  <c r="BI113" i="56"/>
  <c r="BI8" i="56"/>
  <c r="BI10" i="56"/>
  <c r="BI12" i="56"/>
  <c r="CG15" i="56"/>
  <c r="BI16" i="56"/>
  <c r="BI29" i="56"/>
  <c r="CG30" i="56"/>
  <c r="CG32" i="56"/>
  <c r="CG34" i="56"/>
  <c r="CG37" i="56"/>
  <c r="CG39" i="56"/>
  <c r="BI46" i="56"/>
  <c r="CG50" i="56"/>
  <c r="CG52" i="56"/>
  <c r="BI83" i="56"/>
  <c r="CG95" i="56"/>
  <c r="CG98" i="56"/>
  <c r="BI122" i="56"/>
  <c r="BN19" i="56"/>
  <c r="BI25" i="56"/>
  <c r="CG41" i="56"/>
  <c r="BI130" i="56"/>
  <c r="BI30" i="56"/>
  <c r="CG40" i="56"/>
  <c r="CG42" i="56"/>
  <c r="BI54" i="56"/>
  <c r="CH118" i="56"/>
  <c r="CG86" i="56"/>
  <c r="CG87" i="56"/>
  <c r="BI89" i="56"/>
  <c r="CG99" i="56"/>
  <c r="BH32" i="56"/>
  <c r="CG20" i="56"/>
  <c r="CG27" i="56"/>
  <c r="CG28" i="56"/>
  <c r="BN32" i="56"/>
  <c r="CG36" i="56"/>
  <c r="CG38" i="56"/>
  <c r="CG46" i="56"/>
  <c r="CG49" i="56"/>
  <c r="BI51" i="56"/>
  <c r="BI53" i="56"/>
  <c r="CG84" i="56"/>
  <c r="BZ119" i="56"/>
  <c r="BM132" i="56"/>
  <c r="BI120" i="56"/>
  <c r="BI125" i="56"/>
  <c r="CH55" i="56"/>
  <c r="BI9" i="56"/>
  <c r="BI15" i="56"/>
  <c r="BH92" i="56"/>
  <c r="CB118" i="56"/>
  <c r="BD92" i="56"/>
  <c r="BI96" i="56"/>
  <c r="BI109" i="56"/>
  <c r="BK132" i="56"/>
  <c r="CI119" i="56"/>
  <c r="CH121" i="56"/>
  <c r="CL55" i="56"/>
  <c r="BH19" i="56"/>
  <c r="CG11" i="56"/>
  <c r="CG13" i="56"/>
  <c r="CG16" i="56"/>
  <c r="BI34" i="56"/>
  <c r="CG44" i="56"/>
  <c r="CG54" i="56"/>
  <c r="BN58" i="56"/>
  <c r="BJ92" i="56"/>
  <c r="CG88" i="56"/>
  <c r="BJ105" i="56"/>
  <c r="BO132" i="56"/>
  <c r="BL132" i="56"/>
  <c r="CJ119" i="56"/>
  <c r="CG8" i="56"/>
  <c r="BI20" i="56"/>
  <c r="BI26" i="56"/>
  <c r="BI27" i="56"/>
  <c r="BI36" i="56"/>
  <c r="BI38" i="56"/>
  <c r="CG45" i="56"/>
  <c r="BH58" i="56"/>
  <c r="BI80" i="56"/>
  <c r="CG83" i="56"/>
  <c r="BI85" i="56"/>
  <c r="BI98" i="56"/>
  <c r="BI103" i="56"/>
  <c r="BI104" i="56"/>
  <c r="BG118" i="56"/>
  <c r="BN118" i="56"/>
  <c r="BI14" i="56"/>
  <c r="CG18" i="56"/>
  <c r="BI21" i="56"/>
  <c r="BI39" i="56"/>
  <c r="BI57" i="56"/>
  <c r="CF118" i="56"/>
  <c r="CE118" i="56"/>
  <c r="BI88" i="56"/>
  <c r="BG105" i="56"/>
  <c r="BD105" i="56"/>
  <c r="BI114" i="56"/>
  <c r="CM119" i="56"/>
  <c r="BI127" i="56"/>
  <c r="CG12" i="56"/>
  <c r="BG32" i="56"/>
  <c r="BG58" i="56"/>
  <c r="BI49" i="56"/>
  <c r="CG92" i="56"/>
  <c r="CG94" i="56"/>
  <c r="AG99" i="56"/>
  <c r="BI100" i="56"/>
  <c r="BJ118" i="56"/>
  <c r="J151" i="56"/>
  <c r="K151" i="56" s="1"/>
  <c r="BJ19" i="56"/>
  <c r="BI17" i="56"/>
  <c r="BI13" i="56"/>
  <c r="BG19" i="56"/>
  <c r="BD19" i="56"/>
  <c r="CG22" i="56"/>
  <c r="CE55" i="56"/>
  <c r="BI99" i="56"/>
  <c r="BH105" i="56"/>
  <c r="CF121" i="56"/>
  <c r="BD131" i="56"/>
  <c r="BI121" i="56"/>
  <c r="BJ131" i="56"/>
  <c r="BJ45" i="56"/>
  <c r="BE132" i="56"/>
  <c r="CB121" i="56"/>
  <c r="BI41" i="56"/>
  <c r="BI43" i="56"/>
  <c r="BH45" i="56"/>
  <c r="BI37" i="56"/>
  <c r="BD45" i="56"/>
  <c r="L10" i="56"/>
  <c r="L154" i="56" s="1"/>
  <c r="BG45" i="56"/>
  <c r="BI35" i="56"/>
  <c r="CF55" i="56"/>
  <c r="CA119" i="56"/>
  <c r="BI112" i="56"/>
  <c r="BH118" i="56"/>
  <c r="BI116" i="56"/>
  <c r="BI106" i="56"/>
  <c r="CG91" i="56"/>
  <c r="CE121" i="56"/>
  <c r="BB132" i="56"/>
  <c r="BD118" i="56"/>
  <c r="BF45" i="56"/>
  <c r="BF32" i="56"/>
  <c r="BF19" i="56"/>
  <c r="BF105" i="56"/>
  <c r="BF92" i="56"/>
  <c r="BF131" i="56"/>
  <c r="CD118" i="56"/>
  <c r="CD55" i="56"/>
  <c r="BF118" i="56"/>
  <c r="CD121" i="56"/>
  <c r="BF58" i="56"/>
  <c r="BA132" i="56"/>
  <c r="AC8" i="56"/>
  <c r="AL8" i="56" s="1"/>
  <c r="AG24" i="56"/>
  <c r="AC11" i="56"/>
  <c r="AL11" i="56" s="1"/>
  <c r="AG29" i="56"/>
  <c r="AE16" i="56"/>
  <c r="AE17" i="56" s="1"/>
  <c r="AC9" i="56"/>
  <c r="AG9" i="56" s="1"/>
  <c r="AC13" i="56"/>
  <c r="AG13" i="56" s="1"/>
  <c r="AC15" i="56"/>
  <c r="AL15" i="56" s="1"/>
  <c r="AC12" i="56"/>
  <c r="AG12" i="56" s="1"/>
  <c r="AC14" i="56"/>
  <c r="AG14" i="56" s="1"/>
  <c r="AG25" i="56"/>
  <c r="AG28" i="56"/>
  <c r="AC101" i="56"/>
  <c r="BY119" i="56" s="1"/>
  <c r="AI16" i="56"/>
  <c r="AI17" i="56" s="1"/>
  <c r="AL87" i="56"/>
  <c r="AG89" i="56"/>
  <c r="AG85" i="56"/>
  <c r="AG90" i="56"/>
  <c r="AG83" i="56"/>
  <c r="AJ92" i="56"/>
  <c r="AG82" i="56"/>
  <c r="AL85" i="56"/>
  <c r="AL83" i="56"/>
  <c r="AK92" i="56"/>
  <c r="AG88" i="56"/>
  <c r="AD92" i="56"/>
  <c r="AL86" i="56"/>
  <c r="AE92" i="56"/>
  <c r="AG86" i="56"/>
  <c r="AL89" i="56"/>
  <c r="AF92" i="56"/>
  <c r="AL88" i="56"/>
  <c r="AL90" i="56"/>
  <c r="AI92" i="56"/>
  <c r="AG87" i="56"/>
  <c r="AD17" i="56"/>
  <c r="J154" i="56"/>
  <c r="K154" i="56" s="1"/>
  <c r="J155" i="56"/>
  <c r="K155" i="56" s="1"/>
  <c r="J150" i="56"/>
  <c r="K150" i="56" s="1"/>
  <c r="M158" i="56"/>
  <c r="G158" i="56"/>
  <c r="J153" i="56"/>
  <c r="K153" i="56" s="1"/>
  <c r="J152" i="56"/>
  <c r="K152" i="56" s="1"/>
  <c r="H158" i="56"/>
  <c r="N152" i="56"/>
  <c r="N158" i="56" s="1"/>
  <c r="N12" i="56"/>
  <c r="AK16" i="56"/>
  <c r="AK17" i="56" s="1"/>
  <c r="AK32" i="56"/>
  <c r="BD58" i="56"/>
  <c r="BN131" i="56"/>
  <c r="AC10" i="56"/>
  <c r="AL10" i="56" s="1"/>
  <c r="AF16" i="56"/>
  <c r="AF17" i="56" s="1"/>
  <c r="AL100" i="56"/>
  <c r="BG131" i="56"/>
  <c r="O157" i="56"/>
  <c r="O11" i="56"/>
  <c r="O155" i="56" s="1"/>
  <c r="AC91" i="56"/>
  <c r="AL91" i="56" s="1"/>
  <c r="CL121" i="56"/>
  <c r="BH131" i="56"/>
  <c r="P149" i="56"/>
  <c r="CL118" i="56"/>
  <c r="AG26" i="56"/>
  <c r="CB55" i="56"/>
  <c r="AL82" i="56"/>
  <c r="BC132" i="56"/>
  <c r="L7" i="56"/>
  <c r="L157" i="56" s="1"/>
  <c r="AG27" i="56"/>
  <c r="I158" i="56"/>
  <c r="AL90" i="55"/>
  <c r="CG17" i="55"/>
  <c r="CG25" i="55"/>
  <c r="CG33" i="55"/>
  <c r="BI11" i="55"/>
  <c r="BI110" i="55"/>
  <c r="AC100" i="55"/>
  <c r="AC31" i="55" s="1"/>
  <c r="AC91" i="55"/>
  <c r="AL91" i="55" s="1"/>
  <c r="CG82" i="55"/>
  <c r="CG90" i="55"/>
  <c r="CG98" i="55"/>
  <c r="CG13" i="55"/>
  <c r="CG21" i="55"/>
  <c r="CG29" i="55"/>
  <c r="CG37" i="55"/>
  <c r="CG45" i="55"/>
  <c r="CG53" i="55"/>
  <c r="BI27" i="55"/>
  <c r="BI53" i="55"/>
  <c r="BI100" i="55"/>
  <c r="BI126" i="55"/>
  <c r="BI20" i="55"/>
  <c r="BI28" i="55"/>
  <c r="BI54" i="55"/>
  <c r="BI101" i="55"/>
  <c r="BI127" i="55"/>
  <c r="BI43" i="55"/>
  <c r="BI82" i="55"/>
  <c r="BI90" i="55"/>
  <c r="BI108" i="55"/>
  <c r="BI116" i="55"/>
  <c r="AG98" i="55"/>
  <c r="BI26" i="55"/>
  <c r="BI99" i="55"/>
  <c r="BI125" i="55"/>
  <c r="AL98" i="55"/>
  <c r="CG84" i="55"/>
  <c r="CG92" i="55"/>
  <c r="BI98" i="55"/>
  <c r="BI124" i="55"/>
  <c r="CG39" i="55"/>
  <c r="BI15" i="55"/>
  <c r="BI33" i="55"/>
  <c r="BI41" i="55"/>
  <c r="BI80" i="55"/>
  <c r="BI88" i="55"/>
  <c r="BI114" i="55"/>
  <c r="CL121" i="55"/>
  <c r="BI8" i="55"/>
  <c r="BI16" i="55"/>
  <c r="BI34" i="55"/>
  <c r="BI42" i="55"/>
  <c r="BI81" i="55"/>
  <c r="BI89" i="55"/>
  <c r="BI107" i="55"/>
  <c r="BI115" i="55"/>
  <c r="CG95" i="55"/>
  <c r="CB121" i="55"/>
  <c r="CG22" i="55"/>
  <c r="CG9" i="55"/>
  <c r="CG16" i="55"/>
  <c r="CG19" i="55"/>
  <c r="BI24" i="55"/>
  <c r="BI50" i="55"/>
  <c r="BI97" i="55"/>
  <c r="BI123" i="55"/>
  <c r="CH55" i="55"/>
  <c r="CG10" i="55"/>
  <c r="CG42" i="55"/>
  <c r="CG50" i="55"/>
  <c r="BN45" i="55"/>
  <c r="BI86" i="55"/>
  <c r="CG36" i="55"/>
  <c r="BM132" i="55"/>
  <c r="BI14" i="55"/>
  <c r="BI40" i="55"/>
  <c r="BI87" i="55"/>
  <c r="BI113" i="55"/>
  <c r="BO132" i="55"/>
  <c r="CL55" i="55"/>
  <c r="CG24" i="55"/>
  <c r="CG27" i="55"/>
  <c r="CG30" i="55"/>
  <c r="CG44" i="55"/>
  <c r="CG47" i="55"/>
  <c r="BN58" i="55"/>
  <c r="BI25" i="55"/>
  <c r="BI51" i="55"/>
  <c r="BG58" i="55"/>
  <c r="CE121" i="55"/>
  <c r="CG12" i="55"/>
  <c r="CG15" i="55"/>
  <c r="CG18" i="55"/>
  <c r="CG41" i="55"/>
  <c r="CG52" i="55"/>
  <c r="CI119" i="55"/>
  <c r="BH32" i="55"/>
  <c r="CG6" i="55"/>
  <c r="CG32" i="55"/>
  <c r="CG35" i="55"/>
  <c r="CG38" i="55"/>
  <c r="CG49" i="55"/>
  <c r="CJ119" i="55"/>
  <c r="BN32" i="55"/>
  <c r="BI22" i="55"/>
  <c r="BI30" i="55"/>
  <c r="BI48" i="55"/>
  <c r="BI56" i="55"/>
  <c r="BI95" i="55"/>
  <c r="BI103" i="55"/>
  <c r="BI129" i="55"/>
  <c r="BJ58" i="55"/>
  <c r="BJ92" i="55"/>
  <c r="BJ105" i="55"/>
  <c r="BJ118" i="55"/>
  <c r="BJ131" i="55"/>
  <c r="CG20" i="55"/>
  <c r="CG23" i="55"/>
  <c r="CG26" i="55"/>
  <c r="CG43" i="55"/>
  <c r="CG46" i="55"/>
  <c r="CG87" i="55"/>
  <c r="CK119" i="55"/>
  <c r="BL132" i="55"/>
  <c r="BI23" i="55"/>
  <c r="BI31" i="55"/>
  <c r="BI57" i="55"/>
  <c r="BI96" i="55"/>
  <c r="BI104" i="55"/>
  <c r="BI122" i="55"/>
  <c r="BI130" i="55"/>
  <c r="CG8" i="55"/>
  <c r="CG11" i="55"/>
  <c r="CG14" i="55"/>
  <c r="CG40" i="55"/>
  <c r="CG51" i="55"/>
  <c r="CG54" i="55"/>
  <c r="CM119" i="55"/>
  <c r="BI39" i="55"/>
  <c r="BK132" i="55"/>
  <c r="BG32" i="55"/>
  <c r="CG28" i="55"/>
  <c r="CG31" i="55"/>
  <c r="CG34" i="55"/>
  <c r="CG48" i="55"/>
  <c r="BH92" i="55"/>
  <c r="BI84" i="55"/>
  <c r="BI85" i="55"/>
  <c r="BI83" i="55"/>
  <c r="CC119" i="55"/>
  <c r="CH121" i="55"/>
  <c r="BI93" i="55"/>
  <c r="BH105" i="55"/>
  <c r="BG105" i="55"/>
  <c r="BH118" i="55"/>
  <c r="BI112" i="55"/>
  <c r="CE55" i="55"/>
  <c r="BZ119" i="55"/>
  <c r="BG118" i="55"/>
  <c r="BI106" i="55"/>
  <c r="CF55" i="55"/>
  <c r="BI119" i="55"/>
  <c r="CF121" i="55"/>
  <c r="BH131" i="55"/>
  <c r="BG131" i="55"/>
  <c r="BI121" i="55"/>
  <c r="BI128" i="55"/>
  <c r="BI37" i="55"/>
  <c r="BI35" i="55"/>
  <c r="CB55" i="55"/>
  <c r="BI46" i="55"/>
  <c r="BH58" i="55"/>
  <c r="BI52" i="55"/>
  <c r="BI49" i="55"/>
  <c r="BJ32" i="55"/>
  <c r="CA119" i="55"/>
  <c r="BI7" i="55"/>
  <c r="BI17" i="55"/>
  <c r="BJ19" i="55"/>
  <c r="N4" i="55"/>
  <c r="N150" i="55" s="1"/>
  <c r="BI9" i="55"/>
  <c r="BI13" i="55"/>
  <c r="L4" i="55"/>
  <c r="L150" i="55" s="1"/>
  <c r="AJ17" i="55"/>
  <c r="AC15" i="55"/>
  <c r="AG15" i="55" s="1"/>
  <c r="AL99" i="55"/>
  <c r="AL100" i="55"/>
  <c r="BF105" i="55"/>
  <c r="AK17" i="55"/>
  <c r="AG87" i="55"/>
  <c r="AL85" i="55"/>
  <c r="AG85" i="55"/>
  <c r="AG89" i="55"/>
  <c r="CG85" i="55"/>
  <c r="CG93" i="55"/>
  <c r="CG86" i="55"/>
  <c r="CG94" i="55"/>
  <c r="CG88" i="55"/>
  <c r="CG96" i="55"/>
  <c r="BF131" i="55"/>
  <c r="CB118" i="55"/>
  <c r="CD55" i="55"/>
  <c r="BF118" i="55"/>
  <c r="CD121" i="55"/>
  <c r="BF45" i="55"/>
  <c r="BF92" i="55"/>
  <c r="CE118" i="55"/>
  <c r="CF118" i="55"/>
  <c r="CL118" i="55"/>
  <c r="CD118" i="55"/>
  <c r="CH118" i="55"/>
  <c r="CG7" i="55"/>
  <c r="BN92" i="55"/>
  <c r="BN105" i="55"/>
  <c r="BN118" i="55"/>
  <c r="BF32" i="55"/>
  <c r="BG45" i="55"/>
  <c r="BJ45" i="55"/>
  <c r="BH45" i="55"/>
  <c r="BF58" i="55"/>
  <c r="AL83" i="55"/>
  <c r="AC14" i="55"/>
  <c r="AG14" i="55" s="1"/>
  <c r="BF19" i="55"/>
  <c r="AC13" i="55"/>
  <c r="AL13" i="55" s="1"/>
  <c r="BH19" i="55"/>
  <c r="BG92" i="55"/>
  <c r="AC8" i="55"/>
  <c r="AL8" i="55" s="1"/>
  <c r="AC12" i="55"/>
  <c r="AL12" i="55" s="1"/>
  <c r="AC16" i="55"/>
  <c r="AG16" i="55" s="1"/>
  <c r="AI17" i="55"/>
  <c r="AC9" i="55"/>
  <c r="AG9" i="55" s="1"/>
  <c r="AE17" i="55"/>
  <c r="AC10" i="55"/>
  <c r="AL10" i="55" s="1"/>
  <c r="AC11" i="55"/>
  <c r="AG11" i="55" s="1"/>
  <c r="AF17" i="55"/>
  <c r="AG12" i="55"/>
  <c r="AD17" i="55"/>
  <c r="BG19" i="55"/>
  <c r="BA132" i="55"/>
  <c r="O7" i="55"/>
  <c r="O157" i="55" s="1"/>
  <c r="BE132" i="55"/>
  <c r="BC132" i="55"/>
  <c r="BB132" i="55"/>
  <c r="O5" i="55"/>
  <c r="O151" i="55" s="1"/>
  <c r="N11" i="55"/>
  <c r="N155" i="55" s="1"/>
  <c r="O11" i="55"/>
  <c r="O155" i="55" s="1"/>
  <c r="O6" i="55"/>
  <c r="O156" i="55" s="1"/>
  <c r="O4" i="55"/>
  <c r="O150" i="55" s="1"/>
  <c r="BN19" i="55"/>
  <c r="C175" i="55"/>
  <c r="AG27" i="55"/>
  <c r="AG28" i="55"/>
  <c r="AG86" i="55"/>
  <c r="AG88" i="55"/>
  <c r="BN131" i="55"/>
  <c r="O10" i="55"/>
  <c r="O154" i="55" s="1"/>
  <c r="BD32" i="55"/>
  <c r="BD118" i="55"/>
  <c r="AL84" i="55"/>
  <c r="AI92" i="55"/>
  <c r="AI32" i="55" s="1"/>
  <c r="AJ92" i="55"/>
  <c r="AJ32" i="55" s="1"/>
  <c r="AK92" i="55"/>
  <c r="AK32" i="55" s="1"/>
  <c r="AL86" i="55"/>
  <c r="AF92" i="55"/>
  <c r="AF32" i="55" s="1"/>
  <c r="AG90" i="55"/>
  <c r="AG82" i="55"/>
  <c r="AL82" i="55"/>
  <c r="AG83" i="55"/>
  <c r="AL87" i="55"/>
  <c r="AL88" i="55"/>
  <c r="AG25" i="55"/>
  <c r="AG23" i="55"/>
  <c r="AG26" i="55"/>
  <c r="AL24" i="55"/>
  <c r="BD105" i="55"/>
  <c r="BD45" i="55"/>
  <c r="BD92" i="55"/>
  <c r="BD58" i="55"/>
  <c r="N10" i="55"/>
  <c r="N154" i="55" s="1"/>
  <c r="BD131" i="55"/>
  <c r="N8" i="55"/>
  <c r="N152" i="55" s="1"/>
  <c r="J155" i="55"/>
  <c r="K155" i="55" s="1"/>
  <c r="J157" i="55"/>
  <c r="K157" i="55" s="1"/>
  <c r="J150" i="55"/>
  <c r="K150" i="55" s="1"/>
  <c r="J154" i="55"/>
  <c r="K154" i="55" s="1"/>
  <c r="J152" i="55"/>
  <c r="K152" i="55" s="1"/>
  <c r="I158" i="55"/>
  <c r="M158" i="55"/>
  <c r="J156" i="55"/>
  <c r="K156" i="55" s="1"/>
  <c r="J153" i="55"/>
  <c r="K153" i="55" s="1"/>
  <c r="J151" i="55"/>
  <c r="K151" i="55" s="1"/>
  <c r="H158" i="55"/>
  <c r="G158" i="55"/>
  <c r="AG84" i="55"/>
  <c r="BD19" i="55"/>
  <c r="AG31" i="62" l="1"/>
  <c r="AG92" i="62"/>
  <c r="CD121" i="62"/>
  <c r="AL31" i="62"/>
  <c r="BI132" i="62"/>
  <c r="CG121" i="62"/>
  <c r="AG16" i="62"/>
  <c r="AC17" i="62"/>
  <c r="AL17" i="62" s="1"/>
  <c r="AC32" i="61"/>
  <c r="AL32" i="61" s="1"/>
  <c r="CG120" i="61"/>
  <c r="AG31" i="61"/>
  <c r="BI132" i="61"/>
  <c r="AG16" i="61"/>
  <c r="CD120" i="61"/>
  <c r="AL92" i="61"/>
  <c r="AG92" i="61"/>
  <c r="AC17" i="61"/>
  <c r="AL17" i="61" s="1"/>
  <c r="CG120" i="60"/>
  <c r="CD120" i="60"/>
  <c r="AG16" i="60"/>
  <c r="AC32" i="60"/>
  <c r="AL32" i="60" s="1"/>
  <c r="AL31" i="60"/>
  <c r="AG31" i="60"/>
  <c r="AC17" i="60"/>
  <c r="AL17" i="60" s="1"/>
  <c r="BI132" i="60"/>
  <c r="BI131" i="59"/>
  <c r="BI105" i="59"/>
  <c r="BI118" i="59"/>
  <c r="CH120" i="59"/>
  <c r="BI45" i="59"/>
  <c r="BI19" i="59"/>
  <c r="CG122" i="59"/>
  <c r="AL103" i="59"/>
  <c r="AG31" i="59"/>
  <c r="BI58" i="59"/>
  <c r="BI32" i="59"/>
  <c r="CG56" i="59"/>
  <c r="BN132" i="59"/>
  <c r="CG119" i="59"/>
  <c r="CL120" i="59"/>
  <c r="CF120" i="59"/>
  <c r="CE120" i="59"/>
  <c r="L158" i="59"/>
  <c r="L12" i="59"/>
  <c r="BG132" i="59"/>
  <c r="BJ132" i="59"/>
  <c r="BI92" i="59"/>
  <c r="BD132" i="59"/>
  <c r="BF132" i="59"/>
  <c r="AG8" i="59"/>
  <c r="AG13" i="59"/>
  <c r="AC92" i="59"/>
  <c r="AL92" i="59" s="1"/>
  <c r="AG83" i="59"/>
  <c r="AL11" i="59"/>
  <c r="AG14" i="59"/>
  <c r="AL10" i="59"/>
  <c r="AL9" i="59"/>
  <c r="AL15" i="59"/>
  <c r="AC16" i="59"/>
  <c r="AG16" i="59" s="1"/>
  <c r="AG91" i="59"/>
  <c r="AG85" i="59"/>
  <c r="AL12" i="59"/>
  <c r="AL31" i="59"/>
  <c r="AI16" i="59"/>
  <c r="AI32" i="59"/>
  <c r="AL32" i="59" s="1"/>
  <c r="AG103" i="59"/>
  <c r="BY120" i="59"/>
  <c r="CB120" i="59"/>
  <c r="BH132" i="59"/>
  <c r="N150" i="59"/>
  <c r="N158" i="59" s="1"/>
  <c r="N12" i="59"/>
  <c r="AL83" i="59"/>
  <c r="AL102" i="58"/>
  <c r="AG84" i="58"/>
  <c r="AC31" i="58"/>
  <c r="AL31" i="58" s="1"/>
  <c r="L12" i="58"/>
  <c r="BI45" i="58"/>
  <c r="AG8" i="58"/>
  <c r="BI105" i="58"/>
  <c r="CL120" i="58"/>
  <c r="BN132" i="58"/>
  <c r="BI131" i="58"/>
  <c r="O12" i="58"/>
  <c r="BI118" i="58"/>
  <c r="CG122" i="58"/>
  <c r="CE120" i="58"/>
  <c r="BG132" i="58"/>
  <c r="BI19" i="58"/>
  <c r="BI32" i="58"/>
  <c r="CH120" i="58"/>
  <c r="CF120" i="58"/>
  <c r="BH132" i="58"/>
  <c r="BI58" i="58"/>
  <c r="BD132" i="58"/>
  <c r="CB120" i="58"/>
  <c r="CG119" i="58"/>
  <c r="BF132" i="58"/>
  <c r="AG12" i="58"/>
  <c r="AG14" i="58"/>
  <c r="AG15" i="58"/>
  <c r="AL11" i="58"/>
  <c r="AG13" i="58"/>
  <c r="AL91" i="58"/>
  <c r="AC92" i="58"/>
  <c r="AG92" i="58" s="1"/>
  <c r="AL10" i="58"/>
  <c r="AL9" i="58"/>
  <c r="AC16" i="58"/>
  <c r="AG16" i="58" s="1"/>
  <c r="AD17" i="58"/>
  <c r="O158" i="58"/>
  <c r="CG55" i="58"/>
  <c r="BJ132" i="58"/>
  <c r="N150" i="58"/>
  <c r="N158" i="58" s="1"/>
  <c r="N12" i="58"/>
  <c r="AG85" i="57"/>
  <c r="BI118" i="57"/>
  <c r="AC16" i="57"/>
  <c r="AL16" i="57" s="1"/>
  <c r="BI105" i="57"/>
  <c r="CE119" i="57"/>
  <c r="CF119" i="57"/>
  <c r="BN132" i="57"/>
  <c r="BI19" i="57"/>
  <c r="CL119" i="57"/>
  <c r="CG118" i="57"/>
  <c r="AF17" i="57"/>
  <c r="CG121" i="57"/>
  <c r="BI92" i="57"/>
  <c r="BI58" i="57"/>
  <c r="BI45" i="57"/>
  <c r="BI32" i="57"/>
  <c r="BH132" i="57"/>
  <c r="AL11" i="57"/>
  <c r="BI131" i="57"/>
  <c r="BD132" i="57"/>
  <c r="CG55" i="57"/>
  <c r="CB119" i="57"/>
  <c r="BG132" i="57"/>
  <c r="BJ132" i="57"/>
  <c r="AG15" i="57"/>
  <c r="AG10" i="57"/>
  <c r="AG12" i="57"/>
  <c r="AL13" i="57"/>
  <c r="AL91" i="57"/>
  <c r="BF132" i="57"/>
  <c r="AC92" i="57"/>
  <c r="AL92" i="57" s="1"/>
  <c r="AL14" i="57"/>
  <c r="AG9" i="57"/>
  <c r="AL9" i="57"/>
  <c r="AG16" i="57"/>
  <c r="N150" i="57"/>
  <c r="N158" i="57" s="1"/>
  <c r="N12" i="57"/>
  <c r="AC31" i="57"/>
  <c r="AL101" i="57"/>
  <c r="AL8" i="57"/>
  <c r="AC17" i="57"/>
  <c r="AL17" i="57" s="1"/>
  <c r="AG8" i="57"/>
  <c r="AG101" i="57"/>
  <c r="CL119" i="56"/>
  <c r="BI92" i="56"/>
  <c r="CH119" i="56"/>
  <c r="CB119" i="56"/>
  <c r="AG84" i="56"/>
  <c r="BN132" i="56"/>
  <c r="CE119" i="56"/>
  <c r="AG15" i="56"/>
  <c r="BJ132" i="56"/>
  <c r="CG118" i="56"/>
  <c r="BI19" i="56"/>
  <c r="AG11" i="56"/>
  <c r="CG121" i="56"/>
  <c r="BI118" i="56"/>
  <c r="CG55" i="56"/>
  <c r="CF119" i="56"/>
  <c r="BI105" i="56"/>
  <c r="BI58" i="56"/>
  <c r="BI32" i="56"/>
  <c r="BI45" i="56"/>
  <c r="BD132" i="56"/>
  <c r="BG132" i="56"/>
  <c r="L158" i="56"/>
  <c r="BF132" i="56"/>
  <c r="AL13" i="56"/>
  <c r="AG8" i="56"/>
  <c r="AL9" i="56"/>
  <c r="AL12" i="56"/>
  <c r="AL14" i="56"/>
  <c r="AC92" i="56"/>
  <c r="AG10" i="56"/>
  <c r="O158" i="56"/>
  <c r="O12" i="56"/>
  <c r="AG91" i="56"/>
  <c r="L12" i="56"/>
  <c r="BI131" i="56"/>
  <c r="BH132" i="56"/>
  <c r="AC16" i="56"/>
  <c r="AG16" i="56" s="1"/>
  <c r="AG101" i="56"/>
  <c r="AC31" i="56"/>
  <c r="AL101" i="56"/>
  <c r="AG91" i="55"/>
  <c r="BY119" i="55"/>
  <c r="AG100" i="55"/>
  <c r="BI32" i="55"/>
  <c r="BI58" i="55"/>
  <c r="BI118" i="55"/>
  <c r="CH119" i="55"/>
  <c r="BI131" i="55"/>
  <c r="BN132" i="55"/>
  <c r="CG55" i="55"/>
  <c r="CL119" i="55"/>
  <c r="BG132" i="55"/>
  <c r="BI92" i="55"/>
  <c r="BI105" i="55"/>
  <c r="CG118" i="55"/>
  <c r="BI45" i="55"/>
  <c r="CE119" i="55"/>
  <c r="BH132" i="55"/>
  <c r="CF119" i="55"/>
  <c r="CB119" i="55"/>
  <c r="CG121" i="55"/>
  <c r="BJ132" i="55"/>
  <c r="AL15" i="55"/>
  <c r="AG13" i="55"/>
  <c r="AL9" i="55"/>
  <c r="AG8" i="55"/>
  <c r="AL14" i="55"/>
  <c r="AL11" i="55"/>
  <c r="AC17" i="55"/>
  <c r="AL17" i="55" s="1"/>
  <c r="BF132" i="55"/>
  <c r="AL16" i="55"/>
  <c r="AG10" i="55"/>
  <c r="BI19" i="55"/>
  <c r="BD132" i="55"/>
  <c r="L12" i="55"/>
  <c r="O12" i="55"/>
  <c r="O158" i="55"/>
  <c r="L158" i="55"/>
  <c r="N12" i="55"/>
  <c r="BI132" i="59" l="1"/>
  <c r="CG120" i="59"/>
  <c r="AG92" i="59"/>
  <c r="CD120" i="59"/>
  <c r="AC17" i="59"/>
  <c r="AL16" i="59"/>
  <c r="AI17" i="59"/>
  <c r="AC32" i="58"/>
  <c r="AL32" i="58" s="1"/>
  <c r="AG31" i="58"/>
  <c r="BI132" i="58"/>
  <c r="CG120" i="58"/>
  <c r="CD120" i="58"/>
  <c r="AL92" i="58"/>
  <c r="AL16" i="58"/>
  <c r="AC17" i="58"/>
  <c r="AL17" i="58" s="1"/>
  <c r="CG119" i="57"/>
  <c r="BI132" i="57"/>
  <c r="AC32" i="57"/>
  <c r="AL32" i="57" s="1"/>
  <c r="AL31" i="57"/>
  <c r="AG31" i="57"/>
  <c r="AG92" i="57"/>
  <c r="CD119" i="57"/>
  <c r="CG119" i="56"/>
  <c r="BI132" i="56"/>
  <c r="AL92" i="56"/>
  <c r="AG92" i="56"/>
  <c r="CD119" i="56"/>
  <c r="AL16" i="56"/>
  <c r="AC17" i="56"/>
  <c r="AL17" i="56" s="1"/>
  <c r="AL31" i="56"/>
  <c r="AG31" i="56"/>
  <c r="AC32" i="56"/>
  <c r="AL32" i="56" s="1"/>
  <c r="CG119" i="55"/>
  <c r="BI132" i="55"/>
  <c r="N158" i="55"/>
  <c r="AL17" i="59" l="1"/>
  <c r="L121" i="54"/>
  <c r="L120" i="54"/>
  <c r="L119" i="54"/>
  <c r="L118" i="54"/>
  <c r="L117" i="54"/>
  <c r="L116" i="54"/>
  <c r="L115" i="54"/>
  <c r="L114" i="54"/>
  <c r="L113" i="54"/>
  <c r="L112" i="54"/>
  <c r="L111" i="54"/>
  <c r="L110" i="54"/>
  <c r="L109" i="54"/>
  <c r="L108" i="54"/>
  <c r="L107" i="54"/>
  <c r="L103" i="54"/>
  <c r="L102" i="54"/>
  <c r="L101" i="54"/>
  <c r="L100" i="54"/>
  <c r="L99" i="54"/>
  <c r="L98" i="54"/>
  <c r="L97" i="54"/>
  <c r="L96" i="54"/>
  <c r="L95" i="54"/>
  <c r="L94" i="54"/>
  <c r="L93" i="54"/>
  <c r="L92" i="54"/>
  <c r="L91" i="54"/>
  <c r="L90" i="54"/>
  <c r="L89" i="54"/>
  <c r="L88" i="54"/>
  <c r="L87" i="54"/>
  <c r="L86" i="54"/>
  <c r="L85" i="54"/>
  <c r="L84" i="54"/>
  <c r="L83" i="54"/>
  <c r="L82" i="54"/>
  <c r="L81" i="54"/>
  <c r="L80" i="54"/>
  <c r="L79" i="54"/>
  <c r="AP114" i="54" l="1"/>
  <c r="AC123" i="54"/>
  <c r="AK144" i="54"/>
  <c r="AJ144" i="54"/>
  <c r="AJ11" i="54" s="1"/>
  <c r="AJ12" i="54" s="1"/>
  <c r="AI144" i="54"/>
  <c r="AF144" i="54"/>
  <c r="AF11" i="54" s="1"/>
  <c r="AF12" i="54" s="1"/>
  <c r="AE144" i="54"/>
  <c r="AE11" i="54" s="1"/>
  <c r="AE12" i="54" s="1"/>
  <c r="AD144" i="54"/>
  <c r="AC143" i="54"/>
  <c r="AL143" i="54" s="1"/>
  <c r="AC142" i="54"/>
  <c r="AL142" i="54" s="1"/>
  <c r="AC141" i="54"/>
  <c r="AL141" i="54" s="1"/>
  <c r="AC140" i="54"/>
  <c r="AL140" i="54" s="1"/>
  <c r="AC139" i="54"/>
  <c r="AG139" i="54" s="1"/>
  <c r="AC138" i="54"/>
  <c r="AL138" i="54" s="1"/>
  <c r="AC137" i="54"/>
  <c r="AL137" i="54" s="1"/>
  <c r="AC136" i="54"/>
  <c r="AL136" i="54" s="1"/>
  <c r="AC135" i="54"/>
  <c r="AG135" i="54" s="1"/>
  <c r="AC134" i="54"/>
  <c r="AD130" i="54"/>
  <c r="AB130" i="54"/>
  <c r="AA130" i="54"/>
  <c r="Z130" i="54"/>
  <c r="AD126" i="54"/>
  <c r="AB126" i="54"/>
  <c r="AA126" i="54"/>
  <c r="Z126" i="54"/>
  <c r="AQ125" i="54"/>
  <c r="AO125" i="54"/>
  <c r="AN125" i="54"/>
  <c r="AM125" i="54"/>
  <c r="AC125" i="54"/>
  <c r="AP124" i="54"/>
  <c r="AC124" i="54"/>
  <c r="AP123" i="54"/>
  <c r="AC122" i="54"/>
  <c r="AP122" i="54"/>
  <c r="AC121" i="54"/>
  <c r="AP121" i="54"/>
  <c r="AC120" i="54"/>
  <c r="AP120" i="54"/>
  <c r="AC119" i="54"/>
  <c r="AP119" i="54"/>
  <c r="AC118" i="54"/>
  <c r="AP118" i="54"/>
  <c r="AC117" i="54"/>
  <c r="AP117" i="54"/>
  <c r="AC116" i="54"/>
  <c r="AP116" i="54"/>
  <c r="AC115" i="54"/>
  <c r="AP115" i="54"/>
  <c r="AC114" i="54"/>
  <c r="AP113" i="54"/>
  <c r="AC113" i="54"/>
  <c r="AP112" i="54"/>
  <c r="AC112" i="54"/>
  <c r="AP111" i="54"/>
  <c r="AC111" i="54"/>
  <c r="AP110" i="54"/>
  <c r="AC110" i="54"/>
  <c r="AP109" i="54"/>
  <c r="AC109" i="54"/>
  <c r="AP108" i="54"/>
  <c r="AC108" i="54"/>
  <c r="AD104" i="54"/>
  <c r="AB104" i="54"/>
  <c r="AA104" i="54"/>
  <c r="Z104" i="54"/>
  <c r="AC103" i="54"/>
  <c r="AC102" i="54"/>
  <c r="AC101" i="54"/>
  <c r="AC100" i="54"/>
  <c r="AQ99" i="54"/>
  <c r="AO99" i="54"/>
  <c r="AN99" i="54"/>
  <c r="AM99" i="54"/>
  <c r="AC99" i="54"/>
  <c r="AP98" i="54"/>
  <c r="AC98" i="54"/>
  <c r="AP97" i="54"/>
  <c r="AC97" i="54"/>
  <c r="AP96" i="54"/>
  <c r="AC96" i="54"/>
  <c r="AP95" i="54"/>
  <c r="AC95" i="54"/>
  <c r="AP94" i="54"/>
  <c r="AC94" i="54"/>
  <c r="AP93" i="54"/>
  <c r="AC93" i="54"/>
  <c r="AP92" i="54"/>
  <c r="AC92" i="54"/>
  <c r="AP91" i="54"/>
  <c r="AC91" i="54"/>
  <c r="AP90" i="54"/>
  <c r="AC90" i="54"/>
  <c r="AP89" i="54"/>
  <c r="AC89" i="54"/>
  <c r="AP88" i="54"/>
  <c r="AC88" i="54"/>
  <c r="AP87" i="54"/>
  <c r="AC87" i="54"/>
  <c r="AP86" i="54"/>
  <c r="AC86" i="54"/>
  <c r="AP85" i="54"/>
  <c r="AC85" i="54"/>
  <c r="AP84" i="54"/>
  <c r="AC84" i="54"/>
  <c r="AP83" i="54"/>
  <c r="AC83" i="54"/>
  <c r="AP82" i="54"/>
  <c r="AC82" i="54"/>
  <c r="AP81" i="54"/>
  <c r="AC81" i="54"/>
  <c r="AP80" i="54"/>
  <c r="AC80" i="54"/>
  <c r="AP79" i="54"/>
  <c r="AC79" i="54"/>
  <c r="AP78" i="54"/>
  <c r="AC78" i="54"/>
  <c r="AP77" i="54"/>
  <c r="AC77" i="54"/>
  <c r="C74" i="54"/>
  <c r="AQ66" i="54"/>
  <c r="O9" i="54" s="1"/>
  <c r="AO66" i="54"/>
  <c r="N9" i="54" s="1"/>
  <c r="AN66" i="54"/>
  <c r="L9" i="54" s="1"/>
  <c r="AM66" i="54"/>
  <c r="AD66" i="54"/>
  <c r="O6" i="54" s="1"/>
  <c r="AB66" i="54"/>
  <c r="N6" i="54" s="1"/>
  <c r="AA66" i="54"/>
  <c r="Z66" i="54"/>
  <c r="AP65" i="54"/>
  <c r="AC65" i="54"/>
  <c r="AP64" i="54"/>
  <c r="AC64" i="54"/>
  <c r="AP63" i="54"/>
  <c r="AC63" i="54"/>
  <c r="AP62" i="54"/>
  <c r="AC62" i="54"/>
  <c r="AP61" i="54"/>
  <c r="AC61" i="54"/>
  <c r="AP60" i="54"/>
  <c r="AC60" i="54"/>
  <c r="AP59" i="54"/>
  <c r="AC59" i="54"/>
  <c r="AP58" i="54"/>
  <c r="AC58" i="54"/>
  <c r="AP57" i="54"/>
  <c r="AC57" i="54"/>
  <c r="AP56" i="54"/>
  <c r="AC56" i="54"/>
  <c r="AP55" i="54"/>
  <c r="AC55" i="54"/>
  <c r="AP54" i="54"/>
  <c r="AC54" i="54"/>
  <c r="AQ53" i="54"/>
  <c r="O8" i="54" s="1"/>
  <c r="AO53" i="54"/>
  <c r="N8" i="54" s="1"/>
  <c r="AN53" i="54"/>
  <c r="L8" i="54" s="1"/>
  <c r="AM53" i="54"/>
  <c r="AD53" i="54"/>
  <c r="O7" i="54" s="1"/>
  <c r="AB53" i="54"/>
  <c r="N7" i="54" s="1"/>
  <c r="AA53" i="54"/>
  <c r="L7" i="54" s="1"/>
  <c r="Z53" i="54"/>
  <c r="AP52" i="54"/>
  <c r="AC52" i="54"/>
  <c r="AP51" i="54"/>
  <c r="AC51" i="54"/>
  <c r="AP50" i="54"/>
  <c r="AC50" i="54"/>
  <c r="AP49" i="54"/>
  <c r="AC49" i="54"/>
  <c r="AP48" i="54"/>
  <c r="AC48" i="54"/>
  <c r="AP47" i="54"/>
  <c r="AC47" i="54"/>
  <c r="AP46" i="54"/>
  <c r="AC46" i="54"/>
  <c r="AP45" i="54"/>
  <c r="AC45" i="54"/>
  <c r="AP44" i="54"/>
  <c r="AC44" i="54"/>
  <c r="G48" i="54"/>
  <c r="AP43" i="54"/>
  <c r="AC43" i="54"/>
  <c r="L47" i="54"/>
  <c r="O47" i="54" s="1"/>
  <c r="G47" i="54"/>
  <c r="AP42" i="54"/>
  <c r="AC42" i="54"/>
  <c r="AP41" i="54"/>
  <c r="AC41" i="54"/>
  <c r="AQ40" i="54"/>
  <c r="O11" i="54" s="1"/>
  <c r="AO40" i="54"/>
  <c r="N11" i="54" s="1"/>
  <c r="AN40" i="54"/>
  <c r="L11" i="54" s="1"/>
  <c r="AM40" i="54"/>
  <c r="AD40" i="54"/>
  <c r="O10" i="54" s="1"/>
  <c r="AB40" i="54"/>
  <c r="N10" i="54" s="1"/>
  <c r="AA40" i="54"/>
  <c r="L10" i="54" s="1"/>
  <c r="Z40" i="54"/>
  <c r="AP39" i="54"/>
  <c r="AC39" i="54"/>
  <c r="AP38" i="54"/>
  <c r="AC38" i="54"/>
  <c r="AP37" i="54"/>
  <c r="AC37" i="54"/>
  <c r="AP36" i="54"/>
  <c r="AC36" i="54"/>
  <c r="AP35" i="54"/>
  <c r="AC35" i="54"/>
  <c r="AP34" i="54"/>
  <c r="AC34" i="54"/>
  <c r="AP33" i="54"/>
  <c r="AC33" i="54"/>
  <c r="AP32" i="54"/>
  <c r="AC32" i="54"/>
  <c r="AP31" i="54"/>
  <c r="AC31" i="54"/>
  <c r="AP30" i="54"/>
  <c r="AC30" i="54"/>
  <c r="AP29" i="54"/>
  <c r="AC29" i="54"/>
  <c r="AP28" i="54"/>
  <c r="AC28" i="54"/>
  <c r="AQ27" i="54"/>
  <c r="O5" i="54" s="1"/>
  <c r="AO27" i="54"/>
  <c r="N5" i="54" s="1"/>
  <c r="AN27" i="54"/>
  <c r="L5" i="54" s="1"/>
  <c r="AM27" i="54"/>
  <c r="AD27" i="54"/>
  <c r="O4" i="54" s="1"/>
  <c r="AB27" i="54"/>
  <c r="AC27" i="54" s="1"/>
  <c r="AA27" i="54"/>
  <c r="L4" i="54" s="1"/>
  <c r="Z27" i="54"/>
  <c r="AP26" i="54"/>
  <c r="AC26" i="54"/>
  <c r="AP25" i="54"/>
  <c r="AC25" i="54"/>
  <c r="AP24" i="54"/>
  <c r="AC24" i="54"/>
  <c r="AP23" i="54"/>
  <c r="AC23" i="54"/>
  <c r="AP22" i="54"/>
  <c r="AC22" i="54"/>
  <c r="AP21" i="54"/>
  <c r="AC21" i="54"/>
  <c r="AP20" i="54"/>
  <c r="AC20" i="54"/>
  <c r="AP19" i="54"/>
  <c r="AC19" i="54"/>
  <c r="AP18" i="54"/>
  <c r="AC18" i="54"/>
  <c r="AP17" i="54"/>
  <c r="AC17" i="54"/>
  <c r="AP16" i="54"/>
  <c r="AC16" i="54"/>
  <c r="AP15" i="54"/>
  <c r="AC15" i="54"/>
  <c r="B14" i="54"/>
  <c r="M12" i="54"/>
  <c r="I12" i="54"/>
  <c r="H12" i="54"/>
  <c r="G12" i="54"/>
  <c r="AK11" i="54"/>
  <c r="AK12" i="54" s="1"/>
  <c r="AI11" i="54"/>
  <c r="AI12" i="54" s="1"/>
  <c r="J11" i="54"/>
  <c r="K11" i="54" s="1"/>
  <c r="AC10" i="54"/>
  <c r="AG10" i="54" s="1"/>
  <c r="J10" i="54"/>
  <c r="K10" i="54" s="1"/>
  <c r="AC9" i="54"/>
  <c r="AL9" i="54" s="1"/>
  <c r="J9" i="54"/>
  <c r="K9" i="54" s="1"/>
  <c r="AC8" i="54"/>
  <c r="AG8" i="54" s="1"/>
  <c r="J8" i="54"/>
  <c r="K8" i="54" s="1"/>
  <c r="AC7" i="54"/>
  <c r="AG7" i="54" s="1"/>
  <c r="J7" i="54"/>
  <c r="K7" i="54" s="1"/>
  <c r="AC5" i="54"/>
  <c r="AL5" i="54" s="1"/>
  <c r="J6" i="54"/>
  <c r="K6" i="54" s="1"/>
  <c r="AC6" i="54"/>
  <c r="AG6" i="54" s="1"/>
  <c r="J5" i="54"/>
  <c r="K5" i="54" s="1"/>
  <c r="AC4" i="54"/>
  <c r="AG4" i="54" s="1"/>
  <c r="J4" i="54"/>
  <c r="K4" i="54" s="1"/>
  <c r="AC3" i="54"/>
  <c r="AG3" i="54" s="1"/>
  <c r="P3" i="54"/>
  <c r="L131" i="53"/>
  <c r="L130" i="53"/>
  <c r="L129" i="53"/>
  <c r="L128" i="53"/>
  <c r="L127" i="53"/>
  <c r="L126" i="53"/>
  <c r="L125" i="53"/>
  <c r="L124" i="53"/>
  <c r="L123" i="53"/>
  <c r="L122" i="53"/>
  <c r="L121" i="53"/>
  <c r="L120" i="53"/>
  <c r="L119" i="53"/>
  <c r="L118" i="53"/>
  <c r="L117" i="53"/>
  <c r="L116" i="53"/>
  <c r="L115" i="53"/>
  <c r="L114" i="53"/>
  <c r="L113" i="53"/>
  <c r="L112" i="53"/>
  <c r="L111" i="53"/>
  <c r="L110" i="53"/>
  <c r="L109" i="53"/>
  <c r="L108" i="53"/>
  <c r="L107" i="53"/>
  <c r="L103" i="53"/>
  <c r="L102" i="53"/>
  <c r="L101" i="53"/>
  <c r="L100" i="53"/>
  <c r="L99" i="53"/>
  <c r="L98" i="53"/>
  <c r="L97" i="53"/>
  <c r="L96" i="53"/>
  <c r="L95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AK142" i="53"/>
  <c r="AJ142" i="53"/>
  <c r="AI142" i="53"/>
  <c r="AF142" i="53"/>
  <c r="AE142" i="53"/>
  <c r="AE11" i="53" s="1"/>
  <c r="AE12" i="53" s="1"/>
  <c r="AD142" i="53"/>
  <c r="AD11" i="53" s="1"/>
  <c r="AC141" i="53"/>
  <c r="AL141" i="53" s="1"/>
  <c r="AC140" i="53"/>
  <c r="AL140" i="53" s="1"/>
  <c r="AG139" i="53"/>
  <c r="AC139" i="53"/>
  <c r="AL139" i="53" s="1"/>
  <c r="AC138" i="53"/>
  <c r="AL138" i="53" s="1"/>
  <c r="AC137" i="53"/>
  <c r="AL137" i="53" s="1"/>
  <c r="AC136" i="53"/>
  <c r="AG136" i="53" s="1"/>
  <c r="AC135" i="53"/>
  <c r="AL135" i="53" s="1"/>
  <c r="AC134" i="53"/>
  <c r="AG134" i="53" s="1"/>
  <c r="AC133" i="53"/>
  <c r="AL133" i="53" s="1"/>
  <c r="AC132" i="53"/>
  <c r="AL132" i="53" s="1"/>
  <c r="AD129" i="53"/>
  <c r="AB129" i="53"/>
  <c r="AA129" i="53"/>
  <c r="Z129" i="53"/>
  <c r="AD125" i="53"/>
  <c r="AB125" i="53"/>
  <c r="AA125" i="53"/>
  <c r="Z125" i="53"/>
  <c r="AQ124" i="53"/>
  <c r="AO124" i="53"/>
  <c r="AN124" i="53"/>
  <c r="AM124" i="53"/>
  <c r="AC124" i="53"/>
  <c r="AP123" i="53"/>
  <c r="AC123" i="53"/>
  <c r="AP122" i="53"/>
  <c r="AC122" i="53"/>
  <c r="AP121" i="53"/>
  <c r="AC121" i="53"/>
  <c r="AP120" i="53"/>
  <c r="AC120" i="53"/>
  <c r="AP119" i="53"/>
  <c r="AC119" i="53"/>
  <c r="AP118" i="53"/>
  <c r="AC118" i="53"/>
  <c r="AP117" i="53"/>
  <c r="AC117" i="53"/>
  <c r="AP116" i="53"/>
  <c r="AC116" i="53"/>
  <c r="AP115" i="53"/>
  <c r="AC115" i="53"/>
  <c r="AP114" i="53"/>
  <c r="AC114" i="53"/>
  <c r="AP113" i="53"/>
  <c r="AC113" i="53"/>
  <c r="AP112" i="53"/>
  <c r="AC112" i="53"/>
  <c r="AP111" i="53"/>
  <c r="AC111" i="53"/>
  <c r="AP110" i="53"/>
  <c r="AC110" i="53"/>
  <c r="AP109" i="53"/>
  <c r="AC109" i="53"/>
  <c r="AP108" i="53"/>
  <c r="AC108" i="53"/>
  <c r="AD104" i="53"/>
  <c r="AB104" i="53"/>
  <c r="AA104" i="53"/>
  <c r="Z104" i="53"/>
  <c r="AC103" i="53"/>
  <c r="AC102" i="53"/>
  <c r="AC101" i="53"/>
  <c r="AC100" i="53"/>
  <c r="AQ99" i="53"/>
  <c r="AO99" i="53"/>
  <c r="AN99" i="53"/>
  <c r="AM99" i="53"/>
  <c r="AC99" i="53"/>
  <c r="AP98" i="53"/>
  <c r="AC98" i="53"/>
  <c r="AP97" i="53"/>
  <c r="AC97" i="53"/>
  <c r="AP96" i="53"/>
  <c r="AC96" i="53"/>
  <c r="AP95" i="53"/>
  <c r="AC95" i="53"/>
  <c r="AP94" i="53"/>
  <c r="AC94" i="53"/>
  <c r="AP93" i="53"/>
  <c r="AC93" i="53"/>
  <c r="AP92" i="53"/>
  <c r="AC92" i="53"/>
  <c r="AP91" i="53"/>
  <c r="AC91" i="53"/>
  <c r="AP90" i="53"/>
  <c r="AC90" i="53"/>
  <c r="AP89" i="53"/>
  <c r="AC89" i="53"/>
  <c r="AP88" i="53"/>
  <c r="AC88" i="53"/>
  <c r="AP87" i="53"/>
  <c r="AC87" i="53"/>
  <c r="AP86" i="53"/>
  <c r="AC86" i="53"/>
  <c r="AP85" i="53"/>
  <c r="AC85" i="53"/>
  <c r="AP84" i="53"/>
  <c r="AC84" i="53"/>
  <c r="AP83" i="53"/>
  <c r="AC83" i="53"/>
  <c r="AP82" i="53"/>
  <c r="AC82" i="53"/>
  <c r="AP81" i="53"/>
  <c r="AC81" i="53"/>
  <c r="AP80" i="53"/>
  <c r="AC80" i="53"/>
  <c r="AP79" i="53"/>
  <c r="AC79" i="53"/>
  <c r="AP78" i="53"/>
  <c r="AC78" i="53"/>
  <c r="AP77" i="53"/>
  <c r="AC77" i="53"/>
  <c r="C74" i="53"/>
  <c r="AQ66" i="53"/>
  <c r="AO66" i="53"/>
  <c r="AN66" i="53"/>
  <c r="AM66" i="53"/>
  <c r="AD66" i="53"/>
  <c r="O6" i="53" s="1"/>
  <c r="AB66" i="53"/>
  <c r="AA66" i="53"/>
  <c r="L6" i="53" s="1"/>
  <c r="Z66" i="53"/>
  <c r="AP65" i="53"/>
  <c r="AC65" i="53"/>
  <c r="AP64" i="53"/>
  <c r="AC64" i="53"/>
  <c r="AP63" i="53"/>
  <c r="AC63" i="53"/>
  <c r="AP62" i="53"/>
  <c r="AC62" i="53"/>
  <c r="AP61" i="53"/>
  <c r="AC61" i="53"/>
  <c r="AP60" i="53"/>
  <c r="AC60" i="53"/>
  <c r="AP59" i="53"/>
  <c r="AC59" i="53"/>
  <c r="AP58" i="53"/>
  <c r="AC58" i="53"/>
  <c r="AP57" i="53"/>
  <c r="AC57" i="53"/>
  <c r="AP56" i="53"/>
  <c r="AC56" i="53"/>
  <c r="AP55" i="53"/>
  <c r="AC55" i="53"/>
  <c r="AP54" i="53"/>
  <c r="AC54" i="53"/>
  <c r="AQ53" i="53"/>
  <c r="AO53" i="53"/>
  <c r="N8" i="53" s="1"/>
  <c r="AN53" i="53"/>
  <c r="AM53" i="53"/>
  <c r="AD53" i="53"/>
  <c r="O7" i="53" s="1"/>
  <c r="AB53" i="53"/>
  <c r="N7" i="53" s="1"/>
  <c r="AA53" i="53"/>
  <c r="Z53" i="53"/>
  <c r="AP52" i="53"/>
  <c r="AC52" i="53"/>
  <c r="AP51" i="53"/>
  <c r="AC51" i="53"/>
  <c r="AP50" i="53"/>
  <c r="AC50" i="53"/>
  <c r="G44" i="53"/>
  <c r="AP49" i="53"/>
  <c r="AC49" i="53"/>
  <c r="L43" i="53"/>
  <c r="O43" i="53" s="1"/>
  <c r="G43" i="53"/>
  <c r="AP48" i="53"/>
  <c r="AC48" i="53"/>
  <c r="AP47" i="53"/>
  <c r="AC47" i="53"/>
  <c r="AP46" i="53"/>
  <c r="AC46" i="53"/>
  <c r="AP45" i="53"/>
  <c r="AC45" i="53"/>
  <c r="AP44" i="53"/>
  <c r="AC44" i="53"/>
  <c r="AP43" i="53"/>
  <c r="AC43" i="53"/>
  <c r="AP42" i="53"/>
  <c r="AC42" i="53"/>
  <c r="AP41" i="53"/>
  <c r="AC41" i="53"/>
  <c r="AQ40" i="53"/>
  <c r="AO40" i="53"/>
  <c r="AN40" i="53"/>
  <c r="L11" i="53" s="1"/>
  <c r="AM40" i="53"/>
  <c r="AD40" i="53"/>
  <c r="O10" i="53" s="1"/>
  <c r="AB40" i="53"/>
  <c r="AA40" i="53"/>
  <c r="L10" i="53" s="1"/>
  <c r="Z40" i="53"/>
  <c r="AP39" i="53"/>
  <c r="AC39" i="53"/>
  <c r="AP38" i="53"/>
  <c r="AC38" i="53"/>
  <c r="AP37" i="53"/>
  <c r="AC37" i="53"/>
  <c r="AP36" i="53"/>
  <c r="AC36" i="53"/>
  <c r="AP35" i="53"/>
  <c r="AC35" i="53"/>
  <c r="AP34" i="53"/>
  <c r="AC34" i="53"/>
  <c r="AP33" i="53"/>
  <c r="AC33" i="53"/>
  <c r="AP32" i="53"/>
  <c r="AC32" i="53"/>
  <c r="AP31" i="53"/>
  <c r="AC31" i="53"/>
  <c r="AP30" i="53"/>
  <c r="AC30" i="53"/>
  <c r="AP29" i="53"/>
  <c r="AC29" i="53"/>
  <c r="AP28" i="53"/>
  <c r="AC28" i="53"/>
  <c r="AQ27" i="53"/>
  <c r="O5" i="53" s="1"/>
  <c r="AO27" i="53"/>
  <c r="N5" i="53" s="1"/>
  <c r="AN27" i="53"/>
  <c r="L5" i="53" s="1"/>
  <c r="AM27" i="53"/>
  <c r="AD27" i="53"/>
  <c r="O4" i="53" s="1"/>
  <c r="AB27" i="53"/>
  <c r="N4" i="53" s="1"/>
  <c r="AA27" i="53"/>
  <c r="Z27" i="53"/>
  <c r="AP26" i="53"/>
  <c r="AC26" i="53"/>
  <c r="AP25" i="53"/>
  <c r="AC25" i="53"/>
  <c r="AP24" i="53"/>
  <c r="AC24" i="53"/>
  <c r="AP23" i="53"/>
  <c r="AC23" i="53"/>
  <c r="AP22" i="53"/>
  <c r="AC22" i="53"/>
  <c r="AP21" i="53"/>
  <c r="AC21" i="53"/>
  <c r="AP20" i="53"/>
  <c r="AC20" i="53"/>
  <c r="AP19" i="53"/>
  <c r="AC19" i="53"/>
  <c r="AP18" i="53"/>
  <c r="AC18" i="53"/>
  <c r="AP17" i="53"/>
  <c r="AC17" i="53"/>
  <c r="AP16" i="53"/>
  <c r="AC16" i="53"/>
  <c r="AP15" i="53"/>
  <c r="AC15" i="53"/>
  <c r="B14" i="53"/>
  <c r="AJ12" i="53"/>
  <c r="M12" i="53"/>
  <c r="I12" i="53"/>
  <c r="H12" i="53"/>
  <c r="G12" i="53"/>
  <c r="AK11" i="53"/>
  <c r="AK12" i="53" s="1"/>
  <c r="AJ11" i="53"/>
  <c r="AI11" i="53"/>
  <c r="AI12" i="53" s="1"/>
  <c r="AF11" i="53"/>
  <c r="AF12" i="53" s="1"/>
  <c r="O11" i="53"/>
  <c r="N11" i="53"/>
  <c r="J11" i="53"/>
  <c r="K11" i="53" s="1"/>
  <c r="AC10" i="53"/>
  <c r="AL10" i="53" s="1"/>
  <c r="O9" i="53"/>
  <c r="J9" i="53"/>
  <c r="K9" i="53" s="1"/>
  <c r="AC9" i="53"/>
  <c r="AL9" i="53" s="1"/>
  <c r="J10" i="53"/>
  <c r="K10" i="53" s="1"/>
  <c r="AC8" i="53"/>
  <c r="AL8" i="53" s="1"/>
  <c r="O8" i="53"/>
  <c r="L8" i="53"/>
  <c r="J8" i="53"/>
  <c r="K8" i="53" s="1"/>
  <c r="AC6" i="53"/>
  <c r="AL6" i="53" s="1"/>
  <c r="J7" i="53"/>
  <c r="K7" i="53" s="1"/>
  <c r="AC7" i="53"/>
  <c r="AL7" i="53" s="1"/>
  <c r="J6" i="53"/>
  <c r="K6" i="53" s="1"/>
  <c r="AC5" i="53"/>
  <c r="AL5" i="53" s="1"/>
  <c r="J5" i="53"/>
  <c r="K5" i="53" s="1"/>
  <c r="AC3" i="53"/>
  <c r="AL3" i="53" s="1"/>
  <c r="J4" i="53"/>
  <c r="K4" i="53" s="1"/>
  <c r="AC4" i="53"/>
  <c r="AL4" i="53" s="1"/>
  <c r="P3" i="53"/>
  <c r="L129" i="52"/>
  <c r="L128" i="52"/>
  <c r="L127" i="52"/>
  <c r="L126" i="52"/>
  <c r="L125" i="52"/>
  <c r="L124" i="52"/>
  <c r="L123" i="52"/>
  <c r="L122" i="52"/>
  <c r="L121" i="52"/>
  <c r="L120" i="52"/>
  <c r="L119" i="52"/>
  <c r="L118" i="52"/>
  <c r="L117" i="52"/>
  <c r="L116" i="52"/>
  <c r="L115" i="52"/>
  <c r="L114" i="52"/>
  <c r="L113" i="52"/>
  <c r="L112" i="52"/>
  <c r="L111" i="52"/>
  <c r="L110" i="52"/>
  <c r="L109" i="52"/>
  <c r="L108" i="52"/>
  <c r="L107" i="52"/>
  <c r="L103" i="52"/>
  <c r="L102" i="52"/>
  <c r="L101" i="52"/>
  <c r="L100" i="52"/>
  <c r="L99" i="52"/>
  <c r="L9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AB127" i="54" l="1"/>
  <c r="AD127" i="54"/>
  <c r="AA105" i="54"/>
  <c r="AC144" i="54"/>
  <c r="AC11" i="54" s="1"/>
  <c r="AC12" i="54" s="1"/>
  <c r="AL12" i="54" s="1"/>
  <c r="AG141" i="54"/>
  <c r="AC40" i="54"/>
  <c r="AD105" i="54"/>
  <c r="AP99" i="54"/>
  <c r="AC130" i="54"/>
  <c r="AP53" i="54"/>
  <c r="AB105" i="54"/>
  <c r="AB129" i="54" s="1"/>
  <c r="AC104" i="54"/>
  <c r="AC66" i="54"/>
  <c r="L6" i="54"/>
  <c r="L12" i="54" s="1"/>
  <c r="O12" i="54"/>
  <c r="AQ67" i="54"/>
  <c r="AO67" i="54"/>
  <c r="AP27" i="54"/>
  <c r="AD67" i="54"/>
  <c r="AB67" i="54"/>
  <c r="N4" i="54"/>
  <c r="N12" i="54" s="1"/>
  <c r="AA67" i="54"/>
  <c r="AA127" i="54"/>
  <c r="AA129" i="54" s="1"/>
  <c r="Z127" i="54"/>
  <c r="AP125" i="54"/>
  <c r="Z105" i="54"/>
  <c r="AM67" i="54"/>
  <c r="Z67" i="54"/>
  <c r="AC126" i="54"/>
  <c r="AG138" i="54"/>
  <c r="AL135" i="54"/>
  <c r="AG136" i="54"/>
  <c r="AG137" i="54"/>
  <c r="AG5" i="54"/>
  <c r="AG9" i="54"/>
  <c r="AL3" i="54"/>
  <c r="AL4" i="54"/>
  <c r="AL6" i="54"/>
  <c r="AL7" i="54"/>
  <c r="AL8" i="54"/>
  <c r="AL10" i="54"/>
  <c r="AG134" i="54"/>
  <c r="AL139" i="54"/>
  <c r="AG142" i="54"/>
  <c r="AD11" i="54"/>
  <c r="AP40" i="54"/>
  <c r="AP66" i="54"/>
  <c r="AN67" i="54"/>
  <c r="AL134" i="54"/>
  <c r="AC53" i="54"/>
  <c r="AG140" i="54"/>
  <c r="AG143" i="54"/>
  <c r="AP40" i="53"/>
  <c r="AG135" i="53"/>
  <c r="AD105" i="53"/>
  <c r="AG137" i="53"/>
  <c r="AC53" i="53"/>
  <c r="AC125" i="53"/>
  <c r="AB126" i="53"/>
  <c r="AA126" i="53"/>
  <c r="L7" i="53"/>
  <c r="AC40" i="53"/>
  <c r="AP124" i="53"/>
  <c r="AP27" i="53"/>
  <c r="AD126" i="53"/>
  <c r="AD128" i="53" s="1"/>
  <c r="Z126" i="53"/>
  <c r="AL134" i="53"/>
  <c r="AC104" i="53"/>
  <c r="AB105" i="53"/>
  <c r="AP99" i="53"/>
  <c r="AQ67" i="53"/>
  <c r="AD67" i="53"/>
  <c r="AC27" i="53"/>
  <c r="AB67" i="53"/>
  <c r="AA67" i="53"/>
  <c r="L4" i="53"/>
  <c r="AA105" i="53"/>
  <c r="AP53" i="53"/>
  <c r="AO67" i="53"/>
  <c r="AC129" i="53"/>
  <c r="AN67" i="53"/>
  <c r="N9" i="53"/>
  <c r="L9" i="53"/>
  <c r="O12" i="53"/>
  <c r="Z67" i="53"/>
  <c r="Z105" i="53"/>
  <c r="AC142" i="53"/>
  <c r="AC11" i="53" s="1"/>
  <c r="AC12" i="53" s="1"/>
  <c r="AL12" i="53" s="1"/>
  <c r="AL136" i="53"/>
  <c r="AM67" i="53"/>
  <c r="AC126" i="53"/>
  <c r="N6" i="53"/>
  <c r="N10" i="53"/>
  <c r="AC66" i="53"/>
  <c r="AG132" i="53"/>
  <c r="AG140" i="53"/>
  <c r="AG4" i="53"/>
  <c r="AG5" i="53"/>
  <c r="AG6" i="53"/>
  <c r="AG8" i="53"/>
  <c r="AG9" i="53"/>
  <c r="AG10" i="53"/>
  <c r="AD12" i="53"/>
  <c r="AG138" i="53"/>
  <c r="AL11" i="53"/>
  <c r="AP66" i="53"/>
  <c r="AG133" i="53"/>
  <c r="AG141" i="53"/>
  <c r="AG3" i="53"/>
  <c r="AG7" i="53"/>
  <c r="AC141" i="52"/>
  <c r="AG141" i="52" s="1"/>
  <c r="AC140" i="52"/>
  <c r="AL140" i="52" s="1"/>
  <c r="AC139" i="52"/>
  <c r="AC138" i="52"/>
  <c r="AL138" i="52" s="1"/>
  <c r="AC137" i="52"/>
  <c r="AG137" i="52" s="1"/>
  <c r="AC136" i="52"/>
  <c r="AL136" i="52" s="1"/>
  <c r="AC135" i="52"/>
  <c r="AL135" i="52" s="1"/>
  <c r="AC134" i="52"/>
  <c r="AL134" i="52" s="1"/>
  <c r="AC133" i="52"/>
  <c r="AL133" i="52" s="1"/>
  <c r="AC132" i="52"/>
  <c r="AL132" i="52" s="1"/>
  <c r="AC10" i="52"/>
  <c r="AL10" i="52" s="1"/>
  <c r="AC8" i="52"/>
  <c r="AC9" i="52"/>
  <c r="AL9" i="52" s="1"/>
  <c r="AC7" i="52"/>
  <c r="AC6" i="52"/>
  <c r="AL6" i="52" s="1"/>
  <c r="AC5" i="52"/>
  <c r="AL5" i="52" s="1"/>
  <c r="AC4" i="52"/>
  <c r="AL4" i="52" s="1"/>
  <c r="AC3" i="52"/>
  <c r="AL3" i="52" s="1"/>
  <c r="AC110" i="52"/>
  <c r="AC116" i="52"/>
  <c r="AP90" i="52"/>
  <c r="AK142" i="52"/>
  <c r="AJ142" i="52"/>
  <c r="AJ11" i="52" s="1"/>
  <c r="AJ12" i="52" s="1"/>
  <c r="AI142" i="52"/>
  <c r="AI11" i="52" s="1"/>
  <c r="AI12" i="52" s="1"/>
  <c r="AF142" i="52"/>
  <c r="AE142" i="52"/>
  <c r="AE11" i="52" s="1"/>
  <c r="AE12" i="52" s="1"/>
  <c r="AD142" i="52"/>
  <c r="AG140" i="52"/>
  <c r="AL139" i="52"/>
  <c r="AG139" i="52"/>
  <c r="AG138" i="52"/>
  <c r="AG136" i="52"/>
  <c r="AG133" i="52"/>
  <c r="AG132" i="52"/>
  <c r="AD129" i="52"/>
  <c r="AB129" i="52"/>
  <c r="AA129" i="52"/>
  <c r="Z129" i="52"/>
  <c r="AQ124" i="52"/>
  <c r="AO124" i="52"/>
  <c r="AB126" i="52" s="1"/>
  <c r="AN124" i="52"/>
  <c r="AM124" i="52"/>
  <c r="AP123" i="52"/>
  <c r="AD125" i="52"/>
  <c r="AB125" i="52"/>
  <c r="AA125" i="52"/>
  <c r="Z125" i="52"/>
  <c r="AP122" i="52"/>
  <c r="AC124" i="52"/>
  <c r="AP121" i="52"/>
  <c r="AC123" i="52"/>
  <c r="AP120" i="52"/>
  <c r="AC122" i="52"/>
  <c r="AP119" i="52"/>
  <c r="AC121" i="52"/>
  <c r="AP118" i="52"/>
  <c r="AC120" i="52"/>
  <c r="AP117" i="52"/>
  <c r="AC119" i="52"/>
  <c r="AP116" i="52"/>
  <c r="AC118" i="52"/>
  <c r="AP115" i="52"/>
  <c r="AC117" i="52"/>
  <c r="AP114" i="52"/>
  <c r="AC115" i="52"/>
  <c r="AP113" i="52"/>
  <c r="AC114" i="52"/>
  <c r="AP112" i="52"/>
  <c r="AC113" i="52"/>
  <c r="AP111" i="52"/>
  <c r="AC112" i="52"/>
  <c r="AP110" i="52"/>
  <c r="AC111" i="52"/>
  <c r="AP109" i="52"/>
  <c r="AC109" i="52"/>
  <c r="AP108" i="52"/>
  <c r="AC108" i="52"/>
  <c r="AD104" i="52"/>
  <c r="AB104" i="52"/>
  <c r="AA104" i="52"/>
  <c r="Z104" i="52"/>
  <c r="AC103" i="52"/>
  <c r="AC102" i="52"/>
  <c r="AC101" i="52"/>
  <c r="AC100" i="52"/>
  <c r="AC99" i="52"/>
  <c r="AQ99" i="52"/>
  <c r="AO99" i="52"/>
  <c r="AN99" i="52"/>
  <c r="AM99" i="52"/>
  <c r="AC98" i="52"/>
  <c r="AP98" i="52"/>
  <c r="AC97" i="52"/>
  <c r="AP97" i="52"/>
  <c r="AC96" i="52"/>
  <c r="AP96" i="52"/>
  <c r="AC95" i="52"/>
  <c r="AP95" i="52"/>
  <c r="AC94" i="52"/>
  <c r="AP94" i="52"/>
  <c r="AC93" i="52"/>
  <c r="AP93" i="52"/>
  <c r="AC92" i="52"/>
  <c r="AP92" i="52"/>
  <c r="AC91" i="52"/>
  <c r="AP91" i="52"/>
  <c r="AC90" i="52"/>
  <c r="AP89" i="52"/>
  <c r="AC89" i="52"/>
  <c r="AP88" i="52"/>
  <c r="AC88" i="52"/>
  <c r="AP87" i="52"/>
  <c r="AC87" i="52"/>
  <c r="AP86" i="52"/>
  <c r="AC86" i="52"/>
  <c r="AP85" i="52"/>
  <c r="AC85" i="52"/>
  <c r="AP84" i="52"/>
  <c r="AC84" i="52"/>
  <c r="AP83" i="52"/>
  <c r="AC83" i="52"/>
  <c r="AP82" i="52"/>
  <c r="AC82" i="52"/>
  <c r="AP81" i="52"/>
  <c r="AC81" i="52"/>
  <c r="AP80" i="52"/>
  <c r="AC80" i="52"/>
  <c r="AP79" i="52"/>
  <c r="AC79" i="52"/>
  <c r="AP78" i="52"/>
  <c r="AC78" i="52"/>
  <c r="AP77" i="52"/>
  <c r="AC77" i="52"/>
  <c r="C74" i="52"/>
  <c r="AQ66" i="52"/>
  <c r="O10" i="52" s="1"/>
  <c r="AO66" i="52"/>
  <c r="N10" i="52" s="1"/>
  <c r="AN66" i="52"/>
  <c r="L10" i="52" s="1"/>
  <c r="AM66" i="52"/>
  <c r="AD66" i="52"/>
  <c r="AB66" i="52"/>
  <c r="N6" i="52" s="1"/>
  <c r="AA66" i="52"/>
  <c r="L6" i="52" s="1"/>
  <c r="Z66" i="52"/>
  <c r="AP65" i="52"/>
  <c r="AC65" i="52"/>
  <c r="AP64" i="52"/>
  <c r="AC64" i="52"/>
  <c r="AP63" i="52"/>
  <c r="AC63" i="52"/>
  <c r="AP62" i="52"/>
  <c r="AC62" i="52"/>
  <c r="AP61" i="52"/>
  <c r="AC61" i="52"/>
  <c r="AP60" i="52"/>
  <c r="AC60" i="52"/>
  <c r="AP59" i="52"/>
  <c r="AC59" i="52"/>
  <c r="AP58" i="52"/>
  <c r="AC58" i="52"/>
  <c r="AP57" i="52"/>
  <c r="AC57" i="52"/>
  <c r="AP56" i="52"/>
  <c r="AC56" i="52"/>
  <c r="AP55" i="52"/>
  <c r="AC55" i="52"/>
  <c r="AP54" i="52"/>
  <c r="AC54" i="52"/>
  <c r="AQ53" i="52"/>
  <c r="O8" i="52" s="1"/>
  <c r="AO53" i="52"/>
  <c r="AN53" i="52"/>
  <c r="L8" i="52" s="1"/>
  <c r="AM53" i="52"/>
  <c r="AD53" i="52"/>
  <c r="O7" i="52" s="1"/>
  <c r="AB53" i="52"/>
  <c r="N7" i="52" s="1"/>
  <c r="AA53" i="52"/>
  <c r="L7" i="52" s="1"/>
  <c r="Z53" i="52"/>
  <c r="AP52" i="52"/>
  <c r="AC52" i="52"/>
  <c r="AP51" i="52"/>
  <c r="AC51" i="52"/>
  <c r="AP50" i="52"/>
  <c r="AC50" i="52"/>
  <c r="AP49" i="52"/>
  <c r="AC49" i="52"/>
  <c r="AP48" i="52"/>
  <c r="AC48" i="52"/>
  <c r="G50" i="52"/>
  <c r="AP47" i="52"/>
  <c r="AC47" i="52"/>
  <c r="L49" i="52"/>
  <c r="O49" i="52" s="1"/>
  <c r="G49" i="52"/>
  <c r="AP46" i="52"/>
  <c r="AC46" i="52"/>
  <c r="AP45" i="52"/>
  <c r="AC45" i="52"/>
  <c r="AP44" i="52"/>
  <c r="AC44" i="52"/>
  <c r="AP43" i="52"/>
  <c r="AC43" i="52"/>
  <c r="AP42" i="52"/>
  <c r="AC42" i="52"/>
  <c r="AP41" i="52"/>
  <c r="AC41" i="52"/>
  <c r="AQ40" i="52"/>
  <c r="O11" i="52" s="1"/>
  <c r="AO40" i="52"/>
  <c r="N11" i="52" s="1"/>
  <c r="AN40" i="52"/>
  <c r="L11" i="52" s="1"/>
  <c r="AM40" i="52"/>
  <c r="AD40" i="52"/>
  <c r="O9" i="52" s="1"/>
  <c r="AB40" i="52"/>
  <c r="N9" i="52" s="1"/>
  <c r="AA40" i="52"/>
  <c r="L9" i="52" s="1"/>
  <c r="Z40" i="52"/>
  <c r="AP39" i="52"/>
  <c r="AC39" i="52"/>
  <c r="AP38" i="52"/>
  <c r="AC38" i="52"/>
  <c r="AP37" i="52"/>
  <c r="AC37" i="52"/>
  <c r="AP36" i="52"/>
  <c r="AC36" i="52"/>
  <c r="AP35" i="52"/>
  <c r="AC35" i="52"/>
  <c r="AP34" i="52"/>
  <c r="AC34" i="52"/>
  <c r="AP33" i="52"/>
  <c r="AC33" i="52"/>
  <c r="AP32" i="52"/>
  <c r="AC32" i="52"/>
  <c r="AP31" i="52"/>
  <c r="AC31" i="52"/>
  <c r="AP30" i="52"/>
  <c r="AC30" i="52"/>
  <c r="AP29" i="52"/>
  <c r="AC29" i="52"/>
  <c r="AP28" i="52"/>
  <c r="AC28" i="52"/>
  <c r="AQ27" i="52"/>
  <c r="O5" i="52" s="1"/>
  <c r="AO27" i="52"/>
  <c r="N5" i="52" s="1"/>
  <c r="AN27" i="52"/>
  <c r="L5" i="52" s="1"/>
  <c r="AM27" i="52"/>
  <c r="AD27" i="52"/>
  <c r="AB27" i="52"/>
  <c r="AA27" i="52"/>
  <c r="L4" i="52" s="1"/>
  <c r="Z27" i="52"/>
  <c r="AP26" i="52"/>
  <c r="AC26" i="52"/>
  <c r="AP25" i="52"/>
  <c r="AC25" i="52"/>
  <c r="AP24" i="52"/>
  <c r="AC24" i="52"/>
  <c r="AP23" i="52"/>
  <c r="AC23" i="52"/>
  <c r="AP22" i="52"/>
  <c r="AC22" i="52"/>
  <c r="AP21" i="52"/>
  <c r="AC21" i="52"/>
  <c r="AP20" i="52"/>
  <c r="AC20" i="52"/>
  <c r="AP19" i="52"/>
  <c r="AC19" i="52"/>
  <c r="AP18" i="52"/>
  <c r="AC18" i="52"/>
  <c r="AP17" i="52"/>
  <c r="AC17" i="52"/>
  <c r="AP16" i="52"/>
  <c r="AC16" i="52"/>
  <c r="AP15" i="52"/>
  <c r="AC15" i="52"/>
  <c r="B14" i="52"/>
  <c r="M12" i="52"/>
  <c r="I12" i="52"/>
  <c r="H12" i="52"/>
  <c r="G12" i="52"/>
  <c r="AK11" i="52"/>
  <c r="AK12" i="52" s="1"/>
  <c r="AF11" i="52"/>
  <c r="AF12" i="52" s="1"/>
  <c r="J11" i="52"/>
  <c r="K11" i="52" s="1"/>
  <c r="J10" i="52"/>
  <c r="K10" i="52" s="1"/>
  <c r="AL8" i="52"/>
  <c r="AG8" i="52"/>
  <c r="J9" i="52"/>
  <c r="K9" i="52" s="1"/>
  <c r="J8" i="52"/>
  <c r="K8" i="52" s="1"/>
  <c r="AL7" i="52"/>
  <c r="AG7" i="52"/>
  <c r="J7" i="52"/>
  <c r="K7" i="52" s="1"/>
  <c r="O6" i="52"/>
  <c r="J6" i="52"/>
  <c r="K6" i="52" s="1"/>
  <c r="J4" i="52"/>
  <c r="K4" i="52" s="1"/>
  <c r="J5" i="52"/>
  <c r="K5" i="52" s="1"/>
  <c r="AG3" i="52"/>
  <c r="P3" i="52"/>
  <c r="L128" i="51"/>
  <c r="L127" i="51"/>
  <c r="L126" i="51"/>
  <c r="L125" i="51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8" i="51"/>
  <c r="L107" i="51"/>
  <c r="L103" i="51"/>
  <c r="L102" i="51"/>
  <c r="L101" i="51"/>
  <c r="L100" i="51"/>
  <c r="L99" i="51"/>
  <c r="L98" i="51"/>
  <c r="L97" i="51"/>
  <c r="L96" i="51"/>
  <c r="L95" i="51"/>
  <c r="L94" i="51"/>
  <c r="L93" i="51"/>
  <c r="L92" i="51"/>
  <c r="L91" i="51"/>
  <c r="L90" i="51"/>
  <c r="L89" i="51"/>
  <c r="L88" i="51"/>
  <c r="L87" i="51"/>
  <c r="L86" i="51"/>
  <c r="L85" i="51"/>
  <c r="L84" i="51"/>
  <c r="L83" i="51"/>
  <c r="L82" i="51"/>
  <c r="L81" i="51"/>
  <c r="L80" i="51"/>
  <c r="L79" i="51"/>
  <c r="AP122" i="51"/>
  <c r="AC100" i="51"/>
  <c r="AK142" i="51"/>
  <c r="AJ142" i="51"/>
  <c r="AI142" i="51"/>
  <c r="AI11" i="51" s="1"/>
  <c r="AI12" i="51" s="1"/>
  <c r="AF142" i="51"/>
  <c r="AF11" i="51" s="1"/>
  <c r="AF12" i="51" s="1"/>
  <c r="AE142" i="51"/>
  <c r="AE11" i="51" s="1"/>
  <c r="AE12" i="51" s="1"/>
  <c r="AD142" i="51"/>
  <c r="AD11" i="51" s="1"/>
  <c r="AD12" i="51" s="1"/>
  <c r="AC142" i="51"/>
  <c r="AC11" i="51" s="1"/>
  <c r="AL141" i="51"/>
  <c r="AG141" i="51"/>
  <c r="AL140" i="51"/>
  <c r="AG140" i="51"/>
  <c r="AL139" i="51"/>
  <c r="AG139" i="51"/>
  <c r="AL138" i="51"/>
  <c r="AG138" i="51"/>
  <c r="AL137" i="51"/>
  <c r="AG137" i="51"/>
  <c r="AL136" i="51"/>
  <c r="AG136" i="51"/>
  <c r="AL135" i="51"/>
  <c r="AG135" i="51"/>
  <c r="AL134" i="51"/>
  <c r="AG134" i="51"/>
  <c r="AL133" i="51"/>
  <c r="AG133" i="51"/>
  <c r="AL132" i="51"/>
  <c r="AG132" i="51"/>
  <c r="AD127" i="51"/>
  <c r="AB127" i="51"/>
  <c r="AA127" i="51"/>
  <c r="Z127" i="51"/>
  <c r="AQ124" i="51"/>
  <c r="AO124" i="51"/>
  <c r="AN124" i="51"/>
  <c r="AM124" i="51"/>
  <c r="AD123" i="51"/>
  <c r="AB123" i="51"/>
  <c r="AA123" i="51"/>
  <c r="Z123" i="51"/>
  <c r="AP123" i="51"/>
  <c r="AC122" i="51"/>
  <c r="AP121" i="51"/>
  <c r="AC121" i="51"/>
  <c r="AP120" i="51"/>
  <c r="AC120" i="51"/>
  <c r="AP119" i="51"/>
  <c r="AC119" i="51"/>
  <c r="AP118" i="51"/>
  <c r="AC118" i="51"/>
  <c r="AP117" i="51"/>
  <c r="AC117" i="51"/>
  <c r="AP116" i="51"/>
  <c r="AC116" i="51"/>
  <c r="AP115" i="51"/>
  <c r="AC115" i="51"/>
  <c r="AP114" i="51"/>
  <c r="AC114" i="51"/>
  <c r="AP113" i="51"/>
  <c r="AC113" i="51"/>
  <c r="AP112" i="51"/>
  <c r="AC112" i="51"/>
  <c r="AP111" i="51"/>
  <c r="AC111" i="51"/>
  <c r="AP110" i="51"/>
  <c r="AC110" i="51"/>
  <c r="AP109" i="51"/>
  <c r="AC109" i="51"/>
  <c r="AP108" i="51"/>
  <c r="AC108" i="51"/>
  <c r="AD104" i="51"/>
  <c r="AB104" i="51"/>
  <c r="AA104" i="51"/>
  <c r="Z104" i="51"/>
  <c r="AC103" i="51"/>
  <c r="AC102" i="51"/>
  <c r="AC101" i="51"/>
  <c r="AC99" i="51"/>
  <c r="AQ98" i="51"/>
  <c r="AO98" i="51"/>
  <c r="AN98" i="51"/>
  <c r="AM98" i="51"/>
  <c r="AC98" i="51"/>
  <c r="AP97" i="51"/>
  <c r="AC97" i="51"/>
  <c r="AP96" i="51"/>
  <c r="AC96" i="51"/>
  <c r="AP95" i="51"/>
  <c r="AC95" i="51"/>
  <c r="AP94" i="51"/>
  <c r="AC94" i="51"/>
  <c r="AP93" i="51"/>
  <c r="AC93" i="51"/>
  <c r="AP92" i="51"/>
  <c r="AC92" i="51"/>
  <c r="AP91" i="51"/>
  <c r="AC91" i="51"/>
  <c r="AP90" i="51"/>
  <c r="AC90" i="51"/>
  <c r="AP89" i="51"/>
  <c r="AC89" i="51"/>
  <c r="AP88" i="51"/>
  <c r="AC88" i="51"/>
  <c r="AP87" i="51"/>
  <c r="AC87" i="51"/>
  <c r="AP86" i="51"/>
  <c r="AC86" i="51"/>
  <c r="AP85" i="51"/>
  <c r="AC85" i="51"/>
  <c r="AP84" i="51"/>
  <c r="AC84" i="51"/>
  <c r="AP83" i="51"/>
  <c r="AC83" i="51"/>
  <c r="AP82" i="51"/>
  <c r="AC82" i="51"/>
  <c r="AP81" i="51"/>
  <c r="AC81" i="51"/>
  <c r="AP80" i="51"/>
  <c r="AC80" i="51"/>
  <c r="AP79" i="51"/>
  <c r="AC79" i="51"/>
  <c r="AP78" i="51"/>
  <c r="AC78" i="51"/>
  <c r="AP77" i="51"/>
  <c r="AC77" i="51"/>
  <c r="C74" i="51"/>
  <c r="AQ66" i="51"/>
  <c r="O10" i="51" s="1"/>
  <c r="AO66" i="51"/>
  <c r="AN66" i="51"/>
  <c r="AM66" i="51"/>
  <c r="AD66" i="51"/>
  <c r="AB66" i="51"/>
  <c r="N6" i="51" s="1"/>
  <c r="AA66" i="51"/>
  <c r="L6" i="51" s="1"/>
  <c r="Z66" i="51"/>
  <c r="AP65" i="51"/>
  <c r="AC65" i="51"/>
  <c r="AP64" i="51"/>
  <c r="AC64" i="51"/>
  <c r="AP63" i="51"/>
  <c r="AC63" i="51"/>
  <c r="AP62" i="51"/>
  <c r="AC62" i="51"/>
  <c r="AP61" i="51"/>
  <c r="AC61" i="51"/>
  <c r="AP60" i="51"/>
  <c r="AC60" i="51"/>
  <c r="AP59" i="51"/>
  <c r="AC59" i="51"/>
  <c r="AP58" i="51"/>
  <c r="AC58" i="51"/>
  <c r="AP57" i="51"/>
  <c r="AC57" i="51"/>
  <c r="AP56" i="51"/>
  <c r="AC56" i="51"/>
  <c r="AP55" i="51"/>
  <c r="AC55" i="51"/>
  <c r="AP54" i="51"/>
  <c r="AC54" i="51"/>
  <c r="G48" i="51"/>
  <c r="AQ53" i="51"/>
  <c r="O8" i="51" s="1"/>
  <c r="AO53" i="51"/>
  <c r="N8" i="51" s="1"/>
  <c r="AN53" i="51"/>
  <c r="L8" i="51" s="1"/>
  <c r="AM53" i="51"/>
  <c r="AD53" i="51"/>
  <c r="AB53" i="51"/>
  <c r="AA53" i="51"/>
  <c r="L7" i="51" s="1"/>
  <c r="Z53" i="51"/>
  <c r="L47" i="51"/>
  <c r="O47" i="51" s="1"/>
  <c r="G47" i="51"/>
  <c r="AP52" i="51"/>
  <c r="AC52" i="51"/>
  <c r="AP51" i="51"/>
  <c r="AC51" i="51"/>
  <c r="AP50" i="51"/>
  <c r="AC50" i="51"/>
  <c r="AP49" i="51"/>
  <c r="AC49" i="51"/>
  <c r="AP48" i="51"/>
  <c r="AC48" i="51"/>
  <c r="AP47" i="51"/>
  <c r="AC47" i="51"/>
  <c r="AP46" i="51"/>
  <c r="AC46" i="51"/>
  <c r="AP45" i="51"/>
  <c r="AC45" i="51"/>
  <c r="AP44" i="51"/>
  <c r="AC44" i="51"/>
  <c r="AP43" i="51"/>
  <c r="AC43" i="51"/>
  <c r="AP42" i="51"/>
  <c r="AC42" i="51"/>
  <c r="AP41" i="51"/>
  <c r="AC41" i="51"/>
  <c r="AQ40" i="51"/>
  <c r="O11" i="51" s="1"/>
  <c r="AO40" i="51"/>
  <c r="AN40" i="51"/>
  <c r="AM40" i="51"/>
  <c r="AD40" i="51"/>
  <c r="O9" i="51" s="1"/>
  <c r="AB40" i="51"/>
  <c r="N9" i="51" s="1"/>
  <c r="AA40" i="51"/>
  <c r="L9" i="51" s="1"/>
  <c r="Z40" i="51"/>
  <c r="AP39" i="51"/>
  <c r="AC39" i="51"/>
  <c r="AP38" i="51"/>
  <c r="AC38" i="51"/>
  <c r="AP37" i="51"/>
  <c r="AC37" i="51"/>
  <c r="AP36" i="51"/>
  <c r="AC36" i="51"/>
  <c r="AP35" i="51"/>
  <c r="AC35" i="51"/>
  <c r="AP34" i="51"/>
  <c r="AC34" i="51"/>
  <c r="AP33" i="51"/>
  <c r="AC33" i="51"/>
  <c r="AP32" i="51"/>
  <c r="AC32" i="51"/>
  <c r="AP31" i="51"/>
  <c r="AC31" i="51"/>
  <c r="AP30" i="51"/>
  <c r="AC30" i="51"/>
  <c r="AP29" i="51"/>
  <c r="AC29" i="51"/>
  <c r="AP28" i="51"/>
  <c r="AC28" i="51"/>
  <c r="AQ27" i="51"/>
  <c r="O4" i="51" s="1"/>
  <c r="AO27" i="51"/>
  <c r="N4" i="51" s="1"/>
  <c r="AN27" i="51"/>
  <c r="L4" i="51" s="1"/>
  <c r="AM27" i="51"/>
  <c r="AD27" i="51"/>
  <c r="O5" i="51" s="1"/>
  <c r="AB27" i="51"/>
  <c r="N5" i="51" s="1"/>
  <c r="AA27" i="51"/>
  <c r="L5" i="51" s="1"/>
  <c r="Z27" i="51"/>
  <c r="AP26" i="51"/>
  <c r="AC26" i="51"/>
  <c r="AP25" i="51"/>
  <c r="AC25" i="51"/>
  <c r="AP24" i="51"/>
  <c r="AC24" i="51"/>
  <c r="AP23" i="51"/>
  <c r="AC23" i="51"/>
  <c r="AP22" i="51"/>
  <c r="AC22" i="51"/>
  <c r="AP21" i="51"/>
  <c r="AC21" i="51"/>
  <c r="AP20" i="51"/>
  <c r="AC20" i="51"/>
  <c r="AP19" i="51"/>
  <c r="AC19" i="51"/>
  <c r="AP18" i="51"/>
  <c r="AC18" i="51"/>
  <c r="AP17" i="51"/>
  <c r="AC17" i="51"/>
  <c r="AP16" i="51"/>
  <c r="AC16" i="51"/>
  <c r="AP15" i="51"/>
  <c r="AC15" i="51"/>
  <c r="B14" i="51"/>
  <c r="M12" i="51"/>
  <c r="I12" i="51"/>
  <c r="H12" i="51"/>
  <c r="G12" i="51"/>
  <c r="AK11" i="51"/>
  <c r="AK12" i="51" s="1"/>
  <c r="AJ11" i="51"/>
  <c r="AJ12" i="51" s="1"/>
  <c r="L11" i="51"/>
  <c r="J11" i="51"/>
  <c r="K11" i="51" s="1"/>
  <c r="AL10" i="51"/>
  <c r="AG10" i="51"/>
  <c r="L10" i="51"/>
  <c r="J10" i="51"/>
  <c r="K10" i="51" s="1"/>
  <c r="AL8" i="51"/>
  <c r="AG8" i="51"/>
  <c r="J9" i="51"/>
  <c r="K9" i="51" s="1"/>
  <c r="AL9" i="51"/>
  <c r="AG9" i="51"/>
  <c r="J8" i="51"/>
  <c r="K8" i="51" s="1"/>
  <c r="AL7" i="51"/>
  <c r="AG7" i="51"/>
  <c r="O7" i="51"/>
  <c r="N7" i="51"/>
  <c r="J7" i="51"/>
  <c r="K7" i="51" s="1"/>
  <c r="AL5" i="51"/>
  <c r="AG5" i="51"/>
  <c r="O6" i="51"/>
  <c r="J6" i="51"/>
  <c r="K6" i="51" s="1"/>
  <c r="AL6" i="51"/>
  <c r="AG6" i="51"/>
  <c r="J5" i="51"/>
  <c r="K5" i="51" s="1"/>
  <c r="AL4" i="51"/>
  <c r="AG4" i="51"/>
  <c r="J4" i="51"/>
  <c r="K4" i="51" s="1"/>
  <c r="AL3" i="51"/>
  <c r="AG3" i="51"/>
  <c r="P3" i="51"/>
  <c r="L135" i="50"/>
  <c r="L134" i="50"/>
  <c r="L133" i="50"/>
  <c r="L132" i="50"/>
  <c r="L131" i="50"/>
  <c r="L130" i="50"/>
  <c r="L129" i="50"/>
  <c r="L128" i="50"/>
  <c r="L127" i="50"/>
  <c r="L126" i="50"/>
  <c r="L125" i="50"/>
  <c r="L124" i="50"/>
  <c r="L123" i="50"/>
  <c r="L122" i="50"/>
  <c r="L121" i="50"/>
  <c r="L120" i="50"/>
  <c r="L119" i="50"/>
  <c r="L118" i="50"/>
  <c r="L117" i="50"/>
  <c r="L116" i="50"/>
  <c r="L115" i="50"/>
  <c r="L111" i="50"/>
  <c r="L110" i="50"/>
  <c r="L109" i="50"/>
  <c r="L108" i="50"/>
  <c r="L107" i="50"/>
  <c r="L106" i="50"/>
  <c r="L105" i="50"/>
  <c r="L104" i="50"/>
  <c r="L103" i="50"/>
  <c r="L102" i="50"/>
  <c r="L101" i="50"/>
  <c r="L100" i="50"/>
  <c r="L99" i="50"/>
  <c r="L98" i="50"/>
  <c r="L97" i="50"/>
  <c r="L96" i="50"/>
  <c r="L95" i="50"/>
  <c r="L94" i="50"/>
  <c r="L93" i="50"/>
  <c r="L92" i="50"/>
  <c r="L91" i="50"/>
  <c r="L90" i="50"/>
  <c r="L89" i="50"/>
  <c r="L88" i="50"/>
  <c r="L87" i="50"/>
  <c r="L86" i="50"/>
  <c r="L85" i="50"/>
  <c r="L84" i="50"/>
  <c r="L83" i="50"/>
  <c r="L82" i="50"/>
  <c r="L81" i="50"/>
  <c r="L80" i="50"/>
  <c r="L79" i="50"/>
  <c r="AD129" i="54" l="1"/>
  <c r="AL11" i="54"/>
  <c r="AL144" i="54"/>
  <c r="AG144" i="54"/>
  <c r="AC105" i="54"/>
  <c r="AQ68" i="54"/>
  <c r="AC129" i="54"/>
  <c r="AC67" i="54"/>
  <c r="AO68" i="54"/>
  <c r="AN68" i="54"/>
  <c r="Z129" i="54"/>
  <c r="AC127" i="54"/>
  <c r="AM68" i="54"/>
  <c r="AD12" i="54"/>
  <c r="AG11" i="54"/>
  <c r="AP67" i="54"/>
  <c r="AA128" i="53"/>
  <c r="AC128" i="53" s="1"/>
  <c r="AC67" i="53"/>
  <c r="AB128" i="53"/>
  <c r="L12" i="53"/>
  <c r="AN68" i="53"/>
  <c r="Z128" i="53"/>
  <c r="AG11" i="53"/>
  <c r="AC105" i="53"/>
  <c r="AO68" i="53"/>
  <c r="AQ68" i="53"/>
  <c r="AP67" i="53"/>
  <c r="N12" i="53"/>
  <c r="AM68" i="53"/>
  <c r="AL142" i="53"/>
  <c r="AG142" i="53"/>
  <c r="AG6" i="52"/>
  <c r="AA105" i="52"/>
  <c r="AL141" i="52"/>
  <c r="AG5" i="52"/>
  <c r="AG135" i="52"/>
  <c r="AD126" i="52"/>
  <c r="AP124" i="52"/>
  <c r="AL137" i="52"/>
  <c r="AG9" i="52"/>
  <c r="AP40" i="52"/>
  <c r="AC40" i="52"/>
  <c r="AD67" i="52"/>
  <c r="AQ67" i="52"/>
  <c r="AQ68" i="52" s="1"/>
  <c r="AN67" i="52"/>
  <c r="AP53" i="52"/>
  <c r="AC104" i="52"/>
  <c r="AB105" i="52"/>
  <c r="AB128" i="52" s="1"/>
  <c r="AC129" i="52"/>
  <c r="AC66" i="52"/>
  <c r="AD105" i="52"/>
  <c r="O4" i="52"/>
  <c r="O12" i="52" s="1"/>
  <c r="AB67" i="52"/>
  <c r="AA67" i="52"/>
  <c r="AC27" i="52"/>
  <c r="AG134" i="52"/>
  <c r="AC142" i="52"/>
  <c r="AC11" i="52" s="1"/>
  <c r="AC12" i="52" s="1"/>
  <c r="AL12" i="52" s="1"/>
  <c r="AG10" i="52"/>
  <c r="AG4" i="52"/>
  <c r="AA126" i="52"/>
  <c r="AA128" i="52" s="1"/>
  <c r="AC125" i="52"/>
  <c r="AP99" i="52"/>
  <c r="Z105" i="52"/>
  <c r="Z67" i="52"/>
  <c r="Z126" i="52"/>
  <c r="AM67" i="52"/>
  <c r="L12" i="52"/>
  <c r="N8" i="52"/>
  <c r="AP66" i="52"/>
  <c r="N4" i="52"/>
  <c r="AC53" i="52"/>
  <c r="AO67" i="52"/>
  <c r="AD11" i="52"/>
  <c r="AP27" i="52"/>
  <c r="AB105" i="51"/>
  <c r="AD105" i="51"/>
  <c r="AD67" i="51"/>
  <c r="AP27" i="51"/>
  <c r="AA105" i="51"/>
  <c r="AC53" i="51"/>
  <c r="AN67" i="51"/>
  <c r="AP40" i="51"/>
  <c r="AC27" i="51"/>
  <c r="AC104" i="51"/>
  <c r="AP98" i="51"/>
  <c r="AO67" i="51"/>
  <c r="AC127" i="51"/>
  <c r="L12" i="51"/>
  <c r="AA124" i="51"/>
  <c r="AB124" i="51"/>
  <c r="AB126" i="51" s="1"/>
  <c r="Z105" i="51"/>
  <c r="AP124" i="51"/>
  <c r="AD124" i="51"/>
  <c r="AC123" i="51"/>
  <c r="Z67" i="51"/>
  <c r="AM67" i="51"/>
  <c r="Z124" i="51"/>
  <c r="AC12" i="51"/>
  <c r="AL12" i="51" s="1"/>
  <c r="AG11" i="51"/>
  <c r="AG142" i="51"/>
  <c r="AL142" i="51"/>
  <c r="O12" i="51"/>
  <c r="AC66" i="51"/>
  <c r="AA67" i="51"/>
  <c r="AQ67" i="51"/>
  <c r="AQ68" i="51" s="1"/>
  <c r="N10" i="51"/>
  <c r="N12" i="51" s="1"/>
  <c r="AB67" i="51"/>
  <c r="AP53" i="51"/>
  <c r="N11" i="51"/>
  <c r="AC40" i="51"/>
  <c r="AL11" i="51"/>
  <c r="AP66" i="51"/>
  <c r="AC84" i="50"/>
  <c r="AC99" i="50"/>
  <c r="AK140" i="50"/>
  <c r="AJ140" i="50"/>
  <c r="AI140" i="50"/>
  <c r="AI11" i="50" s="1"/>
  <c r="AI12" i="50" s="1"/>
  <c r="AF140" i="50"/>
  <c r="AF11" i="50" s="1"/>
  <c r="AF12" i="50" s="1"/>
  <c r="AE140" i="50"/>
  <c r="AE11" i="50" s="1"/>
  <c r="AE12" i="50" s="1"/>
  <c r="AD140" i="50"/>
  <c r="AD11" i="50" s="1"/>
  <c r="AC140" i="50"/>
  <c r="AC11" i="50" s="1"/>
  <c r="AC12" i="50" s="1"/>
  <c r="AL139" i="50"/>
  <c r="AG139" i="50"/>
  <c r="AL138" i="50"/>
  <c r="AG138" i="50"/>
  <c r="AL137" i="50"/>
  <c r="AG137" i="50"/>
  <c r="AL136" i="50"/>
  <c r="AG136" i="50"/>
  <c r="AL135" i="50"/>
  <c r="AG135" i="50"/>
  <c r="AL134" i="50"/>
  <c r="AG134" i="50"/>
  <c r="AL133" i="50"/>
  <c r="AG133" i="50"/>
  <c r="AL132" i="50"/>
  <c r="AG132" i="50"/>
  <c r="AL131" i="50"/>
  <c r="AG131" i="50"/>
  <c r="AL130" i="50"/>
  <c r="AG130" i="50"/>
  <c r="AD126" i="50"/>
  <c r="AB126" i="50"/>
  <c r="AA126" i="50"/>
  <c r="Z126" i="50"/>
  <c r="AQ122" i="50"/>
  <c r="AO122" i="50"/>
  <c r="AN122" i="50"/>
  <c r="AM122" i="50"/>
  <c r="AD122" i="50"/>
  <c r="AB122" i="50"/>
  <c r="AB123" i="50" s="1"/>
  <c r="AA122" i="50"/>
  <c r="Z122" i="50"/>
  <c r="AP121" i="50"/>
  <c r="AC121" i="50"/>
  <c r="AP120" i="50"/>
  <c r="AC120" i="50"/>
  <c r="AP119" i="50"/>
  <c r="AC119" i="50"/>
  <c r="AP118" i="50"/>
  <c r="AC118" i="50"/>
  <c r="AP117" i="50"/>
  <c r="AC117" i="50"/>
  <c r="AP116" i="50"/>
  <c r="AC116" i="50"/>
  <c r="AP115" i="50"/>
  <c r="AC115" i="50"/>
  <c r="AP114" i="50"/>
  <c r="AC114" i="50"/>
  <c r="AP113" i="50"/>
  <c r="AC113" i="50"/>
  <c r="AP112" i="50"/>
  <c r="AC112" i="50"/>
  <c r="AP111" i="50"/>
  <c r="AC111" i="50"/>
  <c r="AP110" i="50"/>
  <c r="AC110" i="50"/>
  <c r="AP109" i="50"/>
  <c r="AC109" i="50"/>
  <c r="AP108" i="50"/>
  <c r="AC108" i="50"/>
  <c r="AP107" i="50"/>
  <c r="AC107" i="50"/>
  <c r="AD103" i="50"/>
  <c r="AB103" i="50"/>
  <c r="AA103" i="50"/>
  <c r="Z103" i="50"/>
  <c r="AC102" i="50"/>
  <c r="AC101" i="50"/>
  <c r="AQ98" i="50"/>
  <c r="AO98" i="50"/>
  <c r="AN98" i="50"/>
  <c r="AM98" i="50"/>
  <c r="AC100" i="50"/>
  <c r="AP97" i="50"/>
  <c r="AC98" i="50"/>
  <c r="AP96" i="50"/>
  <c r="AC97" i="50"/>
  <c r="AP95" i="50"/>
  <c r="AC96" i="50"/>
  <c r="AP94" i="50"/>
  <c r="AC95" i="50"/>
  <c r="AP93" i="50"/>
  <c r="AC94" i="50"/>
  <c r="AP92" i="50"/>
  <c r="AC93" i="50"/>
  <c r="AP91" i="50"/>
  <c r="AC92" i="50"/>
  <c r="AP90" i="50"/>
  <c r="AC91" i="50"/>
  <c r="AP89" i="50"/>
  <c r="AC90" i="50"/>
  <c r="AP88" i="50"/>
  <c r="AC89" i="50"/>
  <c r="AP87" i="50"/>
  <c r="AC88" i="50"/>
  <c r="AP86" i="50"/>
  <c r="AC87" i="50"/>
  <c r="AP85" i="50"/>
  <c r="AC86" i="50"/>
  <c r="AP84" i="50"/>
  <c r="AC85" i="50"/>
  <c r="AP83" i="50"/>
  <c r="AC83" i="50"/>
  <c r="AP82" i="50"/>
  <c r="AC82" i="50"/>
  <c r="AP81" i="50"/>
  <c r="AC81" i="50"/>
  <c r="AP80" i="50"/>
  <c r="AC80" i="50"/>
  <c r="AP79" i="50"/>
  <c r="AC79" i="50"/>
  <c r="AP78" i="50"/>
  <c r="AC78" i="50"/>
  <c r="AP77" i="50"/>
  <c r="AC77" i="50"/>
  <c r="C74" i="50"/>
  <c r="AQ66" i="50"/>
  <c r="O10" i="50" s="1"/>
  <c r="AO66" i="50"/>
  <c r="N10" i="50" s="1"/>
  <c r="AN66" i="50"/>
  <c r="AM66" i="50"/>
  <c r="AD66" i="50"/>
  <c r="AB66" i="50"/>
  <c r="N6" i="50" s="1"/>
  <c r="AA66" i="50"/>
  <c r="Z66" i="50"/>
  <c r="AP65" i="50"/>
  <c r="AC65" i="50"/>
  <c r="AP64" i="50"/>
  <c r="AC64" i="50"/>
  <c r="AP63" i="50"/>
  <c r="AC63" i="50"/>
  <c r="AP62" i="50"/>
  <c r="AC62" i="50"/>
  <c r="AP61" i="50"/>
  <c r="AC61" i="50"/>
  <c r="AP60" i="50"/>
  <c r="AC60" i="50"/>
  <c r="AP59" i="50"/>
  <c r="AC59" i="50"/>
  <c r="AP58" i="50"/>
  <c r="AC58" i="50"/>
  <c r="AP57" i="50"/>
  <c r="AC57" i="50"/>
  <c r="AP56" i="50"/>
  <c r="AC56" i="50"/>
  <c r="AP55" i="50"/>
  <c r="AC55" i="50"/>
  <c r="AP54" i="50"/>
  <c r="AC54" i="50"/>
  <c r="AQ53" i="50"/>
  <c r="O8" i="50" s="1"/>
  <c r="AO53" i="50"/>
  <c r="AN53" i="50"/>
  <c r="L8" i="50" s="1"/>
  <c r="AM53" i="50"/>
  <c r="AD53" i="50"/>
  <c r="O7" i="50" s="1"/>
  <c r="AB53" i="50"/>
  <c r="N7" i="50" s="1"/>
  <c r="AA53" i="50"/>
  <c r="L7" i="50" s="1"/>
  <c r="Z53" i="50"/>
  <c r="AP52" i="50"/>
  <c r="AC52" i="50"/>
  <c r="AP51" i="50"/>
  <c r="AC51" i="50"/>
  <c r="AP50" i="50"/>
  <c r="AC50" i="50"/>
  <c r="G54" i="50"/>
  <c r="AP49" i="50"/>
  <c r="AC49" i="50"/>
  <c r="L53" i="50"/>
  <c r="O53" i="50" s="1"/>
  <c r="G53" i="50"/>
  <c r="AP48" i="50"/>
  <c r="AC48" i="50"/>
  <c r="AP47" i="50"/>
  <c r="AC47" i="50"/>
  <c r="AP46" i="50"/>
  <c r="AC46" i="50"/>
  <c r="AP45" i="50"/>
  <c r="AC45" i="50"/>
  <c r="AP44" i="50"/>
  <c r="AC44" i="50"/>
  <c r="AP43" i="50"/>
  <c r="AC43" i="50"/>
  <c r="AP42" i="50"/>
  <c r="AC42" i="50"/>
  <c r="AP41" i="50"/>
  <c r="AC41" i="50"/>
  <c r="AQ40" i="50"/>
  <c r="O11" i="50" s="1"/>
  <c r="AO40" i="50"/>
  <c r="AN40" i="50"/>
  <c r="AM40" i="50"/>
  <c r="AD40" i="50"/>
  <c r="AB40" i="50"/>
  <c r="N9" i="50" s="1"/>
  <c r="AA40" i="50"/>
  <c r="L9" i="50" s="1"/>
  <c r="Z40" i="50"/>
  <c r="AP39" i="50"/>
  <c r="AC39" i="50"/>
  <c r="AP38" i="50"/>
  <c r="AC38" i="50"/>
  <c r="AP37" i="50"/>
  <c r="AC37" i="50"/>
  <c r="AP36" i="50"/>
  <c r="AC36" i="50"/>
  <c r="AP35" i="50"/>
  <c r="AC35" i="50"/>
  <c r="AP34" i="50"/>
  <c r="AC34" i="50"/>
  <c r="AP33" i="50"/>
  <c r="AC33" i="50"/>
  <c r="AP32" i="50"/>
  <c r="AC32" i="50"/>
  <c r="AP31" i="50"/>
  <c r="AC31" i="50"/>
  <c r="AP30" i="50"/>
  <c r="AC30" i="50"/>
  <c r="AP29" i="50"/>
  <c r="AC29" i="50"/>
  <c r="AP28" i="50"/>
  <c r="AC28" i="50"/>
  <c r="AQ27" i="50"/>
  <c r="O4" i="50" s="1"/>
  <c r="AO27" i="50"/>
  <c r="N4" i="50" s="1"/>
  <c r="AN27" i="50"/>
  <c r="L4" i="50" s="1"/>
  <c r="AM27" i="50"/>
  <c r="AD27" i="50"/>
  <c r="O5" i="50" s="1"/>
  <c r="AB27" i="50"/>
  <c r="AA27" i="50"/>
  <c r="L5" i="50" s="1"/>
  <c r="Z27" i="50"/>
  <c r="AP26" i="50"/>
  <c r="AC26" i="50"/>
  <c r="AP25" i="50"/>
  <c r="AC25" i="50"/>
  <c r="AP24" i="50"/>
  <c r="AC24" i="50"/>
  <c r="AP23" i="50"/>
  <c r="AC23" i="50"/>
  <c r="AP22" i="50"/>
  <c r="AC22" i="50"/>
  <c r="AP21" i="50"/>
  <c r="AC21" i="50"/>
  <c r="AP20" i="50"/>
  <c r="AC20" i="50"/>
  <c r="AP19" i="50"/>
  <c r="AC19" i="50"/>
  <c r="AP18" i="50"/>
  <c r="AC18" i="50"/>
  <c r="AP17" i="50"/>
  <c r="AC17" i="50"/>
  <c r="AP16" i="50"/>
  <c r="AC16" i="50"/>
  <c r="AP15" i="50"/>
  <c r="AC15" i="50"/>
  <c r="B14" i="50"/>
  <c r="M12" i="50"/>
  <c r="I12" i="50"/>
  <c r="H12" i="50"/>
  <c r="G12" i="50"/>
  <c r="AK11" i="50"/>
  <c r="AK12" i="50" s="1"/>
  <c r="AJ11" i="50"/>
  <c r="AJ12" i="50" s="1"/>
  <c r="L11" i="50"/>
  <c r="J11" i="50"/>
  <c r="K11" i="50" s="1"/>
  <c r="AL10" i="50"/>
  <c r="AG10" i="50"/>
  <c r="J10" i="50"/>
  <c r="K10" i="50" s="1"/>
  <c r="AL8" i="50"/>
  <c r="AG8" i="50"/>
  <c r="O9" i="50"/>
  <c r="J9" i="50"/>
  <c r="K9" i="50" s="1"/>
  <c r="AL9" i="50"/>
  <c r="AG9" i="50"/>
  <c r="J8" i="50"/>
  <c r="K8" i="50" s="1"/>
  <c r="AL7" i="50"/>
  <c r="AG7" i="50"/>
  <c r="J7" i="50"/>
  <c r="K7" i="50" s="1"/>
  <c r="AL6" i="50"/>
  <c r="AG6" i="50"/>
  <c r="O6" i="50"/>
  <c r="J6" i="50"/>
  <c r="K6" i="50" s="1"/>
  <c r="AL5" i="50"/>
  <c r="AG5" i="50"/>
  <c r="J5" i="50"/>
  <c r="K5" i="50" s="1"/>
  <c r="AL4" i="50"/>
  <c r="AG4" i="50"/>
  <c r="J4" i="50"/>
  <c r="K4" i="50" s="1"/>
  <c r="AL3" i="50"/>
  <c r="AG3" i="50"/>
  <c r="P3" i="50"/>
  <c r="L135" i="49"/>
  <c r="L134" i="49"/>
  <c r="L133" i="49"/>
  <c r="L132" i="49"/>
  <c r="L131" i="49"/>
  <c r="L130" i="49"/>
  <c r="L129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3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AP111" i="49"/>
  <c r="AK140" i="49"/>
  <c r="AK11" i="49" s="1"/>
  <c r="AK12" i="49" s="1"/>
  <c r="AJ140" i="49"/>
  <c r="AI140" i="49"/>
  <c r="AI11" i="49" s="1"/>
  <c r="AI12" i="49" s="1"/>
  <c r="AF140" i="49"/>
  <c r="AE140" i="49"/>
  <c r="AE11" i="49" s="1"/>
  <c r="AE12" i="49" s="1"/>
  <c r="AD140" i="49"/>
  <c r="AD11" i="49" s="1"/>
  <c r="AD12" i="49" s="1"/>
  <c r="AC140" i="49"/>
  <c r="AC11" i="49" s="1"/>
  <c r="AC12" i="49" s="1"/>
  <c r="AL139" i="49"/>
  <c r="AG139" i="49"/>
  <c r="AL138" i="49"/>
  <c r="AG138" i="49"/>
  <c r="AL137" i="49"/>
  <c r="AG137" i="49"/>
  <c r="AL136" i="49"/>
  <c r="AG136" i="49"/>
  <c r="AL135" i="49"/>
  <c r="AG135" i="49"/>
  <c r="AL134" i="49"/>
  <c r="AG134" i="49"/>
  <c r="AL133" i="49"/>
  <c r="AG133" i="49"/>
  <c r="AL132" i="49"/>
  <c r="AG132" i="49"/>
  <c r="AL131" i="49"/>
  <c r="AG131" i="49"/>
  <c r="AL130" i="49"/>
  <c r="AG130" i="49"/>
  <c r="AD124" i="49"/>
  <c r="AB124" i="49"/>
  <c r="AA124" i="49"/>
  <c r="Z124" i="49"/>
  <c r="AD120" i="49"/>
  <c r="AB120" i="49"/>
  <c r="AA120" i="49"/>
  <c r="Z120" i="49"/>
  <c r="AQ120" i="49"/>
  <c r="AO120" i="49"/>
  <c r="AN120" i="49"/>
  <c r="AM120" i="49"/>
  <c r="AC119" i="49"/>
  <c r="AP119" i="49"/>
  <c r="AC118" i="49"/>
  <c r="AP118" i="49"/>
  <c r="AC117" i="49"/>
  <c r="AP117" i="49"/>
  <c r="AC116" i="49"/>
  <c r="AP116" i="49"/>
  <c r="AC115" i="49"/>
  <c r="AP115" i="49"/>
  <c r="AC114" i="49"/>
  <c r="AP114" i="49"/>
  <c r="AC113" i="49"/>
  <c r="AP113" i="49"/>
  <c r="AC112" i="49"/>
  <c r="AP112" i="49"/>
  <c r="AC111" i="49"/>
  <c r="AP110" i="49"/>
  <c r="AC110" i="49"/>
  <c r="AP109" i="49"/>
  <c r="AC109" i="49"/>
  <c r="AP108" i="49"/>
  <c r="AC108" i="49"/>
  <c r="AP107" i="49"/>
  <c r="AC107" i="49"/>
  <c r="AP106" i="49"/>
  <c r="AC106" i="49"/>
  <c r="AP105" i="49"/>
  <c r="AC105" i="49"/>
  <c r="AD101" i="49"/>
  <c r="AB101" i="49"/>
  <c r="AA101" i="49"/>
  <c r="Z101" i="49"/>
  <c r="AC100" i="49"/>
  <c r="AC99" i="49"/>
  <c r="AQ98" i="49"/>
  <c r="AO98" i="49"/>
  <c r="AN98" i="49"/>
  <c r="AM98" i="49"/>
  <c r="AC98" i="49"/>
  <c r="AP97" i="49"/>
  <c r="AC97" i="49"/>
  <c r="AP96" i="49"/>
  <c r="AC96" i="49"/>
  <c r="AP95" i="49"/>
  <c r="AC95" i="49"/>
  <c r="AP94" i="49"/>
  <c r="AC94" i="49"/>
  <c r="AP93" i="49"/>
  <c r="AC93" i="49"/>
  <c r="AP92" i="49"/>
  <c r="AC92" i="49"/>
  <c r="AP91" i="49"/>
  <c r="AC91" i="49"/>
  <c r="AP90" i="49"/>
  <c r="AC90" i="49"/>
  <c r="AP89" i="49"/>
  <c r="AC89" i="49"/>
  <c r="AP88" i="49"/>
  <c r="AC88" i="49"/>
  <c r="AP87" i="49"/>
  <c r="AC87" i="49"/>
  <c r="AP86" i="49"/>
  <c r="AC86" i="49"/>
  <c r="AP85" i="49"/>
  <c r="AC85" i="49"/>
  <c r="AP84" i="49"/>
  <c r="AC84" i="49"/>
  <c r="AP83" i="49"/>
  <c r="AC83" i="49"/>
  <c r="AP82" i="49"/>
  <c r="AC82" i="49"/>
  <c r="AP81" i="49"/>
  <c r="AC81" i="49"/>
  <c r="AP80" i="49"/>
  <c r="AC80" i="49"/>
  <c r="AP79" i="49"/>
  <c r="AC79" i="49"/>
  <c r="AP78" i="49"/>
  <c r="AC78" i="49"/>
  <c r="AP77" i="49"/>
  <c r="AC77" i="49"/>
  <c r="C74" i="49"/>
  <c r="AQ66" i="49"/>
  <c r="O10" i="49" s="1"/>
  <c r="AO66" i="49"/>
  <c r="N10" i="49" s="1"/>
  <c r="AN66" i="49"/>
  <c r="AM66" i="49"/>
  <c r="AD66" i="49"/>
  <c r="AB66" i="49"/>
  <c r="AA66" i="49"/>
  <c r="L6" i="49" s="1"/>
  <c r="Z66" i="49"/>
  <c r="AP65" i="49"/>
  <c r="AC65" i="49"/>
  <c r="AP64" i="49"/>
  <c r="AC64" i="49"/>
  <c r="AP63" i="49"/>
  <c r="AC63" i="49"/>
  <c r="AP62" i="49"/>
  <c r="AC62" i="49"/>
  <c r="AP61" i="49"/>
  <c r="AC61" i="49"/>
  <c r="AP60" i="49"/>
  <c r="AC60" i="49"/>
  <c r="AP59" i="49"/>
  <c r="AC59" i="49"/>
  <c r="AP58" i="49"/>
  <c r="AC58" i="49"/>
  <c r="AP57" i="49"/>
  <c r="AC57" i="49"/>
  <c r="AP56" i="49"/>
  <c r="AC56" i="49"/>
  <c r="AP55" i="49"/>
  <c r="AC55" i="49"/>
  <c r="AP54" i="49"/>
  <c r="AC54" i="49"/>
  <c r="AQ53" i="49"/>
  <c r="O8" i="49" s="1"/>
  <c r="AO53" i="49"/>
  <c r="N8" i="49" s="1"/>
  <c r="AN53" i="49"/>
  <c r="AM53" i="49"/>
  <c r="AD53" i="49"/>
  <c r="O7" i="49" s="1"/>
  <c r="AB53" i="49"/>
  <c r="N7" i="49" s="1"/>
  <c r="AA53" i="49"/>
  <c r="Z53" i="49"/>
  <c r="AP52" i="49"/>
  <c r="AC52" i="49"/>
  <c r="AP51" i="49"/>
  <c r="AC51" i="49"/>
  <c r="AP50" i="49"/>
  <c r="AC50" i="49"/>
  <c r="G50" i="49"/>
  <c r="AP49" i="49"/>
  <c r="AC49" i="49"/>
  <c r="L49" i="49"/>
  <c r="O49" i="49" s="1"/>
  <c r="G49" i="49"/>
  <c r="AP48" i="49"/>
  <c r="AC48" i="49"/>
  <c r="AP47" i="49"/>
  <c r="AC47" i="49"/>
  <c r="AP46" i="49"/>
  <c r="AC46" i="49"/>
  <c r="AP45" i="49"/>
  <c r="AC45" i="49"/>
  <c r="AP44" i="49"/>
  <c r="AC44" i="49"/>
  <c r="AP43" i="49"/>
  <c r="AC43" i="49"/>
  <c r="AP42" i="49"/>
  <c r="AC42" i="49"/>
  <c r="AP41" i="49"/>
  <c r="AC41" i="49"/>
  <c r="AQ40" i="49"/>
  <c r="O11" i="49" s="1"/>
  <c r="AO40" i="49"/>
  <c r="N11" i="49" s="1"/>
  <c r="AN40" i="49"/>
  <c r="L11" i="49" s="1"/>
  <c r="AM40" i="49"/>
  <c r="AD40" i="49"/>
  <c r="O9" i="49" s="1"/>
  <c r="AB40" i="49"/>
  <c r="N9" i="49" s="1"/>
  <c r="AA40" i="49"/>
  <c r="L9" i="49" s="1"/>
  <c r="Z40" i="49"/>
  <c r="AP39" i="49"/>
  <c r="AC39" i="49"/>
  <c r="AP38" i="49"/>
  <c r="AC38" i="49"/>
  <c r="AP37" i="49"/>
  <c r="AC37" i="49"/>
  <c r="AP36" i="49"/>
  <c r="AC36" i="49"/>
  <c r="AP35" i="49"/>
  <c r="AC35" i="49"/>
  <c r="AP34" i="49"/>
  <c r="AC34" i="49"/>
  <c r="AP33" i="49"/>
  <c r="AC33" i="49"/>
  <c r="AP32" i="49"/>
  <c r="AC32" i="49"/>
  <c r="AP31" i="49"/>
  <c r="AC31" i="49"/>
  <c r="AP30" i="49"/>
  <c r="AC30" i="49"/>
  <c r="AP29" i="49"/>
  <c r="AC29" i="49"/>
  <c r="AP28" i="49"/>
  <c r="AC28" i="49"/>
  <c r="AQ27" i="49"/>
  <c r="O4" i="49" s="1"/>
  <c r="AO27" i="49"/>
  <c r="AN27" i="49"/>
  <c r="AM27" i="49"/>
  <c r="AD27" i="49"/>
  <c r="O5" i="49" s="1"/>
  <c r="AB27" i="49"/>
  <c r="N5" i="49" s="1"/>
  <c r="AA27" i="49"/>
  <c r="Z27" i="49"/>
  <c r="AP26" i="49"/>
  <c r="AC26" i="49"/>
  <c r="AP25" i="49"/>
  <c r="AC25" i="49"/>
  <c r="AP24" i="49"/>
  <c r="AC24" i="49"/>
  <c r="AP23" i="49"/>
  <c r="AC23" i="49"/>
  <c r="AP22" i="49"/>
  <c r="AC22" i="49"/>
  <c r="AP21" i="49"/>
  <c r="AC21" i="49"/>
  <c r="AP20" i="49"/>
  <c r="AC20" i="49"/>
  <c r="AP19" i="49"/>
  <c r="AC19" i="49"/>
  <c r="AP18" i="49"/>
  <c r="AC18" i="49"/>
  <c r="AP17" i="49"/>
  <c r="AC17" i="49"/>
  <c r="AP16" i="49"/>
  <c r="AC16" i="49"/>
  <c r="AP15" i="49"/>
  <c r="AC15" i="49"/>
  <c r="B14" i="49"/>
  <c r="M12" i="49"/>
  <c r="I12" i="49"/>
  <c r="H12" i="49"/>
  <c r="G12" i="49"/>
  <c r="AJ11" i="49"/>
  <c r="AJ12" i="49" s="1"/>
  <c r="J10" i="49"/>
  <c r="K10" i="49" s="1"/>
  <c r="AL10" i="49"/>
  <c r="AG10" i="49"/>
  <c r="J11" i="49"/>
  <c r="K11" i="49" s="1"/>
  <c r="AL9" i="49"/>
  <c r="AG9" i="49"/>
  <c r="J9" i="49"/>
  <c r="K9" i="49" s="1"/>
  <c r="AL8" i="49"/>
  <c r="AG8" i="49"/>
  <c r="J8" i="49"/>
  <c r="K8" i="49" s="1"/>
  <c r="AL7" i="49"/>
  <c r="AG7" i="49"/>
  <c r="J7" i="49"/>
  <c r="K7" i="49" s="1"/>
  <c r="AL6" i="49"/>
  <c r="AG6" i="49"/>
  <c r="J6" i="49"/>
  <c r="K6" i="49" s="1"/>
  <c r="AL5" i="49"/>
  <c r="AG5" i="49"/>
  <c r="J5" i="49"/>
  <c r="K5" i="49" s="1"/>
  <c r="AL4" i="49"/>
  <c r="AG4" i="49"/>
  <c r="N4" i="49"/>
  <c r="J4" i="49"/>
  <c r="K4" i="49" s="1"/>
  <c r="AL3" i="49"/>
  <c r="AG3" i="49"/>
  <c r="P3" i="49"/>
  <c r="L129" i="48"/>
  <c r="L128" i="48"/>
  <c r="L127" i="48"/>
  <c r="L126" i="48"/>
  <c r="L125" i="48"/>
  <c r="L124" i="48"/>
  <c r="L123" i="48"/>
  <c r="L122" i="48"/>
  <c r="L121" i="48"/>
  <c r="L120" i="48"/>
  <c r="L119" i="48"/>
  <c r="L118" i="48"/>
  <c r="L117" i="48"/>
  <c r="L116" i="48"/>
  <c r="L115" i="48"/>
  <c r="L114" i="48"/>
  <c r="L113" i="48"/>
  <c r="L112" i="48"/>
  <c r="L111" i="48"/>
  <c r="L107" i="48"/>
  <c r="L106" i="48"/>
  <c r="L105" i="48"/>
  <c r="L104" i="48"/>
  <c r="L103" i="48"/>
  <c r="L102" i="48"/>
  <c r="L101" i="48"/>
  <c r="L100" i="48"/>
  <c r="L99" i="48"/>
  <c r="L98" i="48"/>
  <c r="L97" i="48"/>
  <c r="L96" i="48"/>
  <c r="L95" i="48"/>
  <c r="L94" i="48"/>
  <c r="L93" i="48"/>
  <c r="L92" i="48"/>
  <c r="L91" i="48"/>
  <c r="L90" i="48"/>
  <c r="L89" i="48"/>
  <c r="L88" i="48"/>
  <c r="L87" i="48"/>
  <c r="L86" i="48"/>
  <c r="L85" i="48"/>
  <c r="L84" i="48"/>
  <c r="L83" i="48"/>
  <c r="L82" i="48"/>
  <c r="L81" i="48"/>
  <c r="L80" i="48"/>
  <c r="L79" i="48"/>
  <c r="AP93" i="48"/>
  <c r="AP109" i="48"/>
  <c r="AQ119" i="48"/>
  <c r="AO119" i="48"/>
  <c r="AN119" i="48"/>
  <c r="AM119" i="48"/>
  <c r="Z120" i="48"/>
  <c r="AQ98" i="48"/>
  <c r="AO98" i="48"/>
  <c r="AN98" i="48"/>
  <c r="AM98" i="48"/>
  <c r="AD101" i="48"/>
  <c r="AB101" i="48"/>
  <c r="AA101" i="48"/>
  <c r="Z101" i="48"/>
  <c r="AC117" i="48"/>
  <c r="AC106" i="48"/>
  <c r="AD120" i="48"/>
  <c r="AB120" i="48"/>
  <c r="AA120" i="48"/>
  <c r="AP106" i="48"/>
  <c r="AP111" i="48"/>
  <c r="AP68" i="54" l="1"/>
  <c r="AP68" i="53"/>
  <c r="AC126" i="52"/>
  <c r="AD128" i="52"/>
  <c r="AN68" i="52"/>
  <c r="AC105" i="52"/>
  <c r="N12" i="52"/>
  <c r="AO68" i="52"/>
  <c r="AC67" i="52"/>
  <c r="AL142" i="52"/>
  <c r="AG142" i="52"/>
  <c r="AL11" i="52"/>
  <c r="Z128" i="52"/>
  <c r="AC128" i="52"/>
  <c r="AM68" i="52"/>
  <c r="AD12" i="52"/>
  <c r="AG11" i="52"/>
  <c r="AP67" i="52"/>
  <c r="AD126" i="51"/>
  <c r="AC105" i="51"/>
  <c r="AN68" i="51"/>
  <c r="AA126" i="51"/>
  <c r="AC126" i="51" s="1"/>
  <c r="AO68" i="51"/>
  <c r="AP67" i="51"/>
  <c r="AC124" i="51"/>
  <c r="Z126" i="51"/>
  <c r="AM68" i="51"/>
  <c r="AC67" i="51"/>
  <c r="AD123" i="50"/>
  <c r="AC27" i="50"/>
  <c r="AP27" i="50"/>
  <c r="AC126" i="50"/>
  <c r="AN67" i="50"/>
  <c r="AP53" i="50"/>
  <c r="AB104" i="50"/>
  <c r="AB125" i="50" s="1"/>
  <c r="AP98" i="50"/>
  <c r="AC53" i="50"/>
  <c r="AA67" i="50"/>
  <c r="L6" i="50"/>
  <c r="AO67" i="50"/>
  <c r="L10" i="50"/>
  <c r="AP66" i="50"/>
  <c r="AD67" i="50"/>
  <c r="AB67" i="50"/>
  <c r="AD104" i="50"/>
  <c r="AD125" i="50" s="1"/>
  <c r="AA123" i="50"/>
  <c r="AC103" i="50"/>
  <c r="AA104" i="50"/>
  <c r="AC122" i="50"/>
  <c r="AP122" i="50"/>
  <c r="Z104" i="50"/>
  <c r="Z67" i="50"/>
  <c r="Z123" i="50"/>
  <c r="AM67" i="50"/>
  <c r="AL11" i="50"/>
  <c r="AL140" i="50"/>
  <c r="AL12" i="50"/>
  <c r="AD12" i="50"/>
  <c r="AG11" i="50"/>
  <c r="O12" i="50"/>
  <c r="N11" i="50"/>
  <c r="AC40" i="50"/>
  <c r="AC66" i="50"/>
  <c r="AQ67" i="50"/>
  <c r="AG140" i="50"/>
  <c r="AP40" i="50"/>
  <c r="N5" i="50"/>
  <c r="N8" i="50"/>
  <c r="AC27" i="49"/>
  <c r="AC120" i="49"/>
  <c r="AD67" i="49"/>
  <c r="AP120" i="49"/>
  <c r="AC101" i="49"/>
  <c r="AP27" i="49"/>
  <c r="L4" i="49"/>
  <c r="AD102" i="49"/>
  <c r="O6" i="49"/>
  <c r="O12" i="49" s="1"/>
  <c r="L5" i="49"/>
  <c r="AB102" i="49"/>
  <c r="AA102" i="49"/>
  <c r="AC124" i="49"/>
  <c r="AP40" i="49"/>
  <c r="AP98" i="49"/>
  <c r="AC53" i="49"/>
  <c r="AB67" i="49"/>
  <c r="L7" i="49"/>
  <c r="AP66" i="49"/>
  <c r="AN67" i="49"/>
  <c r="L10" i="49"/>
  <c r="AG140" i="49"/>
  <c r="AL11" i="49"/>
  <c r="AL140" i="49"/>
  <c r="Z67" i="49"/>
  <c r="Z121" i="49"/>
  <c r="AA121" i="49"/>
  <c r="AB121" i="49"/>
  <c r="AD121" i="49"/>
  <c r="Z102" i="49"/>
  <c r="AM67" i="49"/>
  <c r="AL12" i="49"/>
  <c r="N6" i="49"/>
  <c r="N12" i="49" s="1"/>
  <c r="AF11" i="49"/>
  <c r="AO67" i="49"/>
  <c r="AC66" i="49"/>
  <c r="AQ67" i="49"/>
  <c r="AQ68" i="49" s="1"/>
  <c r="AC40" i="49"/>
  <c r="AP53" i="49"/>
  <c r="AA67" i="49"/>
  <c r="L8" i="49"/>
  <c r="AL134" i="48"/>
  <c r="AG134" i="48"/>
  <c r="AK140" i="48"/>
  <c r="AJ140" i="48"/>
  <c r="AI140" i="48"/>
  <c r="AF140" i="48"/>
  <c r="AE140" i="48"/>
  <c r="AE11" i="48" s="1"/>
  <c r="AE12" i="48" s="1"/>
  <c r="AD140" i="48"/>
  <c r="AD11" i="48" s="1"/>
  <c r="AD12" i="48" s="1"/>
  <c r="AC140" i="48"/>
  <c r="AC11" i="48" s="1"/>
  <c r="AL139" i="48"/>
  <c r="AG139" i="48"/>
  <c r="AL138" i="48"/>
  <c r="AG138" i="48"/>
  <c r="AL137" i="48"/>
  <c r="AG137" i="48"/>
  <c r="AL136" i="48"/>
  <c r="AG136" i="48"/>
  <c r="AL135" i="48"/>
  <c r="AG135" i="48"/>
  <c r="AL133" i="48"/>
  <c r="AG133" i="48"/>
  <c r="AL132" i="48"/>
  <c r="AG132" i="48"/>
  <c r="AL131" i="48"/>
  <c r="AG131" i="48"/>
  <c r="AL130" i="48"/>
  <c r="AG130" i="48"/>
  <c r="AD124" i="48"/>
  <c r="AB124" i="48"/>
  <c r="AA124" i="48"/>
  <c r="Z124" i="48"/>
  <c r="AP105" i="48"/>
  <c r="AC119" i="48"/>
  <c r="AC118" i="48"/>
  <c r="AA121" i="48"/>
  <c r="AC116" i="48"/>
  <c r="AP118" i="48"/>
  <c r="AC115" i="48"/>
  <c r="AP117" i="48"/>
  <c r="AC114" i="48"/>
  <c r="AP116" i="48"/>
  <c r="AC113" i="48"/>
  <c r="AP115" i="48"/>
  <c r="AC112" i="48"/>
  <c r="AP114" i="48"/>
  <c r="AC111" i="48"/>
  <c r="AP113" i="48"/>
  <c r="AC110" i="48"/>
  <c r="AP112" i="48"/>
  <c r="AC109" i="48"/>
  <c r="AP110" i="48"/>
  <c r="AC108" i="48"/>
  <c r="AP108" i="48"/>
  <c r="AC107" i="48"/>
  <c r="AP107" i="48"/>
  <c r="AC105" i="48"/>
  <c r="AP79" i="48"/>
  <c r="AP78" i="48"/>
  <c r="AP77" i="48"/>
  <c r="AC100" i="48"/>
  <c r="AC99" i="48"/>
  <c r="AC98" i="48"/>
  <c r="AC97" i="48"/>
  <c r="AC96" i="48"/>
  <c r="AC95" i="48"/>
  <c r="AC94" i="48"/>
  <c r="AP97" i="48"/>
  <c r="AC93" i="48"/>
  <c r="AP96" i="48"/>
  <c r="AC92" i="48"/>
  <c r="AP95" i="48"/>
  <c r="AC91" i="48"/>
  <c r="AP94" i="48"/>
  <c r="AC90" i="48"/>
  <c r="AP92" i="48"/>
  <c r="AC89" i="48"/>
  <c r="AP91" i="48"/>
  <c r="AC88" i="48"/>
  <c r="AP90" i="48"/>
  <c r="AC87" i="48"/>
  <c r="AP89" i="48"/>
  <c r="AC86" i="48"/>
  <c r="AP88" i="48"/>
  <c r="AC85" i="48"/>
  <c r="AP87" i="48"/>
  <c r="AC84" i="48"/>
  <c r="AP86" i="48"/>
  <c r="AC83" i="48"/>
  <c r="AP85" i="48"/>
  <c r="AC82" i="48"/>
  <c r="AP84" i="48"/>
  <c r="AC81" i="48"/>
  <c r="AP83" i="48"/>
  <c r="AC80" i="48"/>
  <c r="AP82" i="48"/>
  <c r="AC79" i="48"/>
  <c r="AP81" i="48"/>
  <c r="AC78" i="48"/>
  <c r="AP80" i="48"/>
  <c r="AC77" i="48"/>
  <c r="C74" i="48"/>
  <c r="AQ66" i="48"/>
  <c r="O11" i="48" s="1"/>
  <c r="AO66" i="48"/>
  <c r="N11" i="48" s="1"/>
  <c r="AN66" i="48"/>
  <c r="AM66" i="48"/>
  <c r="AD66" i="48"/>
  <c r="AB66" i="48"/>
  <c r="AA66" i="48"/>
  <c r="L6" i="48" s="1"/>
  <c r="Z66" i="48"/>
  <c r="AP65" i="48"/>
  <c r="AC65" i="48"/>
  <c r="AP64" i="48"/>
  <c r="AC64" i="48"/>
  <c r="AP63" i="48"/>
  <c r="AC63" i="48"/>
  <c r="AP62" i="48"/>
  <c r="AC62" i="48"/>
  <c r="AP61" i="48"/>
  <c r="AC61" i="48"/>
  <c r="AP60" i="48"/>
  <c r="AC60" i="48"/>
  <c r="AP59" i="48"/>
  <c r="AC59" i="48"/>
  <c r="AP58" i="48"/>
  <c r="AC58" i="48"/>
  <c r="AP57" i="48"/>
  <c r="AC57" i="48"/>
  <c r="AP56" i="48"/>
  <c r="AC56" i="48"/>
  <c r="AP55" i="48"/>
  <c r="AC55" i="48"/>
  <c r="AP54" i="48"/>
  <c r="AC54" i="48"/>
  <c r="AQ53" i="48"/>
  <c r="O8" i="48" s="1"/>
  <c r="AO53" i="48"/>
  <c r="AN53" i="48"/>
  <c r="L8" i="48" s="1"/>
  <c r="AM53" i="48"/>
  <c r="AD53" i="48"/>
  <c r="AB53" i="48"/>
  <c r="AA53" i="48"/>
  <c r="Z53" i="48"/>
  <c r="AP52" i="48"/>
  <c r="AC52" i="48"/>
  <c r="AP51" i="48"/>
  <c r="AC51" i="48"/>
  <c r="AP50" i="48"/>
  <c r="AC50" i="48"/>
  <c r="AP49" i="48"/>
  <c r="AC49" i="48"/>
  <c r="G50" i="48"/>
  <c r="AP48" i="48"/>
  <c r="AC48" i="48"/>
  <c r="L49" i="48"/>
  <c r="G49" i="48"/>
  <c r="AP47" i="48"/>
  <c r="AC47" i="48"/>
  <c r="AP46" i="48"/>
  <c r="AC46" i="48"/>
  <c r="AP45" i="48"/>
  <c r="AC45" i="48"/>
  <c r="AP44" i="48"/>
  <c r="AC44" i="48"/>
  <c r="AP43" i="48"/>
  <c r="AC43" i="48"/>
  <c r="AP42" i="48"/>
  <c r="AC42" i="48"/>
  <c r="AP41" i="48"/>
  <c r="AC41" i="48"/>
  <c r="AQ40" i="48"/>
  <c r="O10" i="48" s="1"/>
  <c r="AO40" i="48"/>
  <c r="N10" i="48" s="1"/>
  <c r="AN40" i="48"/>
  <c r="L10" i="48" s="1"/>
  <c r="AM40" i="48"/>
  <c r="AD40" i="48"/>
  <c r="O9" i="48" s="1"/>
  <c r="AB40" i="48"/>
  <c r="AC40" i="48" s="1"/>
  <c r="AA40" i="48"/>
  <c r="Z40" i="48"/>
  <c r="AP39" i="48"/>
  <c r="AC39" i="48"/>
  <c r="AP38" i="48"/>
  <c r="AC38" i="48"/>
  <c r="AP37" i="48"/>
  <c r="AC37" i="48"/>
  <c r="AP36" i="48"/>
  <c r="AC36" i="48"/>
  <c r="AP35" i="48"/>
  <c r="AC35" i="48"/>
  <c r="AP34" i="48"/>
  <c r="AC34" i="48"/>
  <c r="AP33" i="48"/>
  <c r="AC33" i="48"/>
  <c r="AP32" i="48"/>
  <c r="AC32" i="48"/>
  <c r="AP31" i="48"/>
  <c r="AC31" i="48"/>
  <c r="AP30" i="48"/>
  <c r="AC30" i="48"/>
  <c r="AP29" i="48"/>
  <c r="AC29" i="48"/>
  <c r="AP28" i="48"/>
  <c r="AC28" i="48"/>
  <c r="AQ27" i="48"/>
  <c r="O4" i="48" s="1"/>
  <c r="AO27" i="48"/>
  <c r="N4" i="48" s="1"/>
  <c r="AN27" i="48"/>
  <c r="L4" i="48" s="1"/>
  <c r="AM27" i="48"/>
  <c r="AD27" i="48"/>
  <c r="O5" i="48" s="1"/>
  <c r="AB27" i="48"/>
  <c r="N5" i="48" s="1"/>
  <c r="AA27" i="48"/>
  <c r="Z27" i="48"/>
  <c r="AP26" i="48"/>
  <c r="AC26" i="48"/>
  <c r="AP25" i="48"/>
  <c r="AC25" i="48"/>
  <c r="AP24" i="48"/>
  <c r="AC24" i="48"/>
  <c r="AP23" i="48"/>
  <c r="AC23" i="48"/>
  <c r="AP22" i="48"/>
  <c r="AC22" i="48"/>
  <c r="AP21" i="48"/>
  <c r="AC21" i="48"/>
  <c r="AP20" i="48"/>
  <c r="AC20" i="48"/>
  <c r="AP19" i="48"/>
  <c r="AC19" i="48"/>
  <c r="AP18" i="48"/>
  <c r="AC18" i="48"/>
  <c r="AP17" i="48"/>
  <c r="AC17" i="48"/>
  <c r="AP16" i="48"/>
  <c r="AC16" i="48"/>
  <c r="AP15" i="48"/>
  <c r="AC15" i="48"/>
  <c r="B14" i="48"/>
  <c r="M12" i="48"/>
  <c r="I12" i="48"/>
  <c r="H12" i="48"/>
  <c r="G12" i="48"/>
  <c r="AK11" i="48"/>
  <c r="AK12" i="48" s="1"/>
  <c r="AJ11" i="48"/>
  <c r="AJ12" i="48" s="1"/>
  <c r="AF11" i="48"/>
  <c r="AF12" i="48" s="1"/>
  <c r="L11" i="48"/>
  <c r="K11" i="48"/>
  <c r="J11" i="48"/>
  <c r="AL10" i="48"/>
  <c r="AG10" i="48"/>
  <c r="J10" i="48"/>
  <c r="K10" i="48" s="1"/>
  <c r="AL7" i="48"/>
  <c r="AG7" i="48"/>
  <c r="L9" i="48"/>
  <c r="J9" i="48"/>
  <c r="K9" i="48" s="1"/>
  <c r="AL9" i="48"/>
  <c r="AG9" i="48"/>
  <c r="J8" i="48"/>
  <c r="K8" i="48" s="1"/>
  <c r="AL5" i="48"/>
  <c r="AG5" i="48"/>
  <c r="O6" i="48"/>
  <c r="N6" i="48"/>
  <c r="J6" i="48"/>
  <c r="K6" i="48" s="1"/>
  <c r="AL8" i="48"/>
  <c r="AG8" i="48"/>
  <c r="O7" i="48"/>
  <c r="N7" i="48"/>
  <c r="L7" i="48"/>
  <c r="J7" i="48"/>
  <c r="K7" i="48" s="1"/>
  <c r="AL6" i="48"/>
  <c r="AG6" i="48"/>
  <c r="J5" i="48"/>
  <c r="K5" i="48" s="1"/>
  <c r="AL4" i="48"/>
  <c r="AG4" i="48"/>
  <c r="J4" i="48"/>
  <c r="K4" i="48" s="1"/>
  <c r="AL3" i="48"/>
  <c r="AG3" i="48"/>
  <c r="P3" i="48"/>
  <c r="L106" i="47"/>
  <c r="L105" i="47"/>
  <c r="L104" i="47"/>
  <c r="L103" i="47"/>
  <c r="L102" i="47"/>
  <c r="L101" i="47"/>
  <c r="L100" i="47"/>
  <c r="L99" i="47"/>
  <c r="L98" i="47"/>
  <c r="L97" i="47"/>
  <c r="L96" i="47"/>
  <c r="L95" i="47"/>
  <c r="L94" i="47"/>
  <c r="L93" i="47"/>
  <c r="L92" i="47"/>
  <c r="L91" i="47"/>
  <c r="L90" i="47"/>
  <c r="L89" i="47"/>
  <c r="L88" i="47"/>
  <c r="L87" i="47"/>
  <c r="L86" i="47"/>
  <c r="L85" i="47"/>
  <c r="L84" i="47"/>
  <c r="L83" i="47"/>
  <c r="L82" i="47"/>
  <c r="L81" i="47"/>
  <c r="L80" i="47"/>
  <c r="L79" i="47"/>
  <c r="L126" i="47"/>
  <c r="L125" i="47"/>
  <c r="L124" i="47"/>
  <c r="L123" i="47"/>
  <c r="L122" i="47"/>
  <c r="L121" i="47"/>
  <c r="L120" i="47"/>
  <c r="L119" i="47"/>
  <c r="L118" i="47"/>
  <c r="L117" i="47"/>
  <c r="L116" i="47"/>
  <c r="L115" i="47"/>
  <c r="L114" i="47"/>
  <c r="L113" i="47"/>
  <c r="L112" i="47"/>
  <c r="L111" i="47"/>
  <c r="L110" i="47"/>
  <c r="AP68" i="52" l="1"/>
  <c r="AP68" i="51"/>
  <c r="Z125" i="50"/>
  <c r="L12" i="50"/>
  <c r="AN68" i="50"/>
  <c r="AP67" i="50"/>
  <c r="AC104" i="50"/>
  <c r="AC67" i="50"/>
  <c r="AO68" i="50"/>
  <c r="AC123" i="50"/>
  <c r="AQ68" i="50"/>
  <c r="N12" i="50"/>
  <c r="AA125" i="50"/>
  <c r="AC125" i="50" s="1"/>
  <c r="AM68" i="50"/>
  <c r="AC102" i="49"/>
  <c r="AC121" i="49"/>
  <c r="Z123" i="49"/>
  <c r="AA123" i="49"/>
  <c r="AB123" i="49"/>
  <c r="AC123" i="49" s="1"/>
  <c r="AD123" i="49"/>
  <c r="AO68" i="49"/>
  <c r="L12" i="49"/>
  <c r="AP67" i="49"/>
  <c r="AN68" i="49"/>
  <c r="AM68" i="49"/>
  <c r="AC67" i="49"/>
  <c r="AG11" i="49"/>
  <c r="AF12" i="49"/>
  <c r="AP98" i="48"/>
  <c r="AC101" i="48"/>
  <c r="AP40" i="48"/>
  <c r="AC124" i="48"/>
  <c r="AP119" i="48"/>
  <c r="AC53" i="48"/>
  <c r="AB67" i="48"/>
  <c r="AD67" i="48"/>
  <c r="AN67" i="48"/>
  <c r="AC27" i="48"/>
  <c r="AP53" i="48"/>
  <c r="AQ67" i="48"/>
  <c r="N9" i="48"/>
  <c r="AA67" i="48"/>
  <c r="AC120" i="48"/>
  <c r="Z121" i="48"/>
  <c r="AB121" i="48"/>
  <c r="AD121" i="48"/>
  <c r="AM67" i="48"/>
  <c r="Z67" i="48"/>
  <c r="AL140" i="48"/>
  <c r="AG140" i="48"/>
  <c r="AI11" i="48"/>
  <c r="AI12" i="48" s="1"/>
  <c r="AG11" i="48"/>
  <c r="AC12" i="48"/>
  <c r="O12" i="48"/>
  <c r="N8" i="48"/>
  <c r="AP27" i="48"/>
  <c r="L5" i="48"/>
  <c r="L12" i="48" s="1"/>
  <c r="AP66" i="48"/>
  <c r="AO67" i="48"/>
  <c r="AC66" i="48"/>
  <c r="AK142" i="47"/>
  <c r="AJ142" i="47"/>
  <c r="AI142" i="47"/>
  <c r="AF142" i="47"/>
  <c r="AF11" i="47" s="1"/>
  <c r="AF12" i="47" s="1"/>
  <c r="AE142" i="47"/>
  <c r="AE11" i="47" s="1"/>
  <c r="AE12" i="47" s="1"/>
  <c r="AD142" i="47"/>
  <c r="AD11" i="47" s="1"/>
  <c r="AC142" i="47"/>
  <c r="AL141" i="47"/>
  <c r="AG141" i="47"/>
  <c r="AL140" i="47"/>
  <c r="AG140" i="47"/>
  <c r="AL139" i="47"/>
  <c r="AG139" i="47"/>
  <c r="AL138" i="47"/>
  <c r="AG138" i="47"/>
  <c r="AL137" i="47"/>
  <c r="AG137" i="47"/>
  <c r="AL136" i="47"/>
  <c r="AG136" i="47"/>
  <c r="AL135" i="47"/>
  <c r="AG135" i="47"/>
  <c r="AL134" i="47"/>
  <c r="AG134" i="47"/>
  <c r="AL133" i="47"/>
  <c r="AG133" i="47"/>
  <c r="AD126" i="47"/>
  <c r="AB126" i="47"/>
  <c r="AA126" i="47"/>
  <c r="Z126" i="47"/>
  <c r="AD122" i="47"/>
  <c r="AB122" i="47"/>
  <c r="AA122" i="47"/>
  <c r="Z122" i="47"/>
  <c r="AC121" i="47"/>
  <c r="AC120" i="47"/>
  <c r="AC119" i="47"/>
  <c r="AQ118" i="47"/>
  <c r="AO118" i="47"/>
  <c r="AN118" i="47"/>
  <c r="AM118" i="47"/>
  <c r="AC118" i="47"/>
  <c r="AP117" i="47"/>
  <c r="AC117" i="47"/>
  <c r="AP116" i="47"/>
  <c r="AC116" i="47"/>
  <c r="AP115" i="47"/>
  <c r="AC115" i="47"/>
  <c r="AP114" i="47"/>
  <c r="AC114" i="47"/>
  <c r="AP113" i="47"/>
  <c r="AC113" i="47"/>
  <c r="AP112" i="47"/>
  <c r="AC112" i="47"/>
  <c r="AP111" i="47"/>
  <c r="AC111" i="47"/>
  <c r="AP110" i="47"/>
  <c r="AC110" i="47"/>
  <c r="AP109" i="47"/>
  <c r="AC109" i="47"/>
  <c r="AP108" i="47"/>
  <c r="AC108" i="47"/>
  <c r="AD104" i="47"/>
  <c r="AB104" i="47"/>
  <c r="AA104" i="47"/>
  <c r="Z104" i="47"/>
  <c r="AC103" i="47"/>
  <c r="AC102" i="47"/>
  <c r="AC101" i="47"/>
  <c r="AC100" i="47"/>
  <c r="AC99" i="47"/>
  <c r="AC98" i="47"/>
  <c r="AC97" i="47"/>
  <c r="AC96" i="47"/>
  <c r="AC95" i="47"/>
  <c r="AQ94" i="47"/>
  <c r="AO94" i="47"/>
  <c r="AN94" i="47"/>
  <c r="AM94" i="47"/>
  <c r="AC94" i="47"/>
  <c r="AP93" i="47"/>
  <c r="AC93" i="47"/>
  <c r="AP92" i="47"/>
  <c r="AC92" i="47"/>
  <c r="AP91" i="47"/>
  <c r="AC91" i="47"/>
  <c r="AP90" i="47"/>
  <c r="AC90" i="47"/>
  <c r="AP89" i="47"/>
  <c r="AC89" i="47"/>
  <c r="AP88" i="47"/>
  <c r="AC88" i="47"/>
  <c r="AP87" i="47"/>
  <c r="AC87" i="47"/>
  <c r="AP86" i="47"/>
  <c r="AC86" i="47"/>
  <c r="AP85" i="47"/>
  <c r="AC85" i="47"/>
  <c r="AP84" i="47"/>
  <c r="AC84" i="47"/>
  <c r="AP83" i="47"/>
  <c r="AC83" i="47"/>
  <c r="AP82" i="47"/>
  <c r="AC82" i="47"/>
  <c r="AP81" i="47"/>
  <c r="AC81" i="47"/>
  <c r="AP80" i="47"/>
  <c r="AC80" i="47"/>
  <c r="AP79" i="47"/>
  <c r="AC79" i="47"/>
  <c r="AP78" i="47"/>
  <c r="AC78" i="47"/>
  <c r="AP77" i="47"/>
  <c r="AC77" i="47"/>
  <c r="C74" i="47"/>
  <c r="AQ66" i="47"/>
  <c r="O11" i="47" s="1"/>
  <c r="AO66" i="47"/>
  <c r="N11" i="47" s="1"/>
  <c r="AN66" i="47"/>
  <c r="L11" i="47" s="1"/>
  <c r="AM66" i="47"/>
  <c r="AD66" i="47"/>
  <c r="AB66" i="47"/>
  <c r="N7" i="47" s="1"/>
  <c r="AA66" i="47"/>
  <c r="L7" i="47" s="1"/>
  <c r="Z66" i="47"/>
  <c r="AP65" i="47"/>
  <c r="AC65" i="47"/>
  <c r="AP64" i="47"/>
  <c r="AC64" i="47"/>
  <c r="AP63" i="47"/>
  <c r="AC63" i="47"/>
  <c r="AP62" i="47"/>
  <c r="AC62" i="47"/>
  <c r="AP61" i="47"/>
  <c r="AC61" i="47"/>
  <c r="AP60" i="47"/>
  <c r="AC60" i="47"/>
  <c r="AP59" i="47"/>
  <c r="AC59" i="47"/>
  <c r="AP58" i="47"/>
  <c r="AC58" i="47"/>
  <c r="AP57" i="47"/>
  <c r="AC57" i="47"/>
  <c r="AP56" i="47"/>
  <c r="AC56" i="47"/>
  <c r="AP55" i="47"/>
  <c r="AC55" i="47"/>
  <c r="AP54" i="47"/>
  <c r="AC54" i="47"/>
  <c r="AQ53" i="47"/>
  <c r="O8" i="47" s="1"/>
  <c r="AO53" i="47"/>
  <c r="AN53" i="47"/>
  <c r="L8" i="47" s="1"/>
  <c r="AM53" i="47"/>
  <c r="AD53" i="47"/>
  <c r="AB53" i="47"/>
  <c r="N6" i="47" s="1"/>
  <c r="AA53" i="47"/>
  <c r="L6" i="47" s="1"/>
  <c r="Z53" i="47"/>
  <c r="AP52" i="47"/>
  <c r="AC52" i="47"/>
  <c r="AP51" i="47"/>
  <c r="AC51" i="47"/>
  <c r="AP50" i="47"/>
  <c r="AC50" i="47"/>
  <c r="AP49" i="47"/>
  <c r="AC49" i="47"/>
  <c r="AP48" i="47"/>
  <c r="AC48" i="47"/>
  <c r="AP47" i="47"/>
  <c r="AC47" i="47"/>
  <c r="AP46" i="47"/>
  <c r="AC46" i="47"/>
  <c r="AP45" i="47"/>
  <c r="AC45" i="47"/>
  <c r="G49" i="47"/>
  <c r="AP44" i="47"/>
  <c r="AC44" i="47"/>
  <c r="L48" i="47"/>
  <c r="O48" i="47" s="1"/>
  <c r="G48" i="47"/>
  <c r="AP43" i="47"/>
  <c r="AC43" i="47"/>
  <c r="AP42" i="47"/>
  <c r="AC42" i="47"/>
  <c r="AP41" i="47"/>
  <c r="AC41" i="47"/>
  <c r="AQ40" i="47"/>
  <c r="O10" i="47" s="1"/>
  <c r="AO40" i="47"/>
  <c r="N10" i="47" s="1"/>
  <c r="AN40" i="47"/>
  <c r="AM40" i="47"/>
  <c r="AD40" i="47"/>
  <c r="O9" i="47" s="1"/>
  <c r="AB40" i="47"/>
  <c r="N9" i="47" s="1"/>
  <c r="AA40" i="47"/>
  <c r="L9" i="47" s="1"/>
  <c r="Z40" i="47"/>
  <c r="AP39" i="47"/>
  <c r="AC39" i="47"/>
  <c r="AP38" i="47"/>
  <c r="AC38" i="47"/>
  <c r="AP37" i="47"/>
  <c r="AC37" i="47"/>
  <c r="AP36" i="47"/>
  <c r="AC36" i="47"/>
  <c r="AP35" i="47"/>
  <c r="AC35" i="47"/>
  <c r="AP34" i="47"/>
  <c r="AC34" i="47"/>
  <c r="AP33" i="47"/>
  <c r="AC33" i="47"/>
  <c r="AP32" i="47"/>
  <c r="AC32" i="47"/>
  <c r="AP31" i="47"/>
  <c r="AC31" i="47"/>
  <c r="AP30" i="47"/>
  <c r="AC30" i="47"/>
  <c r="AP29" i="47"/>
  <c r="AC29" i="47"/>
  <c r="AP28" i="47"/>
  <c r="AC28" i="47"/>
  <c r="AQ27" i="47"/>
  <c r="AO27" i="47"/>
  <c r="AN27" i="47"/>
  <c r="AM27" i="47"/>
  <c r="AD27" i="47"/>
  <c r="O5" i="47" s="1"/>
  <c r="AB27" i="47"/>
  <c r="AA27" i="47"/>
  <c r="Z27" i="47"/>
  <c r="AP26" i="47"/>
  <c r="AC26" i="47"/>
  <c r="AP25" i="47"/>
  <c r="AC25" i="47"/>
  <c r="AP24" i="47"/>
  <c r="AC24" i="47"/>
  <c r="AP23" i="47"/>
  <c r="AC23" i="47"/>
  <c r="AP22" i="47"/>
  <c r="AC22" i="47"/>
  <c r="AP21" i="47"/>
  <c r="AC21" i="47"/>
  <c r="AP20" i="47"/>
  <c r="AC20" i="47"/>
  <c r="AP19" i="47"/>
  <c r="AC19" i="47"/>
  <c r="AP18" i="47"/>
  <c r="AC18" i="47"/>
  <c r="AP17" i="47"/>
  <c r="AC17" i="47"/>
  <c r="AP16" i="47"/>
  <c r="AC16" i="47"/>
  <c r="AP15" i="47"/>
  <c r="AC15" i="47"/>
  <c r="B14" i="47"/>
  <c r="M12" i="47"/>
  <c r="I12" i="47"/>
  <c r="H12" i="47"/>
  <c r="G12" i="47"/>
  <c r="AK11" i="47"/>
  <c r="AK12" i="47" s="1"/>
  <c r="AJ11" i="47"/>
  <c r="AJ12" i="47" s="1"/>
  <c r="AI11" i="47"/>
  <c r="AI12" i="47" s="1"/>
  <c r="AC11" i="47"/>
  <c r="AC12" i="47" s="1"/>
  <c r="J11" i="47"/>
  <c r="K11" i="47" s="1"/>
  <c r="AL10" i="47"/>
  <c r="AG10" i="47"/>
  <c r="J10" i="47"/>
  <c r="K10" i="47" s="1"/>
  <c r="AL9" i="47"/>
  <c r="AG9" i="47"/>
  <c r="J8" i="47"/>
  <c r="K8" i="47" s="1"/>
  <c r="AL7" i="47"/>
  <c r="AG7" i="47"/>
  <c r="J9" i="47"/>
  <c r="K9" i="47" s="1"/>
  <c r="AL8" i="47"/>
  <c r="AG8" i="47"/>
  <c r="O7" i="47"/>
  <c r="J7" i="47"/>
  <c r="K7" i="47" s="1"/>
  <c r="AL6" i="47"/>
  <c r="AG6" i="47"/>
  <c r="O6" i="47"/>
  <c r="J6" i="47"/>
  <c r="K6" i="47" s="1"/>
  <c r="AL5" i="47"/>
  <c r="AG5" i="47"/>
  <c r="L5" i="47"/>
  <c r="J5" i="47"/>
  <c r="K5" i="47" s="1"/>
  <c r="AL4" i="47"/>
  <c r="AG4" i="47"/>
  <c r="O4" i="47"/>
  <c r="N4" i="47"/>
  <c r="L4" i="47"/>
  <c r="J4" i="47"/>
  <c r="K4" i="47" s="1"/>
  <c r="AL3" i="47"/>
  <c r="AG3" i="47"/>
  <c r="P3" i="47"/>
  <c r="L128" i="46"/>
  <c r="L127" i="46"/>
  <c r="L126" i="46"/>
  <c r="L125" i="46"/>
  <c r="L124" i="46"/>
  <c r="L123" i="46"/>
  <c r="L122" i="46"/>
  <c r="L121" i="46"/>
  <c r="L120" i="46"/>
  <c r="L119" i="46"/>
  <c r="L118" i="46"/>
  <c r="L117" i="46"/>
  <c r="L116" i="46"/>
  <c r="L115" i="46"/>
  <c r="L114" i="46"/>
  <c r="L113" i="46"/>
  <c r="L109" i="46"/>
  <c r="L108" i="46"/>
  <c r="L107" i="46"/>
  <c r="L106" i="46"/>
  <c r="L105" i="46"/>
  <c r="L104" i="46"/>
  <c r="L103" i="46"/>
  <c r="L102" i="46"/>
  <c r="L101" i="46"/>
  <c r="L100" i="46"/>
  <c r="L99" i="46"/>
  <c r="L98" i="46"/>
  <c r="L97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AC118" i="46"/>
  <c r="AK142" i="46"/>
  <c r="AK11" i="46" s="1"/>
  <c r="AK12" i="46" s="1"/>
  <c r="AJ142" i="46"/>
  <c r="AI142" i="46"/>
  <c r="AI11" i="46" s="1"/>
  <c r="AI12" i="46" s="1"/>
  <c r="AF142" i="46"/>
  <c r="AE142" i="46"/>
  <c r="AE11" i="46" s="1"/>
  <c r="AE12" i="46" s="1"/>
  <c r="AD142" i="46"/>
  <c r="AD11" i="46" s="1"/>
  <c r="AC142" i="46"/>
  <c r="AC11" i="46" s="1"/>
  <c r="AC12" i="46" s="1"/>
  <c r="AL141" i="46"/>
  <c r="AG141" i="46"/>
  <c r="AL140" i="46"/>
  <c r="AG140" i="46"/>
  <c r="AL139" i="46"/>
  <c r="AG139" i="46"/>
  <c r="AL138" i="46"/>
  <c r="AG138" i="46"/>
  <c r="AL137" i="46"/>
  <c r="AG137" i="46"/>
  <c r="AL136" i="46"/>
  <c r="AG136" i="46"/>
  <c r="AL135" i="46"/>
  <c r="AG135" i="46"/>
  <c r="AL134" i="46"/>
  <c r="AG134" i="46"/>
  <c r="AL133" i="46"/>
  <c r="AG133" i="46"/>
  <c r="AD126" i="46"/>
  <c r="AB126" i="46"/>
  <c r="AA126" i="46"/>
  <c r="Z126" i="46"/>
  <c r="AD122" i="46"/>
  <c r="AB122" i="46"/>
  <c r="AB123" i="46" s="1"/>
  <c r="AA122" i="46"/>
  <c r="Z122" i="46"/>
  <c r="AC121" i="46"/>
  <c r="AC120" i="46"/>
  <c r="AQ118" i="46"/>
  <c r="AO118" i="46"/>
  <c r="AN118" i="46"/>
  <c r="AM118" i="46"/>
  <c r="AC119" i="46"/>
  <c r="AP117" i="46"/>
  <c r="AC117" i="46"/>
  <c r="AP116" i="46"/>
  <c r="AC116" i="46"/>
  <c r="AP115" i="46"/>
  <c r="AC115" i="46"/>
  <c r="AP114" i="46"/>
  <c r="AC114" i="46"/>
  <c r="AP113" i="46"/>
  <c r="AC113" i="46"/>
  <c r="AP112" i="46"/>
  <c r="AC112" i="46"/>
  <c r="AP111" i="46"/>
  <c r="AC111" i="46"/>
  <c r="AP110" i="46"/>
  <c r="AC110" i="46"/>
  <c r="AP109" i="46"/>
  <c r="AC109" i="46"/>
  <c r="AP108" i="46"/>
  <c r="AC108" i="46"/>
  <c r="AD104" i="46"/>
  <c r="AB104" i="46"/>
  <c r="AA104" i="46"/>
  <c r="Z104" i="46"/>
  <c r="AC103" i="46"/>
  <c r="AC102" i="46"/>
  <c r="AC101" i="46"/>
  <c r="AC100" i="46"/>
  <c r="AC99" i="46"/>
  <c r="AC98" i="46"/>
  <c r="AC97" i="46"/>
  <c r="AC96" i="46"/>
  <c r="AC95" i="46"/>
  <c r="AQ94" i="46"/>
  <c r="AO94" i="46"/>
  <c r="AN94" i="46"/>
  <c r="AM94" i="46"/>
  <c r="AC94" i="46"/>
  <c r="AP93" i="46"/>
  <c r="AC93" i="46"/>
  <c r="AP92" i="46"/>
  <c r="AC92" i="46"/>
  <c r="AP91" i="46"/>
  <c r="AC91" i="46"/>
  <c r="AP90" i="46"/>
  <c r="AC90" i="46"/>
  <c r="AP89" i="46"/>
  <c r="AC89" i="46"/>
  <c r="AP88" i="46"/>
  <c r="AC88" i="46"/>
  <c r="AP87" i="46"/>
  <c r="AC87" i="46"/>
  <c r="AP86" i="46"/>
  <c r="AC86" i="46"/>
  <c r="AP85" i="46"/>
  <c r="AC85" i="46"/>
  <c r="AP84" i="46"/>
  <c r="AC84" i="46"/>
  <c r="AP83" i="46"/>
  <c r="AC83" i="46"/>
  <c r="AP82" i="46"/>
  <c r="AC82" i="46"/>
  <c r="AP81" i="46"/>
  <c r="AC81" i="46"/>
  <c r="AP80" i="46"/>
  <c r="AC80" i="46"/>
  <c r="AP79" i="46"/>
  <c r="AC79" i="46"/>
  <c r="AP78" i="46"/>
  <c r="AC78" i="46"/>
  <c r="AP77" i="46"/>
  <c r="AC77" i="46"/>
  <c r="C74" i="46"/>
  <c r="AQ66" i="46"/>
  <c r="AO66" i="46"/>
  <c r="AN66" i="46"/>
  <c r="L11" i="46" s="1"/>
  <c r="AM66" i="46"/>
  <c r="AD66" i="46"/>
  <c r="AB66" i="46"/>
  <c r="N7" i="46" s="1"/>
  <c r="AA66" i="46"/>
  <c r="L7" i="46" s="1"/>
  <c r="Z66" i="46"/>
  <c r="AP65" i="46"/>
  <c r="AC65" i="46"/>
  <c r="AP64" i="46"/>
  <c r="AC64" i="46"/>
  <c r="AP63" i="46"/>
  <c r="AC63" i="46"/>
  <c r="AP62" i="46"/>
  <c r="AC62" i="46"/>
  <c r="AP61" i="46"/>
  <c r="AC61" i="46"/>
  <c r="AP60" i="46"/>
  <c r="AC60" i="46"/>
  <c r="AP59" i="46"/>
  <c r="AC59" i="46"/>
  <c r="AP58" i="46"/>
  <c r="AC58" i="46"/>
  <c r="AP57" i="46"/>
  <c r="AC57" i="46"/>
  <c r="AP56" i="46"/>
  <c r="AC56" i="46"/>
  <c r="AP55" i="46"/>
  <c r="AC55" i="46"/>
  <c r="AP54" i="46"/>
  <c r="AC54" i="46"/>
  <c r="AQ53" i="46"/>
  <c r="AO53" i="46"/>
  <c r="AN53" i="46"/>
  <c r="L9" i="46" s="1"/>
  <c r="AM53" i="46"/>
  <c r="AD53" i="46"/>
  <c r="O6" i="46" s="1"/>
  <c r="AB53" i="46"/>
  <c r="N6" i="46" s="1"/>
  <c r="AA53" i="46"/>
  <c r="Z53" i="46"/>
  <c r="G45" i="46"/>
  <c r="AP52" i="46"/>
  <c r="AC52" i="46"/>
  <c r="L44" i="46"/>
  <c r="O44" i="46" s="1"/>
  <c r="G44" i="46"/>
  <c r="AP51" i="46"/>
  <c r="AC51" i="46"/>
  <c r="AP50" i="46"/>
  <c r="AC50" i="46"/>
  <c r="AP49" i="46"/>
  <c r="AC49" i="46"/>
  <c r="AP48" i="46"/>
  <c r="AC48" i="46"/>
  <c r="AP47" i="46"/>
  <c r="AC47" i="46"/>
  <c r="AP46" i="46"/>
  <c r="AC46" i="46"/>
  <c r="AP45" i="46"/>
  <c r="AC45" i="46"/>
  <c r="AP44" i="46"/>
  <c r="AC44" i="46"/>
  <c r="AP43" i="46"/>
  <c r="AC43" i="46"/>
  <c r="AP42" i="46"/>
  <c r="AC42" i="46"/>
  <c r="AP41" i="46"/>
  <c r="AC41" i="46"/>
  <c r="AQ40" i="46"/>
  <c r="O10" i="46" s="1"/>
  <c r="AO40" i="46"/>
  <c r="N10" i="46" s="1"/>
  <c r="AN40" i="46"/>
  <c r="L10" i="46" s="1"/>
  <c r="AM40" i="46"/>
  <c r="AD40" i="46"/>
  <c r="O8" i="46" s="1"/>
  <c r="AB40" i="46"/>
  <c r="N8" i="46" s="1"/>
  <c r="AA40" i="46"/>
  <c r="L8" i="46" s="1"/>
  <c r="Z40" i="46"/>
  <c r="AP39" i="46"/>
  <c r="AC39" i="46"/>
  <c r="AP38" i="46"/>
  <c r="AC38" i="46"/>
  <c r="AP37" i="46"/>
  <c r="AC37" i="46"/>
  <c r="AP36" i="46"/>
  <c r="AC36" i="46"/>
  <c r="AP35" i="46"/>
  <c r="AC35" i="46"/>
  <c r="AP34" i="46"/>
  <c r="AC34" i="46"/>
  <c r="AP33" i="46"/>
  <c r="AC33" i="46"/>
  <c r="AP32" i="46"/>
  <c r="AC32" i="46"/>
  <c r="AP31" i="46"/>
  <c r="AC31" i="46"/>
  <c r="AP30" i="46"/>
  <c r="AC30" i="46"/>
  <c r="AP29" i="46"/>
  <c r="AC29" i="46"/>
  <c r="AP28" i="46"/>
  <c r="AC28" i="46"/>
  <c r="AQ27" i="46"/>
  <c r="O4" i="46" s="1"/>
  <c r="AO27" i="46"/>
  <c r="AN27" i="46"/>
  <c r="L4" i="46" s="1"/>
  <c r="AM27" i="46"/>
  <c r="AD27" i="46"/>
  <c r="O5" i="46" s="1"/>
  <c r="AB27" i="46"/>
  <c r="N5" i="46" s="1"/>
  <c r="AA27" i="46"/>
  <c r="Z27" i="46"/>
  <c r="AP26" i="46"/>
  <c r="AC26" i="46"/>
  <c r="AP25" i="46"/>
  <c r="AC25" i="46"/>
  <c r="AP24" i="46"/>
  <c r="AC24" i="46"/>
  <c r="AP23" i="46"/>
  <c r="AC23" i="46"/>
  <c r="AP22" i="46"/>
  <c r="AC22" i="46"/>
  <c r="AP21" i="46"/>
  <c r="AC21" i="46"/>
  <c r="AP20" i="46"/>
  <c r="AC20" i="46"/>
  <c r="AP19" i="46"/>
  <c r="AC19" i="46"/>
  <c r="AP18" i="46"/>
  <c r="AC18" i="46"/>
  <c r="AP17" i="46"/>
  <c r="AC17" i="46"/>
  <c r="AP16" i="46"/>
  <c r="AC16" i="46"/>
  <c r="AP15" i="46"/>
  <c r="AC15" i="46"/>
  <c r="B14" i="46"/>
  <c r="M12" i="46"/>
  <c r="I12" i="46"/>
  <c r="H12" i="46"/>
  <c r="G12" i="46"/>
  <c r="AJ11" i="46"/>
  <c r="AJ12" i="46" s="1"/>
  <c r="AF11" i="46"/>
  <c r="AF12" i="46" s="1"/>
  <c r="O11" i="46"/>
  <c r="J11" i="46"/>
  <c r="K11" i="46" s="1"/>
  <c r="AL10" i="46"/>
  <c r="AG10" i="46"/>
  <c r="J10" i="46"/>
  <c r="K10" i="46" s="1"/>
  <c r="AL9" i="46"/>
  <c r="AG9" i="46"/>
  <c r="O9" i="46"/>
  <c r="J9" i="46"/>
  <c r="K9" i="46" s="1"/>
  <c r="AL7" i="46"/>
  <c r="AG7" i="46"/>
  <c r="J8" i="46"/>
  <c r="K8" i="46" s="1"/>
  <c r="AL6" i="46"/>
  <c r="AG6" i="46"/>
  <c r="J6" i="46"/>
  <c r="K6" i="46" s="1"/>
  <c r="AL8" i="46"/>
  <c r="AG8" i="46"/>
  <c r="O7" i="46"/>
  <c r="J7" i="46"/>
  <c r="K7" i="46" s="1"/>
  <c r="AL5" i="46"/>
  <c r="AG5" i="46"/>
  <c r="J5" i="46"/>
  <c r="K5" i="46" s="1"/>
  <c r="AL4" i="46"/>
  <c r="AG4" i="46"/>
  <c r="N4" i="46"/>
  <c r="J4" i="46"/>
  <c r="K4" i="46" s="1"/>
  <c r="AL3" i="46"/>
  <c r="AG3" i="46"/>
  <c r="P3" i="46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AM118" i="45"/>
  <c r="AD104" i="45"/>
  <c r="AB104" i="45"/>
  <c r="AA104" i="45"/>
  <c r="Z104" i="45"/>
  <c r="AC77" i="45"/>
  <c r="AC82" i="45"/>
  <c r="AC80" i="45"/>
  <c r="AK142" i="45"/>
  <c r="AK11" i="45" s="1"/>
  <c r="AK12" i="45" s="1"/>
  <c r="AJ142" i="45"/>
  <c r="AJ11" i="45" s="1"/>
  <c r="AJ12" i="45" s="1"/>
  <c r="AI142" i="45"/>
  <c r="AF142" i="45"/>
  <c r="AF11" i="45" s="1"/>
  <c r="AF12" i="45" s="1"/>
  <c r="AE142" i="45"/>
  <c r="AE11" i="45" s="1"/>
  <c r="AE12" i="45" s="1"/>
  <c r="AD142" i="45"/>
  <c r="AD11" i="45" s="1"/>
  <c r="AC142" i="45"/>
  <c r="AC11" i="45" s="1"/>
  <c r="AC12" i="45" s="1"/>
  <c r="AL141" i="45"/>
  <c r="AG141" i="45"/>
  <c r="AL140" i="45"/>
  <c r="AG140" i="45"/>
  <c r="AL139" i="45"/>
  <c r="AG139" i="45"/>
  <c r="AL138" i="45"/>
  <c r="AG138" i="45"/>
  <c r="AL137" i="45"/>
  <c r="AG137" i="45"/>
  <c r="AL136" i="45"/>
  <c r="AG136" i="45"/>
  <c r="AL135" i="45"/>
  <c r="AG135" i="45"/>
  <c r="AL134" i="45"/>
  <c r="AG134" i="45"/>
  <c r="AL133" i="45"/>
  <c r="AG133" i="45"/>
  <c r="AD125" i="45"/>
  <c r="AB125" i="45"/>
  <c r="AA125" i="45"/>
  <c r="Z125" i="45"/>
  <c r="AD121" i="45"/>
  <c r="AB121" i="45"/>
  <c r="AA121" i="45"/>
  <c r="Z121" i="45"/>
  <c r="AC120" i="45"/>
  <c r="AC119" i="45"/>
  <c r="AQ118" i="45"/>
  <c r="AO118" i="45"/>
  <c r="AN118" i="45"/>
  <c r="AC118" i="45"/>
  <c r="AP117" i="45"/>
  <c r="AC117" i="45"/>
  <c r="AP116" i="45"/>
  <c r="AC116" i="45"/>
  <c r="AP115" i="45"/>
  <c r="AC115" i="45"/>
  <c r="AP114" i="45"/>
  <c r="AC114" i="45"/>
  <c r="AP113" i="45"/>
  <c r="AC113" i="45"/>
  <c r="AP112" i="45"/>
  <c r="AC112" i="45"/>
  <c r="AP111" i="45"/>
  <c r="AC111" i="45"/>
  <c r="AP110" i="45"/>
  <c r="AC110" i="45"/>
  <c r="AP109" i="45"/>
  <c r="AC109" i="45"/>
  <c r="AP108" i="45"/>
  <c r="AC108" i="45"/>
  <c r="AC103" i="45"/>
  <c r="AC102" i="45"/>
  <c r="AC101" i="45"/>
  <c r="AC100" i="45"/>
  <c r="AC99" i="45"/>
  <c r="AC98" i="45"/>
  <c r="AQ94" i="45"/>
  <c r="AO94" i="45"/>
  <c r="AB105" i="45" s="1"/>
  <c r="AN94" i="45"/>
  <c r="AM94" i="45"/>
  <c r="AC97" i="45"/>
  <c r="AP93" i="45"/>
  <c r="AC96" i="45"/>
  <c r="AP92" i="45"/>
  <c r="AC95" i="45"/>
  <c r="AP91" i="45"/>
  <c r="AC94" i="45"/>
  <c r="AP90" i="45"/>
  <c r="AC93" i="45"/>
  <c r="AP89" i="45"/>
  <c r="AC92" i="45"/>
  <c r="AP88" i="45"/>
  <c r="AC91" i="45"/>
  <c r="AP87" i="45"/>
  <c r="AC90" i="45"/>
  <c r="AP86" i="45"/>
  <c r="AC89" i="45"/>
  <c r="AP85" i="45"/>
  <c r="AC88" i="45"/>
  <c r="AP84" i="45"/>
  <c r="AC87" i="45"/>
  <c r="AP83" i="45"/>
  <c r="AC86" i="45"/>
  <c r="AP82" i="45"/>
  <c r="AC85" i="45"/>
  <c r="AP81" i="45"/>
  <c r="AC84" i="45"/>
  <c r="AP80" i="45"/>
  <c r="AC83" i="45"/>
  <c r="AP79" i="45"/>
  <c r="AC81" i="45"/>
  <c r="AP78" i="45"/>
  <c r="AC79" i="45"/>
  <c r="AP77" i="45"/>
  <c r="AC78" i="45"/>
  <c r="C74" i="45"/>
  <c r="AQ66" i="45"/>
  <c r="O11" i="45" s="1"/>
  <c r="AO66" i="45"/>
  <c r="N11" i="45" s="1"/>
  <c r="AN66" i="45"/>
  <c r="AM66" i="45"/>
  <c r="AD66" i="45"/>
  <c r="AB66" i="45"/>
  <c r="N6" i="45" s="1"/>
  <c r="AA66" i="45"/>
  <c r="L6" i="45" s="1"/>
  <c r="Z66" i="45"/>
  <c r="AP65" i="45"/>
  <c r="AC65" i="45"/>
  <c r="AP64" i="45"/>
  <c r="AC64" i="45"/>
  <c r="AP63" i="45"/>
  <c r="AC63" i="45"/>
  <c r="AP62" i="45"/>
  <c r="AC62" i="45"/>
  <c r="AP61" i="45"/>
  <c r="AC61" i="45"/>
  <c r="AP60" i="45"/>
  <c r="AC60" i="45"/>
  <c r="AP59" i="45"/>
  <c r="AC59" i="45"/>
  <c r="AP58" i="45"/>
  <c r="AC58" i="45"/>
  <c r="AP57" i="45"/>
  <c r="AC57" i="45"/>
  <c r="G53" i="45"/>
  <c r="AP56" i="45"/>
  <c r="AC56" i="45"/>
  <c r="L52" i="45"/>
  <c r="O52" i="45" s="1"/>
  <c r="G52" i="45"/>
  <c r="AP55" i="45"/>
  <c r="AC55" i="45"/>
  <c r="AP54" i="45"/>
  <c r="AC54" i="45"/>
  <c r="AQ53" i="45"/>
  <c r="O9" i="45" s="1"/>
  <c r="AO53" i="45"/>
  <c r="N9" i="45" s="1"/>
  <c r="AN53" i="45"/>
  <c r="L9" i="45" s="1"/>
  <c r="AM53" i="45"/>
  <c r="AD53" i="45"/>
  <c r="O7" i="45" s="1"/>
  <c r="AB53" i="45"/>
  <c r="N7" i="45" s="1"/>
  <c r="AA53" i="45"/>
  <c r="Z53" i="45"/>
  <c r="AP52" i="45"/>
  <c r="AC52" i="45"/>
  <c r="AP51" i="45"/>
  <c r="AC51" i="45"/>
  <c r="AP50" i="45"/>
  <c r="AC50" i="45"/>
  <c r="AP49" i="45"/>
  <c r="AC49" i="45"/>
  <c r="AP48" i="45"/>
  <c r="AC48" i="45"/>
  <c r="AP47" i="45"/>
  <c r="AC47" i="45"/>
  <c r="AP46" i="45"/>
  <c r="AC46" i="45"/>
  <c r="AP45" i="45"/>
  <c r="AC45" i="45"/>
  <c r="AP44" i="45"/>
  <c r="AC44" i="45"/>
  <c r="AP43" i="45"/>
  <c r="AC43" i="45"/>
  <c r="AP42" i="45"/>
  <c r="AC42" i="45"/>
  <c r="AP41" i="45"/>
  <c r="AC41" i="45"/>
  <c r="AQ40" i="45"/>
  <c r="O10" i="45" s="1"/>
  <c r="AO40" i="45"/>
  <c r="AN40" i="45"/>
  <c r="L10" i="45" s="1"/>
  <c r="AM40" i="45"/>
  <c r="AD40" i="45"/>
  <c r="O8" i="45" s="1"/>
  <c r="AB40" i="45"/>
  <c r="N8" i="45" s="1"/>
  <c r="AA40" i="45"/>
  <c r="L8" i="45" s="1"/>
  <c r="Z40" i="45"/>
  <c r="AP39" i="45"/>
  <c r="AC39" i="45"/>
  <c r="AP38" i="45"/>
  <c r="AC38" i="45"/>
  <c r="AP37" i="45"/>
  <c r="AC37" i="45"/>
  <c r="AP36" i="45"/>
  <c r="AC36" i="45"/>
  <c r="AP35" i="45"/>
  <c r="AC35" i="45"/>
  <c r="AP34" i="45"/>
  <c r="AC34" i="45"/>
  <c r="AP33" i="45"/>
  <c r="AC33" i="45"/>
  <c r="AP32" i="45"/>
  <c r="AC32" i="45"/>
  <c r="AP31" i="45"/>
  <c r="AC31" i="45"/>
  <c r="AP30" i="45"/>
  <c r="AC30" i="45"/>
  <c r="AP29" i="45"/>
  <c r="AC29" i="45"/>
  <c r="AP28" i="45"/>
  <c r="AC28" i="45"/>
  <c r="AQ27" i="45"/>
  <c r="AO27" i="45"/>
  <c r="AN27" i="45"/>
  <c r="L4" i="45" s="1"/>
  <c r="AM27" i="45"/>
  <c r="AD27" i="45"/>
  <c r="O5" i="45" s="1"/>
  <c r="AB27" i="45"/>
  <c r="AA27" i="45"/>
  <c r="L5" i="45" s="1"/>
  <c r="Z27" i="45"/>
  <c r="AP26" i="45"/>
  <c r="AC26" i="45"/>
  <c r="AP25" i="45"/>
  <c r="AC25" i="45"/>
  <c r="AP24" i="45"/>
  <c r="AC24" i="45"/>
  <c r="AP23" i="45"/>
  <c r="AC23" i="45"/>
  <c r="AP22" i="45"/>
  <c r="AC22" i="45"/>
  <c r="AP21" i="45"/>
  <c r="AC21" i="45"/>
  <c r="AP20" i="45"/>
  <c r="AC20" i="45"/>
  <c r="AP19" i="45"/>
  <c r="AC19" i="45"/>
  <c r="AP18" i="45"/>
  <c r="AC18" i="45"/>
  <c r="AP17" i="45"/>
  <c r="AC17" i="45"/>
  <c r="AP16" i="45"/>
  <c r="AC16" i="45"/>
  <c r="AP15" i="45"/>
  <c r="AC15" i="45"/>
  <c r="B14" i="45"/>
  <c r="M12" i="45"/>
  <c r="I12" i="45"/>
  <c r="H12" i="45"/>
  <c r="G12" i="45"/>
  <c r="AI11" i="45"/>
  <c r="AI12" i="45" s="1"/>
  <c r="J10" i="45"/>
  <c r="K10" i="45" s="1"/>
  <c r="AL10" i="45"/>
  <c r="AG10" i="45"/>
  <c r="L11" i="45"/>
  <c r="J11" i="45"/>
  <c r="K11" i="45" s="1"/>
  <c r="AL8" i="45"/>
  <c r="AG8" i="45"/>
  <c r="J8" i="45"/>
  <c r="K8" i="45" s="1"/>
  <c r="AL7" i="45"/>
  <c r="AG7" i="45"/>
  <c r="J9" i="45"/>
  <c r="K9" i="45" s="1"/>
  <c r="AL6" i="45"/>
  <c r="AG6" i="45"/>
  <c r="J7" i="45"/>
  <c r="K7" i="45" s="1"/>
  <c r="AL5" i="45"/>
  <c r="AG5" i="45"/>
  <c r="O6" i="45"/>
  <c r="J6" i="45"/>
  <c r="K6" i="45" s="1"/>
  <c r="AL9" i="45"/>
  <c r="AG9" i="45"/>
  <c r="J5" i="45"/>
  <c r="K5" i="45" s="1"/>
  <c r="AL4" i="45"/>
  <c r="AG4" i="45"/>
  <c r="O4" i="45"/>
  <c r="J4" i="45"/>
  <c r="K4" i="45" s="1"/>
  <c r="AL3" i="45"/>
  <c r="AG3" i="45"/>
  <c r="P3" i="45"/>
  <c r="L124" i="44"/>
  <c r="L123" i="44"/>
  <c r="L122" i="44"/>
  <c r="L121" i="44"/>
  <c r="L120" i="44"/>
  <c r="L119" i="44"/>
  <c r="L118" i="44"/>
  <c r="L117" i="44"/>
  <c r="L116" i="44"/>
  <c r="L115" i="44"/>
  <c r="L114" i="44"/>
  <c r="L113" i="44"/>
  <c r="L112" i="44"/>
  <c r="L111" i="44"/>
  <c r="L107" i="44"/>
  <c r="L106" i="44"/>
  <c r="L105" i="44"/>
  <c r="L104" i="44"/>
  <c r="L103" i="44"/>
  <c r="L102" i="44"/>
  <c r="L101" i="44"/>
  <c r="L100" i="44"/>
  <c r="L99" i="44"/>
  <c r="L98" i="44"/>
  <c r="L97" i="44"/>
  <c r="L96" i="44"/>
  <c r="L95" i="44"/>
  <c r="L94" i="44"/>
  <c r="L93" i="44"/>
  <c r="L92" i="44"/>
  <c r="L91" i="44"/>
  <c r="L90" i="44"/>
  <c r="L89" i="44"/>
  <c r="L88" i="44"/>
  <c r="L87" i="44"/>
  <c r="L86" i="44"/>
  <c r="L85" i="44"/>
  <c r="L84" i="44"/>
  <c r="L83" i="44"/>
  <c r="L82" i="44"/>
  <c r="L81" i="44"/>
  <c r="L80" i="44"/>
  <c r="L79" i="44"/>
  <c r="AQ115" i="44"/>
  <c r="AO115" i="44"/>
  <c r="AN115" i="44"/>
  <c r="AM115" i="44"/>
  <c r="AP114" i="44"/>
  <c r="AP108" i="44"/>
  <c r="AC84" i="44"/>
  <c r="AK142" i="44"/>
  <c r="AK11" i="44" s="1"/>
  <c r="AK12" i="44" s="1"/>
  <c r="AJ142" i="44"/>
  <c r="AI142" i="44"/>
  <c r="AI11" i="44" s="1"/>
  <c r="AI12" i="44" s="1"/>
  <c r="AF142" i="44"/>
  <c r="AF11" i="44" s="1"/>
  <c r="AF12" i="44" s="1"/>
  <c r="AE142" i="44"/>
  <c r="AE11" i="44" s="1"/>
  <c r="AE12" i="44" s="1"/>
  <c r="AD142" i="44"/>
  <c r="AD11" i="44" s="1"/>
  <c r="AD12" i="44" s="1"/>
  <c r="AC142" i="44"/>
  <c r="AL141" i="44"/>
  <c r="AG141" i="44"/>
  <c r="AL140" i="44"/>
  <c r="AG140" i="44"/>
  <c r="AL139" i="44"/>
  <c r="AG139" i="44"/>
  <c r="AL138" i="44"/>
  <c r="AG138" i="44"/>
  <c r="AL137" i="44"/>
  <c r="AG137" i="44"/>
  <c r="AL136" i="44"/>
  <c r="AG136" i="44"/>
  <c r="AL135" i="44"/>
  <c r="AG135" i="44"/>
  <c r="AL134" i="44"/>
  <c r="AG134" i="44"/>
  <c r="AL133" i="44"/>
  <c r="AG133" i="44"/>
  <c r="AD122" i="44"/>
  <c r="AB122" i="44"/>
  <c r="AA122" i="44"/>
  <c r="Z122" i="44"/>
  <c r="AD118" i="44"/>
  <c r="AB118" i="44"/>
  <c r="AA118" i="44"/>
  <c r="Z118" i="44"/>
  <c r="AC117" i="44"/>
  <c r="AC116" i="44"/>
  <c r="AC115" i="44"/>
  <c r="AC114" i="44"/>
  <c r="AC113" i="44"/>
  <c r="AP113" i="44"/>
  <c r="AC112" i="44"/>
  <c r="AP112" i="44"/>
  <c r="AC111" i="44"/>
  <c r="AP111" i="44"/>
  <c r="AC110" i="44"/>
  <c r="AP110" i="44"/>
  <c r="AC109" i="44"/>
  <c r="AP109" i="44"/>
  <c r="AC108" i="44"/>
  <c r="AP107" i="44"/>
  <c r="AC107" i="44"/>
  <c r="AP106" i="44"/>
  <c r="AC106" i="44"/>
  <c r="AP105" i="44"/>
  <c r="AC105" i="44"/>
  <c r="AD101" i="44"/>
  <c r="AB101" i="44"/>
  <c r="AA101" i="44"/>
  <c r="Z101" i="44"/>
  <c r="AC100" i="44"/>
  <c r="AC99" i="44"/>
  <c r="AC98" i="44"/>
  <c r="AC97" i="44"/>
  <c r="AC96" i="44"/>
  <c r="AQ94" i="44"/>
  <c r="AO94" i="44"/>
  <c r="AN94" i="44"/>
  <c r="AM94" i="44"/>
  <c r="AC95" i="44"/>
  <c r="AP93" i="44"/>
  <c r="AC94" i="44"/>
  <c r="AP92" i="44"/>
  <c r="AC93" i="44"/>
  <c r="AP91" i="44"/>
  <c r="AC92" i="44"/>
  <c r="AP90" i="44"/>
  <c r="AC91" i="44"/>
  <c r="AP89" i="44"/>
  <c r="AC90" i="44"/>
  <c r="AP88" i="44"/>
  <c r="AC89" i="44"/>
  <c r="AP87" i="44"/>
  <c r="AC88" i="44"/>
  <c r="AP86" i="44"/>
  <c r="AC87" i="44"/>
  <c r="AP85" i="44"/>
  <c r="AC86" i="44"/>
  <c r="AP84" i="44"/>
  <c r="AC85" i="44"/>
  <c r="AP83" i="44"/>
  <c r="AC83" i="44"/>
  <c r="AP82" i="44"/>
  <c r="AC82" i="44"/>
  <c r="AP81" i="44"/>
  <c r="AC81" i="44"/>
  <c r="AP80" i="44"/>
  <c r="AC80" i="44"/>
  <c r="AP79" i="44"/>
  <c r="AC79" i="44"/>
  <c r="AP78" i="44"/>
  <c r="AC78" i="44"/>
  <c r="AP77" i="44"/>
  <c r="AC77" i="44"/>
  <c r="C74" i="44"/>
  <c r="AQ66" i="44"/>
  <c r="O10" i="44" s="1"/>
  <c r="AO66" i="44"/>
  <c r="AN66" i="44"/>
  <c r="L10" i="44" s="1"/>
  <c r="AM66" i="44"/>
  <c r="AD66" i="44"/>
  <c r="AB66" i="44"/>
  <c r="AA66" i="44"/>
  <c r="L6" i="44" s="1"/>
  <c r="Z66" i="44"/>
  <c r="AP65" i="44"/>
  <c r="AC65" i="44"/>
  <c r="AP64" i="44"/>
  <c r="AC64" i="44"/>
  <c r="AP63" i="44"/>
  <c r="AC63" i="44"/>
  <c r="AP62" i="44"/>
  <c r="AC62" i="44"/>
  <c r="AP61" i="44"/>
  <c r="AC61" i="44"/>
  <c r="AP60" i="44"/>
  <c r="AC60" i="44"/>
  <c r="AP59" i="44"/>
  <c r="AC59" i="44"/>
  <c r="AP58" i="44"/>
  <c r="AC58" i="44"/>
  <c r="AP57" i="44"/>
  <c r="AC57" i="44"/>
  <c r="AP56" i="44"/>
  <c r="AC56" i="44"/>
  <c r="AP55" i="44"/>
  <c r="AC55" i="44"/>
  <c r="AP54" i="44"/>
  <c r="AC54" i="44"/>
  <c r="AQ53" i="44"/>
  <c r="O8" i="44" s="1"/>
  <c r="AO53" i="44"/>
  <c r="N8" i="44" s="1"/>
  <c r="AN53" i="44"/>
  <c r="L8" i="44" s="1"/>
  <c r="AM53" i="44"/>
  <c r="AD53" i="44"/>
  <c r="O7" i="44" s="1"/>
  <c r="AB53" i="44"/>
  <c r="N7" i="44" s="1"/>
  <c r="AA53" i="44"/>
  <c r="L7" i="44" s="1"/>
  <c r="Z53" i="44"/>
  <c r="AP52" i="44"/>
  <c r="AC52" i="44"/>
  <c r="AP51" i="44"/>
  <c r="AC51" i="44"/>
  <c r="AP50" i="44"/>
  <c r="AC50" i="44"/>
  <c r="G57" i="44"/>
  <c r="AP49" i="44"/>
  <c r="AC49" i="44"/>
  <c r="L56" i="44"/>
  <c r="O56" i="44" s="1"/>
  <c r="G56" i="44"/>
  <c r="AP48" i="44"/>
  <c r="AC48" i="44"/>
  <c r="AP47" i="44"/>
  <c r="AC47" i="44"/>
  <c r="AP46" i="44"/>
  <c r="AC46" i="44"/>
  <c r="AP45" i="44"/>
  <c r="AC45" i="44"/>
  <c r="AP44" i="44"/>
  <c r="AC44" i="44"/>
  <c r="AP43" i="44"/>
  <c r="AC43" i="44"/>
  <c r="AP42" i="44"/>
  <c r="AC42" i="44"/>
  <c r="AP41" i="44"/>
  <c r="AC41" i="44"/>
  <c r="AQ40" i="44"/>
  <c r="O11" i="44" s="1"/>
  <c r="AO40" i="44"/>
  <c r="N11" i="44" s="1"/>
  <c r="AN40" i="44"/>
  <c r="L11" i="44" s="1"/>
  <c r="AM40" i="44"/>
  <c r="AD40" i="44"/>
  <c r="O9" i="44" s="1"/>
  <c r="AB40" i="44"/>
  <c r="AA40" i="44"/>
  <c r="Z40" i="44"/>
  <c r="AP39" i="44"/>
  <c r="AC39" i="44"/>
  <c r="AP38" i="44"/>
  <c r="AC38" i="44"/>
  <c r="AP37" i="44"/>
  <c r="AC37" i="44"/>
  <c r="AP36" i="44"/>
  <c r="AC36" i="44"/>
  <c r="AP35" i="44"/>
  <c r="AC35" i="44"/>
  <c r="AP34" i="44"/>
  <c r="AC34" i="44"/>
  <c r="AP33" i="44"/>
  <c r="AC33" i="44"/>
  <c r="AP32" i="44"/>
  <c r="AC32" i="44"/>
  <c r="AP31" i="44"/>
  <c r="AC31" i="44"/>
  <c r="AP30" i="44"/>
  <c r="AC30" i="44"/>
  <c r="AP29" i="44"/>
  <c r="AC29" i="44"/>
  <c r="AP28" i="44"/>
  <c r="AC28" i="44"/>
  <c r="AQ27" i="44"/>
  <c r="O4" i="44" s="1"/>
  <c r="AO27" i="44"/>
  <c r="N4" i="44" s="1"/>
  <c r="AN27" i="44"/>
  <c r="L4" i="44" s="1"/>
  <c r="AM27" i="44"/>
  <c r="AD27" i="44"/>
  <c r="AB27" i="44"/>
  <c r="N5" i="44" s="1"/>
  <c r="AA27" i="44"/>
  <c r="L5" i="44" s="1"/>
  <c r="Z27" i="44"/>
  <c r="AP26" i="44"/>
  <c r="AC26" i="44"/>
  <c r="AP25" i="44"/>
  <c r="AC25" i="44"/>
  <c r="AP24" i="44"/>
  <c r="AC24" i="44"/>
  <c r="AP23" i="44"/>
  <c r="AC23" i="44"/>
  <c r="AP22" i="44"/>
  <c r="AC22" i="44"/>
  <c r="AP21" i="44"/>
  <c r="AC21" i="44"/>
  <c r="AP20" i="44"/>
  <c r="AC20" i="44"/>
  <c r="AP19" i="44"/>
  <c r="AC19" i="44"/>
  <c r="AP18" i="44"/>
  <c r="AC18" i="44"/>
  <c r="AP17" i="44"/>
  <c r="AC17" i="44"/>
  <c r="AP16" i="44"/>
  <c r="AC16" i="44"/>
  <c r="AP15" i="44"/>
  <c r="AC15" i="44"/>
  <c r="B14" i="44"/>
  <c r="M12" i="44"/>
  <c r="I12" i="44"/>
  <c r="H12" i="44"/>
  <c r="G12" i="44"/>
  <c r="AJ11" i="44"/>
  <c r="AJ12" i="44" s="1"/>
  <c r="J11" i="44"/>
  <c r="K11" i="44" s="1"/>
  <c r="AL10" i="44"/>
  <c r="AG10" i="44"/>
  <c r="J10" i="44"/>
  <c r="K10" i="44" s="1"/>
  <c r="AL7" i="44"/>
  <c r="AG7" i="44"/>
  <c r="J8" i="44"/>
  <c r="K8" i="44" s="1"/>
  <c r="AL9" i="44"/>
  <c r="AG9" i="44"/>
  <c r="L9" i="44"/>
  <c r="J9" i="44"/>
  <c r="K9" i="44" s="1"/>
  <c r="AL8" i="44"/>
  <c r="AG8" i="44"/>
  <c r="J7" i="44"/>
  <c r="K7" i="44" s="1"/>
  <c r="AL6" i="44"/>
  <c r="AG6" i="44"/>
  <c r="O6" i="44"/>
  <c r="J6" i="44"/>
  <c r="K6" i="44" s="1"/>
  <c r="AL5" i="44"/>
  <c r="AG5" i="44"/>
  <c r="O5" i="44"/>
  <c r="J5" i="44"/>
  <c r="K5" i="44" s="1"/>
  <c r="AL4" i="44"/>
  <c r="AG4" i="44"/>
  <c r="J4" i="44"/>
  <c r="K4" i="44" s="1"/>
  <c r="AL3" i="44"/>
  <c r="AG3" i="44"/>
  <c r="P3" i="44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AC78" i="43"/>
  <c r="AC115" i="43"/>
  <c r="AK133" i="43"/>
  <c r="AK11" i="43" s="1"/>
  <c r="AK12" i="43" s="1"/>
  <c r="AJ133" i="43"/>
  <c r="AJ11" i="43" s="1"/>
  <c r="AJ12" i="43" s="1"/>
  <c r="AI133" i="43"/>
  <c r="AI11" i="43" s="1"/>
  <c r="AI12" i="43" s="1"/>
  <c r="AF133" i="43"/>
  <c r="AF11" i="43" s="1"/>
  <c r="AF12" i="43" s="1"/>
  <c r="AE133" i="43"/>
  <c r="AE11" i="43" s="1"/>
  <c r="AE12" i="43" s="1"/>
  <c r="AD133" i="43"/>
  <c r="AD11" i="43" s="1"/>
  <c r="AC133" i="43"/>
  <c r="AC11" i="43" s="1"/>
  <c r="AL132" i="43"/>
  <c r="AG132" i="43"/>
  <c r="AL131" i="43"/>
  <c r="AG131" i="43"/>
  <c r="AL130" i="43"/>
  <c r="AG130" i="43"/>
  <c r="AL129" i="43"/>
  <c r="AG129" i="43"/>
  <c r="AL128" i="43"/>
  <c r="AG128" i="43"/>
  <c r="AL127" i="43"/>
  <c r="AG127" i="43"/>
  <c r="AL126" i="43"/>
  <c r="AG126" i="43"/>
  <c r="AL125" i="43"/>
  <c r="AG125" i="43"/>
  <c r="AL124" i="43"/>
  <c r="AG124" i="43"/>
  <c r="AD121" i="43"/>
  <c r="AB121" i="43"/>
  <c r="AA121" i="43"/>
  <c r="Z121" i="43"/>
  <c r="AD117" i="43"/>
  <c r="AB117" i="43"/>
  <c r="AB118" i="43" s="1"/>
  <c r="AA117" i="43"/>
  <c r="Z117" i="43"/>
  <c r="AC116" i="43"/>
  <c r="AC114" i="43"/>
  <c r="AC113" i="43"/>
  <c r="AQ112" i="43"/>
  <c r="AO112" i="43"/>
  <c r="AN112" i="43"/>
  <c r="AM112" i="43"/>
  <c r="AC112" i="43"/>
  <c r="AP111" i="43"/>
  <c r="AC111" i="43"/>
  <c r="AP110" i="43"/>
  <c r="AC110" i="43"/>
  <c r="AP109" i="43"/>
  <c r="AC109" i="43"/>
  <c r="AP108" i="43"/>
  <c r="AC108" i="43"/>
  <c r="AP107" i="43"/>
  <c r="AC107" i="43"/>
  <c r="AP106" i="43"/>
  <c r="AC106" i="43"/>
  <c r="AP105" i="43"/>
  <c r="AC105" i="43"/>
  <c r="AP104" i="43"/>
  <c r="AC104" i="43"/>
  <c r="AD100" i="43"/>
  <c r="AB100" i="43"/>
  <c r="AA100" i="43"/>
  <c r="Z100" i="43"/>
  <c r="AC99" i="43"/>
  <c r="AC98" i="43"/>
  <c r="AC97" i="43"/>
  <c r="AC96" i="43"/>
  <c r="AQ94" i="43"/>
  <c r="AO94" i="43"/>
  <c r="AN94" i="43"/>
  <c r="AM94" i="43"/>
  <c r="AC95" i="43"/>
  <c r="AP93" i="43"/>
  <c r="AC94" i="43"/>
  <c r="AP92" i="43"/>
  <c r="AC93" i="43"/>
  <c r="AP91" i="43"/>
  <c r="AC92" i="43"/>
  <c r="AP90" i="43"/>
  <c r="AC91" i="43"/>
  <c r="AP89" i="43"/>
  <c r="AC90" i="43"/>
  <c r="AP88" i="43"/>
  <c r="AC89" i="43"/>
  <c r="AP87" i="43"/>
  <c r="AC88" i="43"/>
  <c r="AP86" i="43"/>
  <c r="AC87" i="43"/>
  <c r="AP85" i="43"/>
  <c r="AC86" i="43"/>
  <c r="AP84" i="43"/>
  <c r="AC85" i="43"/>
  <c r="AP83" i="43"/>
  <c r="AC84" i="43"/>
  <c r="AP82" i="43"/>
  <c r="AC83" i="43"/>
  <c r="AP81" i="43"/>
  <c r="AC82" i="43"/>
  <c r="AP80" i="43"/>
  <c r="AC81" i="43"/>
  <c r="AP79" i="43"/>
  <c r="AC80" i="43"/>
  <c r="AP78" i="43"/>
  <c r="AC79" i="43"/>
  <c r="AP77" i="43"/>
  <c r="AC77" i="43"/>
  <c r="C74" i="43"/>
  <c r="AQ66" i="43"/>
  <c r="AO66" i="43"/>
  <c r="N10" i="43" s="1"/>
  <c r="AN66" i="43"/>
  <c r="L10" i="43" s="1"/>
  <c r="AM66" i="43"/>
  <c r="AD66" i="43"/>
  <c r="O6" i="43" s="1"/>
  <c r="AB66" i="43"/>
  <c r="N6" i="43" s="1"/>
  <c r="AA66" i="43"/>
  <c r="L6" i="43" s="1"/>
  <c r="Z66" i="43"/>
  <c r="AP65" i="43"/>
  <c r="AC65" i="43"/>
  <c r="AP64" i="43"/>
  <c r="AC64" i="43"/>
  <c r="AP63" i="43"/>
  <c r="AC63" i="43"/>
  <c r="AP62" i="43"/>
  <c r="AC62" i="43"/>
  <c r="AP61" i="43"/>
  <c r="AC61" i="43"/>
  <c r="AP60" i="43"/>
  <c r="AC60" i="43"/>
  <c r="AP59" i="43"/>
  <c r="AC59" i="43"/>
  <c r="AP58" i="43"/>
  <c r="AC58" i="43"/>
  <c r="AP57" i="43"/>
  <c r="AC57" i="43"/>
  <c r="AP56" i="43"/>
  <c r="AC56" i="43"/>
  <c r="AP55" i="43"/>
  <c r="AC55" i="43"/>
  <c r="AP54" i="43"/>
  <c r="AC54" i="43"/>
  <c r="AQ53" i="43"/>
  <c r="AO53" i="43"/>
  <c r="AN53" i="43"/>
  <c r="L9" i="43" s="1"/>
  <c r="AM53" i="43"/>
  <c r="AD53" i="43"/>
  <c r="O7" i="43" s="1"/>
  <c r="AB53" i="43"/>
  <c r="N7" i="43" s="1"/>
  <c r="AA53" i="43"/>
  <c r="L7" i="43" s="1"/>
  <c r="Z53" i="43"/>
  <c r="AP52" i="43"/>
  <c r="AC52" i="43"/>
  <c r="AP51" i="43"/>
  <c r="AC51" i="43"/>
  <c r="AP50" i="43"/>
  <c r="AC50" i="43"/>
  <c r="G50" i="43"/>
  <c r="AP49" i="43"/>
  <c r="AC49" i="43"/>
  <c r="L49" i="43"/>
  <c r="O49" i="43" s="1"/>
  <c r="G49" i="43"/>
  <c r="AP48" i="43"/>
  <c r="AC48" i="43"/>
  <c r="AP47" i="43"/>
  <c r="AC47" i="43"/>
  <c r="AP46" i="43"/>
  <c r="AC46" i="43"/>
  <c r="AP45" i="43"/>
  <c r="AC45" i="43"/>
  <c r="AP44" i="43"/>
  <c r="AC44" i="43"/>
  <c r="AP43" i="43"/>
  <c r="AC43" i="43"/>
  <c r="AP42" i="43"/>
  <c r="AC42" i="43"/>
  <c r="AP41" i="43"/>
  <c r="AC41" i="43"/>
  <c r="AQ40" i="43"/>
  <c r="AO40" i="43"/>
  <c r="N11" i="43" s="1"/>
  <c r="AN40" i="43"/>
  <c r="L11" i="43" s="1"/>
  <c r="AM40" i="43"/>
  <c r="AD40" i="43"/>
  <c r="O8" i="43" s="1"/>
  <c r="AB40" i="43"/>
  <c r="N8" i="43" s="1"/>
  <c r="AA40" i="43"/>
  <c r="L8" i="43" s="1"/>
  <c r="Z40" i="43"/>
  <c r="AP39" i="43"/>
  <c r="AC39" i="43"/>
  <c r="AP38" i="43"/>
  <c r="AC38" i="43"/>
  <c r="AP37" i="43"/>
  <c r="AC37" i="43"/>
  <c r="AP36" i="43"/>
  <c r="AC36" i="43"/>
  <c r="AP35" i="43"/>
  <c r="AC35" i="43"/>
  <c r="AP34" i="43"/>
  <c r="AC34" i="43"/>
  <c r="AP33" i="43"/>
  <c r="AC33" i="43"/>
  <c r="AP32" i="43"/>
  <c r="AC32" i="43"/>
  <c r="AP31" i="43"/>
  <c r="AC31" i="43"/>
  <c r="AP30" i="43"/>
  <c r="AC30" i="43"/>
  <c r="AP29" i="43"/>
  <c r="AC29" i="43"/>
  <c r="AP28" i="43"/>
  <c r="AC28" i="43"/>
  <c r="AQ27" i="43"/>
  <c r="O4" i="43" s="1"/>
  <c r="AO27" i="43"/>
  <c r="N4" i="43" s="1"/>
  <c r="AN27" i="43"/>
  <c r="L4" i="43" s="1"/>
  <c r="AM27" i="43"/>
  <c r="AD27" i="43"/>
  <c r="O5" i="43" s="1"/>
  <c r="AB27" i="43"/>
  <c r="N5" i="43" s="1"/>
  <c r="AA27" i="43"/>
  <c r="L5" i="43" s="1"/>
  <c r="Z27" i="43"/>
  <c r="AP26" i="43"/>
  <c r="AC26" i="43"/>
  <c r="AP25" i="43"/>
  <c r="AC25" i="43"/>
  <c r="AP24" i="43"/>
  <c r="AC24" i="43"/>
  <c r="AP23" i="43"/>
  <c r="AC23" i="43"/>
  <c r="AP22" i="43"/>
  <c r="AC22" i="43"/>
  <c r="AP21" i="43"/>
  <c r="AC21" i="43"/>
  <c r="AP20" i="43"/>
  <c r="AC20" i="43"/>
  <c r="AP19" i="43"/>
  <c r="AC19" i="43"/>
  <c r="AP18" i="43"/>
  <c r="AC18" i="43"/>
  <c r="AP17" i="43"/>
  <c r="AC17" i="43"/>
  <c r="AP16" i="43"/>
  <c r="AC16" i="43"/>
  <c r="AP15" i="43"/>
  <c r="AC15" i="43"/>
  <c r="B14" i="43"/>
  <c r="M12" i="43"/>
  <c r="I12" i="43"/>
  <c r="H12" i="43"/>
  <c r="G12" i="43"/>
  <c r="O11" i="43"/>
  <c r="J11" i="43"/>
  <c r="K11" i="43" s="1"/>
  <c r="AL10" i="43"/>
  <c r="AG10" i="43"/>
  <c r="O10" i="43"/>
  <c r="J10" i="43"/>
  <c r="K10" i="43" s="1"/>
  <c r="AL9" i="43"/>
  <c r="AG9" i="43"/>
  <c r="O9" i="43"/>
  <c r="J9" i="43"/>
  <c r="K9" i="43" s="1"/>
  <c r="AL8" i="43"/>
  <c r="AG8" i="43"/>
  <c r="J8" i="43"/>
  <c r="K8" i="43" s="1"/>
  <c r="AL6" i="43"/>
  <c r="AG6" i="43"/>
  <c r="J7" i="43"/>
  <c r="K7" i="43" s="1"/>
  <c r="AL7" i="43"/>
  <c r="AG7" i="43"/>
  <c r="J6" i="43"/>
  <c r="K6" i="43" s="1"/>
  <c r="AL5" i="43"/>
  <c r="AG5" i="43"/>
  <c r="J5" i="43"/>
  <c r="K5" i="43" s="1"/>
  <c r="AL4" i="43"/>
  <c r="AG4" i="43"/>
  <c r="J4" i="43"/>
  <c r="K4" i="43" s="1"/>
  <c r="AL3" i="43"/>
  <c r="AG3" i="43"/>
  <c r="P3" i="43"/>
  <c r="L118" i="42"/>
  <c r="L117" i="42"/>
  <c r="L116" i="42"/>
  <c r="L115" i="42"/>
  <c r="L114" i="42"/>
  <c r="L113" i="42"/>
  <c r="L112" i="42"/>
  <c r="L111" i="42"/>
  <c r="L110" i="42"/>
  <c r="L109" i="42"/>
  <c r="L108" i="42"/>
  <c r="L104" i="42"/>
  <c r="L103" i="42"/>
  <c r="L102" i="42"/>
  <c r="L101" i="42"/>
  <c r="L100" i="42"/>
  <c r="L99" i="42"/>
  <c r="L98" i="42"/>
  <c r="L97" i="42"/>
  <c r="L96" i="42"/>
  <c r="L95" i="42"/>
  <c r="L94" i="42"/>
  <c r="L93" i="42"/>
  <c r="L92" i="42"/>
  <c r="L91" i="42"/>
  <c r="L90" i="42"/>
  <c r="L89" i="42"/>
  <c r="L88" i="42"/>
  <c r="L87" i="42"/>
  <c r="L86" i="42"/>
  <c r="L85" i="42"/>
  <c r="L84" i="42"/>
  <c r="L83" i="42"/>
  <c r="L82" i="42"/>
  <c r="L81" i="42"/>
  <c r="L80" i="42"/>
  <c r="L79" i="42"/>
  <c r="AP107" i="42"/>
  <c r="AC86" i="42"/>
  <c r="AP106" i="42"/>
  <c r="AC96" i="42"/>
  <c r="AK133" i="42"/>
  <c r="AJ133" i="42"/>
  <c r="AJ11" i="42" s="1"/>
  <c r="AJ12" i="42" s="1"/>
  <c r="AI133" i="42"/>
  <c r="AF133" i="42"/>
  <c r="AF11" i="42" s="1"/>
  <c r="AF12" i="42" s="1"/>
  <c r="AE133" i="42"/>
  <c r="AE11" i="42" s="1"/>
  <c r="AE12" i="42" s="1"/>
  <c r="AD133" i="42"/>
  <c r="AD11" i="42" s="1"/>
  <c r="AC133" i="42"/>
  <c r="AC11" i="42" s="1"/>
  <c r="AC12" i="42" s="1"/>
  <c r="AL132" i="42"/>
  <c r="AG132" i="42"/>
  <c r="AL131" i="42"/>
  <c r="AG131" i="42"/>
  <c r="AL130" i="42"/>
  <c r="AG130" i="42"/>
  <c r="AL129" i="42"/>
  <c r="AG129" i="42"/>
  <c r="AL128" i="42"/>
  <c r="AG128" i="42"/>
  <c r="AL127" i="42"/>
  <c r="AG127" i="42"/>
  <c r="AL126" i="42"/>
  <c r="AG126" i="42"/>
  <c r="AL125" i="42"/>
  <c r="AG125" i="42"/>
  <c r="AL124" i="42"/>
  <c r="AG124" i="42"/>
  <c r="AD119" i="42"/>
  <c r="AB119" i="42"/>
  <c r="AA119" i="42"/>
  <c r="Z119" i="42"/>
  <c r="AD115" i="42"/>
  <c r="AB115" i="42"/>
  <c r="AA115" i="42"/>
  <c r="Z115" i="42"/>
  <c r="AC114" i="42"/>
  <c r="AC113" i="42"/>
  <c r="AC112" i="42"/>
  <c r="AC111" i="42"/>
  <c r="AC110" i="42"/>
  <c r="AC109" i="42"/>
  <c r="AQ111" i="42"/>
  <c r="AO111" i="42"/>
  <c r="AN111" i="42"/>
  <c r="AM111" i="42"/>
  <c r="AC108" i="42"/>
  <c r="AP110" i="42"/>
  <c r="AC107" i="42"/>
  <c r="AP109" i="42"/>
  <c r="AC106" i="42"/>
  <c r="AP108" i="42"/>
  <c r="AC105" i="42"/>
  <c r="AP105" i="42"/>
  <c r="AC104" i="42"/>
  <c r="AP104" i="42"/>
  <c r="AC103" i="42"/>
  <c r="AP103" i="42"/>
  <c r="AD99" i="42"/>
  <c r="AB99" i="42"/>
  <c r="AA99" i="42"/>
  <c r="Z99" i="42"/>
  <c r="AC98" i="42"/>
  <c r="AC97" i="42"/>
  <c r="AQ94" i="42"/>
  <c r="AO94" i="42"/>
  <c r="AN94" i="42"/>
  <c r="AM94" i="42"/>
  <c r="AC95" i="42"/>
  <c r="AP93" i="42"/>
  <c r="AC94" i="42"/>
  <c r="AP92" i="42"/>
  <c r="AC93" i="42"/>
  <c r="AP91" i="42"/>
  <c r="AC92" i="42"/>
  <c r="AP90" i="42"/>
  <c r="AC91" i="42"/>
  <c r="AP89" i="42"/>
  <c r="AC90" i="42"/>
  <c r="AP88" i="42"/>
  <c r="AC89" i="42"/>
  <c r="AP87" i="42"/>
  <c r="AC88" i="42"/>
  <c r="AP86" i="42"/>
  <c r="AC87" i="42"/>
  <c r="AP85" i="42"/>
  <c r="AC85" i="42"/>
  <c r="AP84" i="42"/>
  <c r="AC84" i="42"/>
  <c r="AP83" i="42"/>
  <c r="AC83" i="42"/>
  <c r="AP82" i="42"/>
  <c r="AC82" i="42"/>
  <c r="AP81" i="42"/>
  <c r="AC81" i="42"/>
  <c r="AP80" i="42"/>
  <c r="AC80" i="42"/>
  <c r="AP79" i="42"/>
  <c r="AC79" i="42"/>
  <c r="AP78" i="42"/>
  <c r="AC78" i="42"/>
  <c r="AP77" i="42"/>
  <c r="AC77" i="42"/>
  <c r="C74" i="42"/>
  <c r="AQ66" i="42"/>
  <c r="O10" i="42" s="1"/>
  <c r="AO66" i="42"/>
  <c r="N10" i="42" s="1"/>
  <c r="AN66" i="42"/>
  <c r="L10" i="42" s="1"/>
  <c r="AM66" i="42"/>
  <c r="AD66" i="42"/>
  <c r="O6" i="42" s="1"/>
  <c r="AB66" i="42"/>
  <c r="N6" i="42" s="1"/>
  <c r="AA66" i="42"/>
  <c r="L6" i="42" s="1"/>
  <c r="Z66" i="42"/>
  <c r="AP65" i="42"/>
  <c r="AC65" i="42"/>
  <c r="AP64" i="42"/>
  <c r="AC64" i="42"/>
  <c r="AP63" i="42"/>
  <c r="AC63" i="42"/>
  <c r="AP62" i="42"/>
  <c r="AC62" i="42"/>
  <c r="AP61" i="42"/>
  <c r="AC61" i="42"/>
  <c r="AP60" i="42"/>
  <c r="AC60" i="42"/>
  <c r="AP59" i="42"/>
  <c r="AC59" i="42"/>
  <c r="AP58" i="42"/>
  <c r="AC58" i="42"/>
  <c r="AP57" i="42"/>
  <c r="AC57" i="42"/>
  <c r="AP56" i="42"/>
  <c r="AC56" i="42"/>
  <c r="AP55" i="42"/>
  <c r="AC55" i="42"/>
  <c r="AP54" i="42"/>
  <c r="AC54" i="42"/>
  <c r="AQ53" i="42"/>
  <c r="AO53" i="42"/>
  <c r="AN53" i="42"/>
  <c r="AM53" i="42"/>
  <c r="AD53" i="42"/>
  <c r="O7" i="42" s="1"/>
  <c r="AB53" i="42"/>
  <c r="N7" i="42" s="1"/>
  <c r="AA53" i="42"/>
  <c r="L7" i="42" s="1"/>
  <c r="Z53" i="42"/>
  <c r="AP52" i="42"/>
  <c r="AC52" i="42"/>
  <c r="AP51" i="42"/>
  <c r="AC51" i="42"/>
  <c r="G50" i="42"/>
  <c r="AP50" i="42"/>
  <c r="AC50" i="42"/>
  <c r="L49" i="42"/>
  <c r="O49" i="42" s="1"/>
  <c r="G49" i="42"/>
  <c r="AP49" i="42"/>
  <c r="AC49" i="42"/>
  <c r="AP48" i="42"/>
  <c r="AC48" i="42"/>
  <c r="AP47" i="42"/>
  <c r="AC47" i="42"/>
  <c r="AP46" i="42"/>
  <c r="AC46" i="42"/>
  <c r="AP45" i="42"/>
  <c r="AC45" i="42"/>
  <c r="AP44" i="42"/>
  <c r="AC44" i="42"/>
  <c r="AP43" i="42"/>
  <c r="AC43" i="42"/>
  <c r="AP42" i="42"/>
  <c r="AC42" i="42"/>
  <c r="AP41" i="42"/>
  <c r="AC41" i="42"/>
  <c r="AQ40" i="42"/>
  <c r="O11" i="42" s="1"/>
  <c r="AO40" i="42"/>
  <c r="AP40" i="42" s="1"/>
  <c r="AN40" i="42"/>
  <c r="L11" i="42" s="1"/>
  <c r="AM40" i="42"/>
  <c r="AD40" i="42"/>
  <c r="O8" i="42" s="1"/>
  <c r="AB40" i="42"/>
  <c r="N8" i="42" s="1"/>
  <c r="AA40" i="42"/>
  <c r="L8" i="42" s="1"/>
  <c r="Z40" i="42"/>
  <c r="AP39" i="42"/>
  <c r="AC39" i="42"/>
  <c r="AP38" i="42"/>
  <c r="AC38" i="42"/>
  <c r="AP37" i="42"/>
  <c r="AC37" i="42"/>
  <c r="AP36" i="42"/>
  <c r="AC36" i="42"/>
  <c r="AP35" i="42"/>
  <c r="AC35" i="42"/>
  <c r="AP34" i="42"/>
  <c r="AC34" i="42"/>
  <c r="AP33" i="42"/>
  <c r="AC33" i="42"/>
  <c r="AP32" i="42"/>
  <c r="AC32" i="42"/>
  <c r="AP31" i="42"/>
  <c r="AC31" i="42"/>
  <c r="AP30" i="42"/>
  <c r="AC30" i="42"/>
  <c r="AP29" i="42"/>
  <c r="AC29" i="42"/>
  <c r="AP28" i="42"/>
  <c r="AC28" i="42"/>
  <c r="AQ27" i="42"/>
  <c r="O4" i="42" s="1"/>
  <c r="AO27" i="42"/>
  <c r="N4" i="42" s="1"/>
  <c r="AN27" i="42"/>
  <c r="L4" i="42" s="1"/>
  <c r="AM27" i="42"/>
  <c r="AD27" i="42"/>
  <c r="O5" i="42" s="1"/>
  <c r="AB27" i="42"/>
  <c r="N5" i="42" s="1"/>
  <c r="AA27" i="42"/>
  <c r="L5" i="42" s="1"/>
  <c r="Z27" i="42"/>
  <c r="AP26" i="42"/>
  <c r="AC26" i="42"/>
  <c r="AP25" i="42"/>
  <c r="AC25" i="42"/>
  <c r="AP24" i="42"/>
  <c r="AC24" i="42"/>
  <c r="AP23" i="42"/>
  <c r="AC23" i="42"/>
  <c r="AP22" i="42"/>
  <c r="AC22" i="42"/>
  <c r="AP21" i="42"/>
  <c r="AC21" i="42"/>
  <c r="AP20" i="42"/>
  <c r="AC20" i="42"/>
  <c r="AP19" i="42"/>
  <c r="AC19" i="42"/>
  <c r="AP18" i="42"/>
  <c r="AC18" i="42"/>
  <c r="AP17" i="42"/>
  <c r="AC17" i="42"/>
  <c r="AP16" i="42"/>
  <c r="AC16" i="42"/>
  <c r="AP15" i="42"/>
  <c r="AC15" i="42"/>
  <c r="B14" i="42"/>
  <c r="M12" i="42"/>
  <c r="I12" i="42"/>
  <c r="H12" i="42"/>
  <c r="G12" i="42"/>
  <c r="AK11" i="42"/>
  <c r="AK12" i="42" s="1"/>
  <c r="AI11" i="42"/>
  <c r="AI12" i="42" s="1"/>
  <c r="J11" i="42"/>
  <c r="K11" i="42" s="1"/>
  <c r="AL10" i="42"/>
  <c r="AG10" i="42"/>
  <c r="J10" i="42"/>
  <c r="K10" i="42" s="1"/>
  <c r="AL9" i="42"/>
  <c r="AG9" i="42"/>
  <c r="O9" i="42"/>
  <c r="L9" i="42"/>
  <c r="J9" i="42"/>
  <c r="K9" i="42" s="1"/>
  <c r="AL8" i="42"/>
  <c r="AG8" i="42"/>
  <c r="J7" i="42"/>
  <c r="K7" i="42" s="1"/>
  <c r="AL7" i="42"/>
  <c r="AG7" i="42"/>
  <c r="J8" i="42"/>
  <c r="K8" i="42" s="1"/>
  <c r="AL6" i="42"/>
  <c r="AG6" i="42"/>
  <c r="J6" i="42"/>
  <c r="K6" i="42" s="1"/>
  <c r="AL5" i="42"/>
  <c r="AG5" i="42"/>
  <c r="J5" i="42"/>
  <c r="K5" i="42" s="1"/>
  <c r="AL4" i="42"/>
  <c r="AG4" i="42"/>
  <c r="J4" i="42"/>
  <c r="K4" i="42" s="1"/>
  <c r="AL3" i="42"/>
  <c r="AG3" i="42"/>
  <c r="P3" i="42"/>
  <c r="L118" i="41"/>
  <c r="L117" i="41"/>
  <c r="L116" i="41"/>
  <c r="L115" i="41"/>
  <c r="L114" i="41"/>
  <c r="L113" i="41"/>
  <c r="L112" i="41"/>
  <c r="L111" i="41"/>
  <c r="L110" i="41"/>
  <c r="L109" i="41"/>
  <c r="L105" i="41"/>
  <c r="L104" i="41"/>
  <c r="L103" i="41"/>
  <c r="L102" i="41"/>
  <c r="L101" i="41"/>
  <c r="L100" i="41"/>
  <c r="L99" i="41"/>
  <c r="L98" i="41"/>
  <c r="L97" i="41"/>
  <c r="L96" i="41"/>
  <c r="L95" i="41"/>
  <c r="L94" i="41"/>
  <c r="L93" i="41"/>
  <c r="L92" i="41"/>
  <c r="L91" i="41"/>
  <c r="L90" i="41"/>
  <c r="L89" i="41"/>
  <c r="L88" i="41"/>
  <c r="L87" i="41"/>
  <c r="L86" i="41"/>
  <c r="L85" i="41"/>
  <c r="L84" i="41"/>
  <c r="L83" i="41"/>
  <c r="L82" i="41"/>
  <c r="L81" i="41"/>
  <c r="L80" i="41"/>
  <c r="L79" i="41"/>
  <c r="AP68" i="50" l="1"/>
  <c r="AP68" i="49"/>
  <c r="N12" i="48"/>
  <c r="AL11" i="48"/>
  <c r="AC121" i="48"/>
  <c r="AM68" i="48"/>
  <c r="AN68" i="48"/>
  <c r="AO68" i="48"/>
  <c r="AC67" i="48"/>
  <c r="AL12" i="48"/>
  <c r="AQ68" i="48"/>
  <c r="AP67" i="48"/>
  <c r="AD123" i="47"/>
  <c r="AP53" i="47"/>
  <c r="AP66" i="47"/>
  <c r="AD105" i="47"/>
  <c r="AD125" i="47" s="1"/>
  <c r="Z123" i="47"/>
  <c r="AC104" i="47"/>
  <c r="AP118" i="47"/>
  <c r="AD67" i="47"/>
  <c r="AB123" i="47"/>
  <c r="AP27" i="47"/>
  <c r="AC122" i="47"/>
  <c r="AA123" i="47"/>
  <c r="N8" i="47"/>
  <c r="AO67" i="47"/>
  <c r="AP40" i="47"/>
  <c r="AN67" i="47"/>
  <c r="L10" i="47"/>
  <c r="L12" i="47" s="1"/>
  <c r="AB105" i="47"/>
  <c r="AC53" i="47"/>
  <c r="AP94" i="47"/>
  <c r="AA105" i="47"/>
  <c r="AC126" i="47"/>
  <c r="AC27" i="47"/>
  <c r="Z105" i="47"/>
  <c r="Z125" i="47" s="1"/>
  <c r="Z67" i="47"/>
  <c r="AM67" i="47"/>
  <c r="AL11" i="47"/>
  <c r="AL142" i="47"/>
  <c r="AD12" i="47"/>
  <c r="AG11" i="47"/>
  <c r="AL12" i="47"/>
  <c r="O12" i="47"/>
  <c r="N5" i="47"/>
  <c r="AC40" i="47"/>
  <c r="AC66" i="47"/>
  <c r="AA67" i="47"/>
  <c r="AQ67" i="47"/>
  <c r="AG142" i="47"/>
  <c r="AB67" i="47"/>
  <c r="AC27" i="46"/>
  <c r="AP66" i="46"/>
  <c r="AO67" i="46"/>
  <c r="AP27" i="46"/>
  <c r="L5" i="46"/>
  <c r="O12" i="46"/>
  <c r="AB105" i="46"/>
  <c r="AB125" i="46" s="1"/>
  <c r="AC53" i="46"/>
  <c r="L6" i="46"/>
  <c r="N9" i="46"/>
  <c r="Z105" i="46"/>
  <c r="Z67" i="46"/>
  <c r="AL142" i="46"/>
  <c r="AD105" i="46"/>
  <c r="AL11" i="46"/>
  <c r="AP40" i="46"/>
  <c r="AC104" i="46"/>
  <c r="AP94" i="46"/>
  <c r="AC122" i="46"/>
  <c r="Z123" i="46"/>
  <c r="N11" i="46"/>
  <c r="AC126" i="46"/>
  <c r="AM67" i="46"/>
  <c r="AA123" i="46"/>
  <c r="AN67" i="46"/>
  <c r="AA105" i="46"/>
  <c r="AP118" i="46"/>
  <c r="AD123" i="46"/>
  <c r="AL12" i="46"/>
  <c r="AD12" i="46"/>
  <c r="AG11" i="46"/>
  <c r="AC40" i="46"/>
  <c r="AC66" i="46"/>
  <c r="AA67" i="46"/>
  <c r="AQ67" i="46"/>
  <c r="AB67" i="46"/>
  <c r="AG142" i="46"/>
  <c r="AP53" i="46"/>
  <c r="AD67" i="46"/>
  <c r="AB122" i="45"/>
  <c r="AA105" i="45"/>
  <c r="AL142" i="45"/>
  <c r="AP40" i="45"/>
  <c r="AC53" i="45"/>
  <c r="AD67" i="45"/>
  <c r="AP27" i="45"/>
  <c r="AD105" i="45"/>
  <c r="AB67" i="45"/>
  <c r="AC40" i="45"/>
  <c r="AP94" i="45"/>
  <c r="AC104" i="45"/>
  <c r="N10" i="45"/>
  <c r="AC125" i="45"/>
  <c r="AP66" i="45"/>
  <c r="AC27" i="45"/>
  <c r="AC66" i="45"/>
  <c r="Z122" i="45"/>
  <c r="AA122" i="45"/>
  <c r="AA124" i="45" s="1"/>
  <c r="AC121" i="45"/>
  <c r="AD122" i="45"/>
  <c r="AP118" i="45"/>
  <c r="Z105" i="45"/>
  <c r="Z67" i="45"/>
  <c r="AM67" i="45"/>
  <c r="AD12" i="45"/>
  <c r="AG11" i="45"/>
  <c r="AL12" i="45"/>
  <c r="AB124" i="45"/>
  <c r="O12" i="45"/>
  <c r="AN67" i="45"/>
  <c r="N5" i="45"/>
  <c r="AO67" i="45"/>
  <c r="N4" i="45"/>
  <c r="AP53" i="45"/>
  <c r="AA67" i="45"/>
  <c r="AQ67" i="45"/>
  <c r="AG142" i="45"/>
  <c r="AL11" i="45"/>
  <c r="L7" i="45"/>
  <c r="L12" i="45" s="1"/>
  <c r="Z119" i="44"/>
  <c r="AC40" i="44"/>
  <c r="AD119" i="44"/>
  <c r="AD102" i="44"/>
  <c r="N9" i="44"/>
  <c r="AC66" i="44"/>
  <c r="AL142" i="44"/>
  <c r="AP115" i="44"/>
  <c r="AB119" i="44"/>
  <c r="AP66" i="44"/>
  <c r="AP94" i="44"/>
  <c r="AB102" i="44"/>
  <c r="AA102" i="44"/>
  <c r="AC27" i="44"/>
  <c r="AA119" i="44"/>
  <c r="Z67" i="44"/>
  <c r="AC101" i="44"/>
  <c r="AC118" i="44"/>
  <c r="Z102" i="44"/>
  <c r="AM67" i="44"/>
  <c r="AQ67" i="44"/>
  <c r="AC122" i="44"/>
  <c r="AO67" i="44"/>
  <c r="O12" i="44"/>
  <c r="AD67" i="44"/>
  <c r="AA67" i="44"/>
  <c r="AC53" i="44"/>
  <c r="L12" i="44"/>
  <c r="AC11" i="44"/>
  <c r="AC12" i="44" s="1"/>
  <c r="AL12" i="44" s="1"/>
  <c r="N10" i="44"/>
  <c r="AB67" i="44"/>
  <c r="AG142" i="44"/>
  <c r="N6" i="44"/>
  <c r="AP40" i="44"/>
  <c r="AN67" i="44"/>
  <c r="AP27" i="44"/>
  <c r="AP53" i="44"/>
  <c r="AD101" i="43"/>
  <c r="AP53" i="43"/>
  <c r="AA101" i="43"/>
  <c r="AD118" i="43"/>
  <c r="AB101" i="43"/>
  <c r="AB120" i="43" s="1"/>
  <c r="AC27" i="43"/>
  <c r="N9" i="43"/>
  <c r="N12" i="43" s="1"/>
  <c r="AQ67" i="43"/>
  <c r="AC121" i="43"/>
  <c r="AC40" i="43"/>
  <c r="AD67" i="43"/>
  <c r="O12" i="43"/>
  <c r="AP94" i="43"/>
  <c r="AB67" i="43"/>
  <c r="AA67" i="43"/>
  <c r="AC53" i="43"/>
  <c r="L12" i="43"/>
  <c r="AL11" i="43"/>
  <c r="AL133" i="43"/>
  <c r="AM67" i="43"/>
  <c r="AC100" i="43"/>
  <c r="AC117" i="43"/>
  <c r="Z118" i="43"/>
  <c r="AP112" i="43"/>
  <c r="AA118" i="43"/>
  <c r="Z101" i="43"/>
  <c r="Z67" i="43"/>
  <c r="AG11" i="43"/>
  <c r="AD12" i="43"/>
  <c r="AC12" i="43"/>
  <c r="AL12" i="43" s="1"/>
  <c r="AP40" i="43"/>
  <c r="AP66" i="43"/>
  <c r="AN67" i="43"/>
  <c r="AG133" i="43"/>
  <c r="AP27" i="43"/>
  <c r="AO67" i="43"/>
  <c r="AC66" i="43"/>
  <c r="AD100" i="42"/>
  <c r="AD67" i="42"/>
  <c r="AP27" i="42"/>
  <c r="N11" i="42"/>
  <c r="AA100" i="42"/>
  <c r="AP94" i="42"/>
  <c r="AO67" i="42"/>
  <c r="AP66" i="42"/>
  <c r="AN67" i="42"/>
  <c r="AC53" i="42"/>
  <c r="N9" i="42"/>
  <c r="N12" i="42" s="1"/>
  <c r="AP53" i="42"/>
  <c r="AC27" i="42"/>
  <c r="L12" i="42"/>
  <c r="AB100" i="42"/>
  <c r="AC119" i="42"/>
  <c r="Z116" i="42"/>
  <c r="AB116" i="42"/>
  <c r="Z67" i="42"/>
  <c r="AA116" i="42"/>
  <c r="AD116" i="42"/>
  <c r="AC99" i="42"/>
  <c r="AC115" i="42"/>
  <c r="AP111" i="42"/>
  <c r="AM67" i="42"/>
  <c r="Z100" i="42"/>
  <c r="AL133" i="42"/>
  <c r="AL11" i="42"/>
  <c r="AL12" i="42"/>
  <c r="O12" i="42"/>
  <c r="AD12" i="42"/>
  <c r="AG11" i="42"/>
  <c r="AC40" i="42"/>
  <c r="AA67" i="42"/>
  <c r="AB67" i="42"/>
  <c r="AG133" i="42"/>
  <c r="AC66" i="42"/>
  <c r="AQ67" i="42"/>
  <c r="AC85" i="41"/>
  <c r="AC111" i="41"/>
  <c r="AC94" i="41"/>
  <c r="AD97" i="41"/>
  <c r="AB97" i="41"/>
  <c r="AA97" i="41"/>
  <c r="Z97" i="41"/>
  <c r="AC77" i="41"/>
  <c r="AC82" i="41"/>
  <c r="AC79" i="41"/>
  <c r="AL130" i="41"/>
  <c r="AG130" i="41"/>
  <c r="AL128" i="41"/>
  <c r="AG128" i="41"/>
  <c r="AK133" i="41"/>
  <c r="AJ133" i="41"/>
  <c r="AJ11" i="41" s="1"/>
  <c r="AJ12" i="41" s="1"/>
  <c r="AI133" i="41"/>
  <c r="AF133" i="41"/>
  <c r="AF11" i="41" s="1"/>
  <c r="AF12" i="41" s="1"/>
  <c r="AE133" i="41"/>
  <c r="AE11" i="41" s="1"/>
  <c r="AE12" i="41" s="1"/>
  <c r="AD133" i="41"/>
  <c r="AC133" i="41"/>
  <c r="AC11" i="41" s="1"/>
  <c r="AL132" i="41"/>
  <c r="AG132" i="41"/>
  <c r="AL131" i="41"/>
  <c r="AG131" i="41"/>
  <c r="AL129" i="41"/>
  <c r="AG129" i="41"/>
  <c r="AL127" i="41"/>
  <c r="AG127" i="41"/>
  <c r="AL126" i="41"/>
  <c r="AG126" i="41"/>
  <c r="AL125" i="41"/>
  <c r="AG125" i="41"/>
  <c r="AL124" i="41"/>
  <c r="AG124" i="41"/>
  <c r="AD117" i="41"/>
  <c r="AB117" i="41"/>
  <c r="AA117" i="41"/>
  <c r="Z117" i="41"/>
  <c r="AD113" i="41"/>
  <c r="AB113" i="41"/>
  <c r="AA113" i="41"/>
  <c r="Z113" i="41"/>
  <c r="AC112" i="41"/>
  <c r="AC110" i="41"/>
  <c r="AC109" i="41"/>
  <c r="AC108" i="41"/>
  <c r="AQ106" i="41"/>
  <c r="AO106" i="41"/>
  <c r="AN106" i="41"/>
  <c r="AM106" i="41"/>
  <c r="AC107" i="41"/>
  <c r="AP105" i="41"/>
  <c r="AC106" i="41"/>
  <c r="AP104" i="41"/>
  <c r="AC105" i="41"/>
  <c r="AP103" i="41"/>
  <c r="AC104" i="41"/>
  <c r="AP102" i="41"/>
  <c r="AC103" i="41"/>
  <c r="AP101" i="41"/>
  <c r="AC102" i="41"/>
  <c r="AP100" i="41"/>
  <c r="AC101" i="41"/>
  <c r="AQ94" i="41"/>
  <c r="AO94" i="41"/>
  <c r="AN94" i="41"/>
  <c r="AM94" i="41"/>
  <c r="AP93" i="41"/>
  <c r="AP92" i="41"/>
  <c r="AP91" i="41"/>
  <c r="AC96" i="41"/>
  <c r="AP90" i="41"/>
  <c r="AC95" i="41"/>
  <c r="AP89" i="41"/>
  <c r="AC93" i="41"/>
  <c r="AP88" i="41"/>
  <c r="AC92" i="41"/>
  <c r="AP87" i="41"/>
  <c r="AC91" i="41"/>
  <c r="AP86" i="41"/>
  <c r="AC90" i="41"/>
  <c r="AP85" i="41"/>
  <c r="AC89" i="41"/>
  <c r="AP84" i="41"/>
  <c r="AC88" i="41"/>
  <c r="AP83" i="41"/>
  <c r="AC87" i="41"/>
  <c r="AP82" i="41"/>
  <c r="AC86" i="41"/>
  <c r="AP81" i="41"/>
  <c r="AC84" i="41"/>
  <c r="AP80" i="41"/>
  <c r="AC83" i="41"/>
  <c r="AP79" i="41"/>
  <c r="AC81" i="41"/>
  <c r="AP78" i="41"/>
  <c r="AC80" i="41"/>
  <c r="AP77" i="41"/>
  <c r="AC78" i="41"/>
  <c r="C74" i="41"/>
  <c r="AQ66" i="41"/>
  <c r="O10" i="41" s="1"/>
  <c r="AO66" i="41"/>
  <c r="AN66" i="41"/>
  <c r="L10" i="41" s="1"/>
  <c r="AM66" i="41"/>
  <c r="AD66" i="41"/>
  <c r="O6" i="41" s="1"/>
  <c r="AB66" i="41"/>
  <c r="AA66" i="41"/>
  <c r="L6" i="41" s="1"/>
  <c r="Z66" i="41"/>
  <c r="AP65" i="41"/>
  <c r="AC65" i="41"/>
  <c r="AP64" i="41"/>
  <c r="AC64" i="41"/>
  <c r="AP63" i="41"/>
  <c r="AC63" i="41"/>
  <c r="AP62" i="41"/>
  <c r="AC62" i="41"/>
  <c r="AP61" i="41"/>
  <c r="AC61" i="41"/>
  <c r="AP60" i="41"/>
  <c r="AC60" i="41"/>
  <c r="AP59" i="41"/>
  <c r="AC59" i="41"/>
  <c r="AP58" i="41"/>
  <c r="AC58" i="41"/>
  <c r="AP57" i="41"/>
  <c r="AC57" i="41"/>
  <c r="AP56" i="41"/>
  <c r="AC56" i="41"/>
  <c r="AP55" i="41"/>
  <c r="AC55" i="41"/>
  <c r="AP54" i="41"/>
  <c r="AC54" i="41"/>
  <c r="AQ53" i="41"/>
  <c r="O9" i="41" s="1"/>
  <c r="AO53" i="41"/>
  <c r="N9" i="41" s="1"/>
  <c r="AN53" i="41"/>
  <c r="L9" i="41" s="1"/>
  <c r="AM53" i="41"/>
  <c r="AD53" i="41"/>
  <c r="O8" i="41" s="1"/>
  <c r="AB53" i="41"/>
  <c r="N8" i="41" s="1"/>
  <c r="AA53" i="41"/>
  <c r="L8" i="41" s="1"/>
  <c r="Z53" i="41"/>
  <c r="AP52" i="41"/>
  <c r="AC52" i="41"/>
  <c r="AP51" i="41"/>
  <c r="AC51" i="41"/>
  <c r="AP50" i="41"/>
  <c r="AC50" i="41"/>
  <c r="AP49" i="41"/>
  <c r="AC49" i="41"/>
  <c r="AP48" i="41"/>
  <c r="AC48" i="41"/>
  <c r="AP47" i="41"/>
  <c r="AC47" i="41"/>
  <c r="G51" i="41"/>
  <c r="AP46" i="41"/>
  <c r="AC46" i="41"/>
  <c r="L50" i="41"/>
  <c r="O50" i="41" s="1"/>
  <c r="G50" i="41"/>
  <c r="AP45" i="41"/>
  <c r="AC45" i="41"/>
  <c r="AP44" i="41"/>
  <c r="AC44" i="41"/>
  <c r="AP43" i="41"/>
  <c r="AC43" i="41"/>
  <c r="AP42" i="41"/>
  <c r="AC42" i="41"/>
  <c r="AP41" i="41"/>
  <c r="AC41" i="41"/>
  <c r="AQ40" i="41"/>
  <c r="O11" i="41" s="1"/>
  <c r="AO40" i="41"/>
  <c r="N11" i="41" s="1"/>
  <c r="AN40" i="41"/>
  <c r="L11" i="41" s="1"/>
  <c r="AM40" i="41"/>
  <c r="AD40" i="41"/>
  <c r="O7" i="41" s="1"/>
  <c r="AB40" i="41"/>
  <c r="N7" i="41" s="1"/>
  <c r="AA40" i="41"/>
  <c r="L7" i="41" s="1"/>
  <c r="Z40" i="41"/>
  <c r="AP39" i="41"/>
  <c r="AC39" i="41"/>
  <c r="AP38" i="41"/>
  <c r="AC38" i="41"/>
  <c r="AP37" i="41"/>
  <c r="AC37" i="41"/>
  <c r="AP36" i="41"/>
  <c r="AC36" i="41"/>
  <c r="AP35" i="41"/>
  <c r="AC35" i="41"/>
  <c r="AP34" i="41"/>
  <c r="AC34" i="41"/>
  <c r="AP33" i="41"/>
  <c r="AC33" i="41"/>
  <c r="AP32" i="41"/>
  <c r="AC32" i="41"/>
  <c r="AP31" i="41"/>
  <c r="AC31" i="41"/>
  <c r="AP30" i="41"/>
  <c r="AC30" i="41"/>
  <c r="AP29" i="41"/>
  <c r="AC29" i="41"/>
  <c r="AP28" i="41"/>
  <c r="AC28" i="41"/>
  <c r="AQ27" i="41"/>
  <c r="O4" i="41" s="1"/>
  <c r="AO27" i="41"/>
  <c r="N4" i="41" s="1"/>
  <c r="AN27" i="41"/>
  <c r="L4" i="41" s="1"/>
  <c r="AM27" i="41"/>
  <c r="AD27" i="41"/>
  <c r="O5" i="41" s="1"/>
  <c r="AB27" i="41"/>
  <c r="N5" i="41" s="1"/>
  <c r="AA27" i="41"/>
  <c r="L5" i="41" s="1"/>
  <c r="Z27" i="41"/>
  <c r="AP26" i="41"/>
  <c r="AC26" i="41"/>
  <c r="AP25" i="41"/>
  <c r="AC25" i="41"/>
  <c r="AP24" i="41"/>
  <c r="AC24" i="41"/>
  <c r="AP23" i="41"/>
  <c r="AC23" i="41"/>
  <c r="AP22" i="41"/>
  <c r="AC22" i="41"/>
  <c r="AP21" i="41"/>
  <c r="AC21" i="41"/>
  <c r="AP20" i="41"/>
  <c r="AC20" i="41"/>
  <c r="AP19" i="41"/>
  <c r="AC19" i="41"/>
  <c r="AP18" i="41"/>
  <c r="AC18" i="41"/>
  <c r="AP17" i="41"/>
  <c r="AC17" i="41"/>
  <c r="AP16" i="41"/>
  <c r="AC16" i="41"/>
  <c r="AP15" i="41"/>
  <c r="AC15" i="41"/>
  <c r="B14" i="41"/>
  <c r="M12" i="41"/>
  <c r="I12" i="41"/>
  <c r="H12" i="41"/>
  <c r="G12" i="41"/>
  <c r="AK11" i="41"/>
  <c r="AK12" i="41" s="1"/>
  <c r="J11" i="41"/>
  <c r="K11" i="41" s="1"/>
  <c r="AL10" i="41"/>
  <c r="AG10" i="41"/>
  <c r="J9" i="41"/>
  <c r="K9" i="41" s="1"/>
  <c r="AL9" i="41"/>
  <c r="AG9" i="41"/>
  <c r="J10" i="41"/>
  <c r="K10" i="41" s="1"/>
  <c r="AL8" i="41"/>
  <c r="AG8" i="41"/>
  <c r="J8" i="41"/>
  <c r="K8" i="41" s="1"/>
  <c r="AL6" i="41"/>
  <c r="AG6" i="41"/>
  <c r="J7" i="41"/>
  <c r="K7" i="41" s="1"/>
  <c r="AL7" i="41"/>
  <c r="AG7" i="41"/>
  <c r="J6" i="41"/>
  <c r="K6" i="41" s="1"/>
  <c r="AL3" i="41"/>
  <c r="AG3" i="41"/>
  <c r="J5" i="41"/>
  <c r="K5" i="41" s="1"/>
  <c r="AL5" i="41"/>
  <c r="AG5" i="41"/>
  <c r="J4" i="41"/>
  <c r="K4" i="41" s="1"/>
  <c r="AL4" i="41"/>
  <c r="AG4" i="41"/>
  <c r="P3" i="41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AQ103" i="40"/>
  <c r="AO103" i="40"/>
  <c r="AN103" i="40"/>
  <c r="AM103" i="40"/>
  <c r="AP102" i="40"/>
  <c r="AP78" i="40"/>
  <c r="AP100" i="40"/>
  <c r="AC80" i="40"/>
  <c r="AD92" i="40"/>
  <c r="AB92" i="40"/>
  <c r="AA92" i="40"/>
  <c r="Z92" i="40"/>
  <c r="AC91" i="40"/>
  <c r="AC103" i="40"/>
  <c r="AP84" i="40"/>
  <c r="AL122" i="40"/>
  <c r="AG122" i="40"/>
  <c r="AK125" i="40"/>
  <c r="AK11" i="40" s="1"/>
  <c r="AK12" i="40" s="1"/>
  <c r="AJ125" i="40"/>
  <c r="AJ11" i="40" s="1"/>
  <c r="AJ12" i="40" s="1"/>
  <c r="AI125" i="40"/>
  <c r="AI11" i="40" s="1"/>
  <c r="AF125" i="40"/>
  <c r="AE125" i="40"/>
  <c r="AE11" i="40" s="1"/>
  <c r="AE12" i="40" s="1"/>
  <c r="AD125" i="40"/>
  <c r="AD11" i="40" s="1"/>
  <c r="AC125" i="40"/>
  <c r="AC11" i="40" s="1"/>
  <c r="AC12" i="40" s="1"/>
  <c r="AL118" i="40"/>
  <c r="AG118" i="40"/>
  <c r="AL119" i="40"/>
  <c r="AG119" i="40"/>
  <c r="AL124" i="40"/>
  <c r="AG124" i="40"/>
  <c r="AL123" i="40"/>
  <c r="AG123" i="40"/>
  <c r="AL121" i="40"/>
  <c r="AG121" i="40"/>
  <c r="AL120" i="40"/>
  <c r="AG120" i="40"/>
  <c r="AD112" i="40"/>
  <c r="AB112" i="40"/>
  <c r="AA112" i="40"/>
  <c r="Z112" i="40"/>
  <c r="AD108" i="40"/>
  <c r="AB108" i="40"/>
  <c r="AA108" i="40"/>
  <c r="Z108" i="40"/>
  <c r="AC107" i="40"/>
  <c r="AC106" i="40"/>
  <c r="AC105" i="40"/>
  <c r="AC104" i="40"/>
  <c r="AC102" i="40"/>
  <c r="AC101" i="40"/>
  <c r="AP101" i="40"/>
  <c r="AC100" i="40"/>
  <c r="AP99" i="40"/>
  <c r="AC99" i="40"/>
  <c r="AP98" i="40"/>
  <c r="AC98" i="40"/>
  <c r="AP97" i="40"/>
  <c r="AC97" i="40"/>
  <c r="AQ94" i="40"/>
  <c r="AO94" i="40"/>
  <c r="AN94" i="40"/>
  <c r="AM94" i="40"/>
  <c r="AP93" i="40"/>
  <c r="AP92" i="40"/>
  <c r="AP91" i="40"/>
  <c r="AC90" i="40"/>
  <c r="AP90" i="40"/>
  <c r="AC89" i="40"/>
  <c r="AP89" i="40"/>
  <c r="AC88" i="40"/>
  <c r="AP88" i="40"/>
  <c r="AC87" i="40"/>
  <c r="AP87" i="40"/>
  <c r="AC86" i="40"/>
  <c r="AP86" i="40"/>
  <c r="AC85" i="40"/>
  <c r="AP85" i="40"/>
  <c r="AC84" i="40"/>
  <c r="AP83" i="40"/>
  <c r="AC83" i="40"/>
  <c r="AP82" i="40"/>
  <c r="AC82" i="40"/>
  <c r="AP81" i="40"/>
  <c r="AC81" i="40"/>
  <c r="AP80" i="40"/>
  <c r="AC79" i="40"/>
  <c r="AP79" i="40"/>
  <c r="AC78" i="40"/>
  <c r="AP77" i="40"/>
  <c r="AC77" i="40"/>
  <c r="C74" i="40"/>
  <c r="AQ66" i="40"/>
  <c r="AO66" i="40"/>
  <c r="N9" i="40" s="1"/>
  <c r="AN66" i="40"/>
  <c r="AM66" i="40"/>
  <c r="AD66" i="40"/>
  <c r="O6" i="40" s="1"/>
  <c r="AB66" i="40"/>
  <c r="N6" i="40" s="1"/>
  <c r="AA66" i="40"/>
  <c r="Z66" i="40"/>
  <c r="AP65" i="40"/>
  <c r="AC65" i="40"/>
  <c r="AP64" i="40"/>
  <c r="AC64" i="40"/>
  <c r="AP63" i="40"/>
  <c r="AC63" i="40"/>
  <c r="AP62" i="40"/>
  <c r="AC62" i="40"/>
  <c r="AP61" i="40"/>
  <c r="AC61" i="40"/>
  <c r="AP60" i="40"/>
  <c r="AC60" i="40"/>
  <c r="AP59" i="40"/>
  <c r="AC59" i="40"/>
  <c r="AP58" i="40"/>
  <c r="AC58" i="40"/>
  <c r="AP57" i="40"/>
  <c r="AC57" i="40"/>
  <c r="AP56" i="40"/>
  <c r="AC56" i="40"/>
  <c r="AP55" i="40"/>
  <c r="AC55" i="40"/>
  <c r="AP54" i="40"/>
  <c r="AC54" i="40"/>
  <c r="AQ53" i="40"/>
  <c r="O10" i="40" s="1"/>
  <c r="AO53" i="40"/>
  <c r="N10" i="40" s="1"/>
  <c r="AN53" i="40"/>
  <c r="AM53" i="40"/>
  <c r="AD53" i="40"/>
  <c r="O8" i="40" s="1"/>
  <c r="AB53" i="40"/>
  <c r="N8" i="40" s="1"/>
  <c r="AA53" i="40"/>
  <c r="Z53" i="40"/>
  <c r="AP52" i="40"/>
  <c r="AC52" i="40"/>
  <c r="AP51" i="40"/>
  <c r="AC51" i="40"/>
  <c r="AP50" i="40"/>
  <c r="AC50" i="40"/>
  <c r="G47" i="40"/>
  <c r="AP49" i="40"/>
  <c r="AC49" i="40"/>
  <c r="L46" i="40"/>
  <c r="O46" i="40" s="1"/>
  <c r="G46" i="40"/>
  <c r="AP48" i="40"/>
  <c r="AC48" i="40"/>
  <c r="AP47" i="40"/>
  <c r="AC47" i="40"/>
  <c r="AP46" i="40"/>
  <c r="AC46" i="40"/>
  <c r="AP45" i="40"/>
  <c r="AC45" i="40"/>
  <c r="AP44" i="40"/>
  <c r="AC44" i="40"/>
  <c r="AP43" i="40"/>
  <c r="AC43" i="40"/>
  <c r="AP42" i="40"/>
  <c r="AC42" i="40"/>
  <c r="AP41" i="40"/>
  <c r="AC41" i="40"/>
  <c r="AQ40" i="40"/>
  <c r="O11" i="40" s="1"/>
  <c r="AO40" i="40"/>
  <c r="N11" i="40" s="1"/>
  <c r="AN40" i="40"/>
  <c r="L11" i="40" s="1"/>
  <c r="AM40" i="40"/>
  <c r="AD40" i="40"/>
  <c r="O7" i="40" s="1"/>
  <c r="AB40" i="40"/>
  <c r="N7" i="40" s="1"/>
  <c r="AA40" i="40"/>
  <c r="L7" i="40" s="1"/>
  <c r="Z40" i="40"/>
  <c r="AP39" i="40"/>
  <c r="AC39" i="40"/>
  <c r="AP38" i="40"/>
  <c r="AC38" i="40"/>
  <c r="AP37" i="40"/>
  <c r="AC37" i="40"/>
  <c r="AP36" i="40"/>
  <c r="AC36" i="40"/>
  <c r="AP35" i="40"/>
  <c r="AC35" i="40"/>
  <c r="AP34" i="40"/>
  <c r="AC34" i="40"/>
  <c r="AP33" i="40"/>
  <c r="AC33" i="40"/>
  <c r="AP32" i="40"/>
  <c r="AC32" i="40"/>
  <c r="AP31" i="40"/>
  <c r="AC31" i="40"/>
  <c r="AP30" i="40"/>
  <c r="AC30" i="40"/>
  <c r="AP29" i="40"/>
  <c r="AC29" i="40"/>
  <c r="AP28" i="40"/>
  <c r="AC28" i="40"/>
  <c r="AQ27" i="40"/>
  <c r="AO27" i="40"/>
  <c r="N4" i="40" s="1"/>
  <c r="AN27" i="40"/>
  <c r="L4" i="40" s="1"/>
  <c r="AM27" i="40"/>
  <c r="AD27" i="40"/>
  <c r="AB27" i="40"/>
  <c r="N5" i="40" s="1"/>
  <c r="AA27" i="40"/>
  <c r="Z27" i="40"/>
  <c r="AP26" i="40"/>
  <c r="AC26" i="40"/>
  <c r="AP25" i="40"/>
  <c r="AC25" i="40"/>
  <c r="AP24" i="40"/>
  <c r="AC24" i="40"/>
  <c r="AP23" i="40"/>
  <c r="AC23" i="40"/>
  <c r="AP22" i="40"/>
  <c r="AC22" i="40"/>
  <c r="AP21" i="40"/>
  <c r="AC21" i="40"/>
  <c r="AP20" i="40"/>
  <c r="AC20" i="40"/>
  <c r="AP19" i="40"/>
  <c r="AC19" i="40"/>
  <c r="AP18" i="40"/>
  <c r="AC18" i="40"/>
  <c r="AP17" i="40"/>
  <c r="AC17" i="40"/>
  <c r="AP16" i="40"/>
  <c r="AC16" i="40"/>
  <c r="AP15" i="40"/>
  <c r="AC15" i="40"/>
  <c r="B14" i="40"/>
  <c r="M12" i="40"/>
  <c r="I12" i="40"/>
  <c r="H12" i="40"/>
  <c r="G12" i="40"/>
  <c r="AF11" i="40"/>
  <c r="AF12" i="40" s="1"/>
  <c r="L10" i="40"/>
  <c r="J10" i="40"/>
  <c r="K10" i="40" s="1"/>
  <c r="AL10" i="40"/>
  <c r="AG10" i="40"/>
  <c r="J11" i="40"/>
  <c r="K11" i="40" s="1"/>
  <c r="AL9" i="40"/>
  <c r="AG9" i="40"/>
  <c r="J8" i="40"/>
  <c r="K8" i="40" s="1"/>
  <c r="AL5" i="40"/>
  <c r="AG5" i="40"/>
  <c r="J9" i="40"/>
  <c r="K9" i="40" s="1"/>
  <c r="AL6" i="40"/>
  <c r="AG6" i="40"/>
  <c r="J7" i="40"/>
  <c r="K7" i="40" s="1"/>
  <c r="AL8" i="40"/>
  <c r="AG8" i="40"/>
  <c r="O5" i="40"/>
  <c r="J5" i="40"/>
  <c r="K5" i="40" s="1"/>
  <c r="AL7" i="40"/>
  <c r="AG7" i="40"/>
  <c r="J6" i="40"/>
  <c r="K6" i="40" s="1"/>
  <c r="AL4" i="40"/>
  <c r="AG4" i="40"/>
  <c r="O4" i="40"/>
  <c r="J4" i="40"/>
  <c r="K4" i="40" s="1"/>
  <c r="AL3" i="40"/>
  <c r="AG3" i="40"/>
  <c r="P3" i="40"/>
  <c r="L129" i="39"/>
  <c r="L128" i="39"/>
  <c r="L127" i="39"/>
  <c r="L126" i="39"/>
  <c r="L125" i="39"/>
  <c r="L124" i="39"/>
  <c r="L123" i="39"/>
  <c r="L122" i="39"/>
  <c r="L121" i="39"/>
  <c r="L120" i="39"/>
  <c r="L119" i="39"/>
  <c r="L118" i="39"/>
  <c r="L117" i="39"/>
  <c r="L116" i="39"/>
  <c r="L115" i="39"/>
  <c r="L114" i="39"/>
  <c r="L113" i="39"/>
  <c r="L112" i="39"/>
  <c r="L111" i="39"/>
  <c r="L110" i="39"/>
  <c r="L109" i="39"/>
  <c r="L108" i="39"/>
  <c r="L107" i="39"/>
  <c r="L103" i="39"/>
  <c r="L102" i="39"/>
  <c r="L101" i="39"/>
  <c r="L100" i="39"/>
  <c r="L99" i="39"/>
  <c r="L98" i="39"/>
  <c r="L97" i="39"/>
  <c r="L96" i="39"/>
  <c r="L95" i="39"/>
  <c r="L94" i="39"/>
  <c r="L93" i="39"/>
  <c r="L92" i="39"/>
  <c r="L91" i="39"/>
  <c r="L90" i="39"/>
  <c r="L89" i="39"/>
  <c r="L88" i="39"/>
  <c r="L87" i="39"/>
  <c r="L86" i="39"/>
  <c r="L85" i="39"/>
  <c r="L84" i="39"/>
  <c r="L83" i="39"/>
  <c r="L82" i="39"/>
  <c r="L81" i="39"/>
  <c r="L80" i="39"/>
  <c r="L79" i="39"/>
  <c r="AP68" i="48" l="1"/>
  <c r="AC105" i="47"/>
  <c r="AQ68" i="47"/>
  <c r="AB125" i="47"/>
  <c r="N12" i="47"/>
  <c r="AP67" i="47"/>
  <c r="AC123" i="47"/>
  <c r="AO68" i="47"/>
  <c r="AA125" i="47"/>
  <c r="AN68" i="47"/>
  <c r="AM68" i="47"/>
  <c r="AC67" i="47"/>
  <c r="AC67" i="46"/>
  <c r="N12" i="46"/>
  <c r="AO68" i="46"/>
  <c r="AQ68" i="46"/>
  <c r="AP67" i="46"/>
  <c r="L12" i="46"/>
  <c r="AC105" i="46"/>
  <c r="AN68" i="46"/>
  <c r="Z125" i="46"/>
  <c r="AM68" i="46"/>
  <c r="AC123" i="46"/>
  <c r="AD125" i="46"/>
  <c r="AA125" i="46"/>
  <c r="AC125" i="46" s="1"/>
  <c r="AQ68" i="45"/>
  <c r="AD124" i="45"/>
  <c r="AP67" i="45"/>
  <c r="AO68" i="45"/>
  <c r="AC105" i="45"/>
  <c r="AC67" i="45"/>
  <c r="Z124" i="45"/>
  <c r="AC124" i="45"/>
  <c r="AC122" i="45"/>
  <c r="AM68" i="45"/>
  <c r="AN68" i="45"/>
  <c r="N12" i="45"/>
  <c r="AC119" i="44"/>
  <c r="Z121" i="44"/>
  <c r="AD121" i="44"/>
  <c r="AB121" i="44"/>
  <c r="AC102" i="44"/>
  <c r="AQ68" i="44"/>
  <c r="N12" i="44"/>
  <c r="AA121" i="44"/>
  <c r="AC121" i="44" s="1"/>
  <c r="AC67" i="44"/>
  <c r="AN68" i="44"/>
  <c r="AM68" i="44"/>
  <c r="AP67" i="44"/>
  <c r="AO68" i="44"/>
  <c r="AG11" i="44"/>
  <c r="AL11" i="44"/>
  <c r="AC118" i="43"/>
  <c r="AD120" i="43"/>
  <c r="Z120" i="43"/>
  <c r="AQ68" i="43"/>
  <c r="AA120" i="43"/>
  <c r="AC120" i="43" s="1"/>
  <c r="AC101" i="43"/>
  <c r="AO68" i="43"/>
  <c r="AN68" i="43"/>
  <c r="AC67" i="43"/>
  <c r="AM68" i="43"/>
  <c r="AP67" i="43"/>
  <c r="AD118" i="42"/>
  <c r="AA118" i="42"/>
  <c r="AQ68" i="42"/>
  <c r="AC100" i="42"/>
  <c r="AO68" i="42"/>
  <c r="AP67" i="42"/>
  <c r="AN68" i="42"/>
  <c r="AB118" i="42"/>
  <c r="AC118" i="42" s="1"/>
  <c r="AC67" i="42"/>
  <c r="Z118" i="42"/>
  <c r="AM68" i="42"/>
  <c r="AC116" i="42"/>
  <c r="AP66" i="41"/>
  <c r="AC27" i="41"/>
  <c r="AD114" i="41"/>
  <c r="N10" i="41"/>
  <c r="AC53" i="41"/>
  <c r="AB67" i="41"/>
  <c r="AD67" i="41"/>
  <c r="N6" i="41"/>
  <c r="AC66" i="41"/>
  <c r="AP94" i="41"/>
  <c r="AD98" i="41"/>
  <c r="AC117" i="41"/>
  <c r="AP40" i="41"/>
  <c r="AC97" i="41"/>
  <c r="Z67" i="41"/>
  <c r="Z98" i="41"/>
  <c r="AP106" i="41"/>
  <c r="AC113" i="41"/>
  <c r="Z114" i="41"/>
  <c r="AA114" i="41"/>
  <c r="AB114" i="41"/>
  <c r="AD116" i="41"/>
  <c r="AA98" i="41"/>
  <c r="AB98" i="41"/>
  <c r="AM67" i="41"/>
  <c r="AG133" i="41"/>
  <c r="AL133" i="41"/>
  <c r="AI11" i="41"/>
  <c r="AI12" i="41" s="1"/>
  <c r="AC12" i="41"/>
  <c r="L12" i="41"/>
  <c r="O12" i="41"/>
  <c r="AD11" i="41"/>
  <c r="AP27" i="41"/>
  <c r="AP53" i="41"/>
  <c r="AC40" i="41"/>
  <c r="AA67" i="41"/>
  <c r="AQ67" i="41"/>
  <c r="AN67" i="41"/>
  <c r="AO67" i="41"/>
  <c r="AB109" i="40"/>
  <c r="AP103" i="40"/>
  <c r="AD67" i="40"/>
  <c r="AC40" i="40"/>
  <c r="AC27" i="40"/>
  <c r="L5" i="40"/>
  <c r="AC53" i="40"/>
  <c r="L8" i="40"/>
  <c r="AA67" i="40"/>
  <c r="AB67" i="40"/>
  <c r="AC66" i="40"/>
  <c r="L6" i="40"/>
  <c r="AQ67" i="40"/>
  <c r="AC112" i="40"/>
  <c r="AN67" i="40"/>
  <c r="O9" i="40"/>
  <c r="O12" i="40" s="1"/>
  <c r="L9" i="40"/>
  <c r="AP66" i="40"/>
  <c r="AB93" i="40"/>
  <c r="AB111" i="40" s="1"/>
  <c r="AD93" i="40"/>
  <c r="Z109" i="40"/>
  <c r="AC92" i="40"/>
  <c r="Z93" i="40"/>
  <c r="Z67" i="40"/>
  <c r="AC108" i="40"/>
  <c r="AA109" i="40"/>
  <c r="AA93" i="40"/>
  <c r="AP94" i="40"/>
  <c r="AD109" i="40"/>
  <c r="AM67" i="40"/>
  <c r="AG125" i="40"/>
  <c r="AG11" i="40"/>
  <c r="AI12" i="40"/>
  <c r="AL12" i="40" s="1"/>
  <c r="AL11" i="40"/>
  <c r="N12" i="40"/>
  <c r="AD12" i="40"/>
  <c r="AP27" i="40"/>
  <c r="AP40" i="40"/>
  <c r="AO67" i="40"/>
  <c r="AL125" i="40"/>
  <c r="AP53" i="40"/>
  <c r="AC78" i="39"/>
  <c r="AC96" i="39"/>
  <c r="AK118" i="39"/>
  <c r="AK11" i="39" s="1"/>
  <c r="AK12" i="39" s="1"/>
  <c r="AJ118" i="39"/>
  <c r="AI118" i="39"/>
  <c r="AF118" i="39"/>
  <c r="AE118" i="39"/>
  <c r="AE11" i="39" s="1"/>
  <c r="AE12" i="39" s="1"/>
  <c r="AD118" i="39"/>
  <c r="AD11" i="39" s="1"/>
  <c r="AD12" i="39" s="1"/>
  <c r="AC118" i="39"/>
  <c r="AL118" i="39" s="1"/>
  <c r="AL114" i="39"/>
  <c r="AG114" i="39"/>
  <c r="AL117" i="39"/>
  <c r="AG117" i="39"/>
  <c r="AL116" i="39"/>
  <c r="AG116" i="39"/>
  <c r="AL115" i="39"/>
  <c r="AG115" i="39"/>
  <c r="AD109" i="39"/>
  <c r="AB109" i="39"/>
  <c r="AA109" i="39"/>
  <c r="Z109" i="39"/>
  <c r="AD105" i="39"/>
  <c r="AB105" i="39"/>
  <c r="AA105" i="39"/>
  <c r="Z105" i="39"/>
  <c r="AC104" i="39"/>
  <c r="AC103" i="39"/>
  <c r="AC102" i="39"/>
  <c r="AC101" i="39"/>
  <c r="AQ99" i="39"/>
  <c r="AD106" i="39" s="1"/>
  <c r="AO99" i="39"/>
  <c r="AN99" i="39"/>
  <c r="AM99" i="39"/>
  <c r="AC100" i="39"/>
  <c r="AP98" i="39"/>
  <c r="AC99" i="39"/>
  <c r="AP97" i="39"/>
  <c r="AC98" i="39"/>
  <c r="AP96" i="39"/>
  <c r="AC97" i="39"/>
  <c r="AP95" i="39"/>
  <c r="AC95" i="39"/>
  <c r="AQ92" i="39"/>
  <c r="AO92" i="39"/>
  <c r="AN92" i="39"/>
  <c r="AM92" i="39"/>
  <c r="AP91" i="39"/>
  <c r="AP90" i="39"/>
  <c r="AP89" i="39"/>
  <c r="AD90" i="39"/>
  <c r="AB90" i="39"/>
  <c r="AA90" i="39"/>
  <c r="AA91" i="39" s="1"/>
  <c r="Z90" i="39"/>
  <c r="AP88" i="39"/>
  <c r="AC89" i="39"/>
  <c r="AP87" i="39"/>
  <c r="AC88" i="39"/>
  <c r="AP86" i="39"/>
  <c r="AC87" i="39"/>
  <c r="AP85" i="39"/>
  <c r="AC86" i="39"/>
  <c r="AP84" i="39"/>
  <c r="AC85" i="39"/>
  <c r="AP83" i="39"/>
  <c r="AC84" i="39"/>
  <c r="AP82" i="39"/>
  <c r="AC83" i="39"/>
  <c r="AP81" i="39"/>
  <c r="AC82" i="39"/>
  <c r="AP80" i="39"/>
  <c r="AC81" i="39"/>
  <c r="AP79" i="39"/>
  <c r="AC80" i="39"/>
  <c r="AP78" i="39"/>
  <c r="AC79" i="39"/>
  <c r="AP77" i="39"/>
  <c r="AC77" i="39"/>
  <c r="C74" i="39"/>
  <c r="AQ66" i="39"/>
  <c r="AO66" i="39"/>
  <c r="AN66" i="39"/>
  <c r="L8" i="39" s="1"/>
  <c r="AM66" i="39"/>
  <c r="AD66" i="39"/>
  <c r="AB66" i="39"/>
  <c r="AA66" i="39"/>
  <c r="L5" i="39" s="1"/>
  <c r="Z66" i="39"/>
  <c r="AP65" i="39"/>
  <c r="AC65" i="39"/>
  <c r="AP64" i="39"/>
  <c r="AC64" i="39"/>
  <c r="AP63" i="39"/>
  <c r="AC63" i="39"/>
  <c r="AP62" i="39"/>
  <c r="AC62" i="39"/>
  <c r="AP61" i="39"/>
  <c r="AC61" i="39"/>
  <c r="AP60" i="39"/>
  <c r="AC60" i="39"/>
  <c r="AP59" i="39"/>
  <c r="AC59" i="39"/>
  <c r="AP58" i="39"/>
  <c r="AC58" i="39"/>
  <c r="AP57" i="39"/>
  <c r="AC57" i="39"/>
  <c r="AP56" i="39"/>
  <c r="AC56" i="39"/>
  <c r="AP55" i="39"/>
  <c r="AC55" i="39"/>
  <c r="AP54" i="39"/>
  <c r="AC54" i="39"/>
  <c r="AQ53" i="39"/>
  <c r="O11" i="39" s="1"/>
  <c r="AO53" i="39"/>
  <c r="AN53" i="39"/>
  <c r="AM53" i="39"/>
  <c r="AD53" i="39"/>
  <c r="O9" i="39" s="1"/>
  <c r="AB53" i="39"/>
  <c r="N9" i="39" s="1"/>
  <c r="AA53" i="39"/>
  <c r="L9" i="39" s="1"/>
  <c r="Z53" i="39"/>
  <c r="AP52" i="39"/>
  <c r="AC52" i="39"/>
  <c r="AP51" i="39"/>
  <c r="AC51" i="39"/>
  <c r="AP50" i="39"/>
  <c r="AC50" i="39"/>
  <c r="AP49" i="39"/>
  <c r="AC49" i="39"/>
  <c r="AP48" i="39"/>
  <c r="AC48" i="39"/>
  <c r="AP47" i="39"/>
  <c r="AC47" i="39"/>
  <c r="AP46" i="39"/>
  <c r="AC46" i="39"/>
  <c r="G50" i="39"/>
  <c r="AP45" i="39"/>
  <c r="AC45" i="39"/>
  <c r="L49" i="39"/>
  <c r="O49" i="39" s="1"/>
  <c r="G49" i="39"/>
  <c r="AP44" i="39"/>
  <c r="AC44" i="39"/>
  <c r="AP43" i="39"/>
  <c r="AC43" i="39"/>
  <c r="AP42" i="39"/>
  <c r="AC42" i="39"/>
  <c r="AP41" i="39"/>
  <c r="AC41" i="39"/>
  <c r="AQ40" i="39"/>
  <c r="AO40" i="39"/>
  <c r="N10" i="39" s="1"/>
  <c r="AN40" i="39"/>
  <c r="L10" i="39" s="1"/>
  <c r="AM40" i="39"/>
  <c r="AD40" i="39"/>
  <c r="O7" i="39" s="1"/>
  <c r="AB40" i="39"/>
  <c r="N7" i="39" s="1"/>
  <c r="AA40" i="39"/>
  <c r="Z40" i="39"/>
  <c r="AP39" i="39"/>
  <c r="AC39" i="39"/>
  <c r="AP38" i="39"/>
  <c r="AC38" i="39"/>
  <c r="AP37" i="39"/>
  <c r="AC37" i="39"/>
  <c r="AP36" i="39"/>
  <c r="AC36" i="39"/>
  <c r="AP35" i="39"/>
  <c r="AC35" i="39"/>
  <c r="AP34" i="39"/>
  <c r="AC34" i="39"/>
  <c r="AP33" i="39"/>
  <c r="AC33" i="39"/>
  <c r="AP32" i="39"/>
  <c r="AC32" i="39"/>
  <c r="AP31" i="39"/>
  <c r="AC31" i="39"/>
  <c r="AP30" i="39"/>
  <c r="AC30" i="39"/>
  <c r="AP29" i="39"/>
  <c r="AC29" i="39"/>
  <c r="AP28" i="39"/>
  <c r="AC28" i="39"/>
  <c r="AQ27" i="39"/>
  <c r="O4" i="39" s="1"/>
  <c r="AO27" i="39"/>
  <c r="AN27" i="39"/>
  <c r="AM27" i="39"/>
  <c r="AD27" i="39"/>
  <c r="O6" i="39" s="1"/>
  <c r="AB27" i="39"/>
  <c r="AA27" i="39"/>
  <c r="L6" i="39" s="1"/>
  <c r="Z27" i="39"/>
  <c r="AP26" i="39"/>
  <c r="AC26" i="39"/>
  <c r="AP25" i="39"/>
  <c r="AC25" i="39"/>
  <c r="AP24" i="39"/>
  <c r="AC24" i="39"/>
  <c r="AP23" i="39"/>
  <c r="AC23" i="39"/>
  <c r="AP22" i="39"/>
  <c r="AC22" i="39"/>
  <c r="AP21" i="39"/>
  <c r="AC21" i="39"/>
  <c r="AP20" i="39"/>
  <c r="AC20" i="39"/>
  <c r="AP19" i="39"/>
  <c r="AC19" i="39"/>
  <c r="AP18" i="39"/>
  <c r="AC18" i="39"/>
  <c r="AP17" i="39"/>
  <c r="AC17" i="39"/>
  <c r="AP16" i="39"/>
  <c r="AC16" i="39"/>
  <c r="AP15" i="39"/>
  <c r="AC15" i="39"/>
  <c r="B14" i="39"/>
  <c r="M12" i="39"/>
  <c r="I12" i="39"/>
  <c r="H12" i="39"/>
  <c r="G12" i="39"/>
  <c r="AJ11" i="39"/>
  <c r="AJ12" i="39" s="1"/>
  <c r="AI11" i="39"/>
  <c r="AI12" i="39" s="1"/>
  <c r="N11" i="39"/>
  <c r="J11" i="39"/>
  <c r="K11" i="39" s="1"/>
  <c r="AL9" i="39"/>
  <c r="AG9" i="39"/>
  <c r="J10" i="39"/>
  <c r="K10" i="39" s="1"/>
  <c r="AL10" i="39"/>
  <c r="AG10" i="39"/>
  <c r="O8" i="39"/>
  <c r="J8" i="39"/>
  <c r="K8" i="39" s="1"/>
  <c r="AL8" i="39"/>
  <c r="AG8" i="39"/>
  <c r="J9" i="39"/>
  <c r="K9" i="39" s="1"/>
  <c r="AL7" i="39"/>
  <c r="AG7" i="39"/>
  <c r="N6" i="39"/>
  <c r="J6" i="39"/>
  <c r="K6" i="39" s="1"/>
  <c r="AL5" i="39"/>
  <c r="AG5" i="39"/>
  <c r="O5" i="39"/>
  <c r="N5" i="39"/>
  <c r="J5" i="39"/>
  <c r="K5" i="39" s="1"/>
  <c r="AL6" i="39"/>
  <c r="AG6" i="39"/>
  <c r="J7" i="39"/>
  <c r="K7" i="39" s="1"/>
  <c r="AL4" i="39"/>
  <c r="AG4" i="39"/>
  <c r="N4" i="39"/>
  <c r="L4" i="39"/>
  <c r="J4" i="39"/>
  <c r="K4" i="39" s="1"/>
  <c r="AL3" i="39"/>
  <c r="AG3" i="39"/>
  <c r="P3" i="39"/>
  <c r="L125" i="38"/>
  <c r="L124" i="38"/>
  <c r="L123" i="38"/>
  <c r="L122" i="38"/>
  <c r="L121" i="38"/>
  <c r="L120" i="38"/>
  <c r="L119" i="38"/>
  <c r="L118" i="38"/>
  <c r="L117" i="38"/>
  <c r="L116" i="38"/>
  <c r="L115" i="38"/>
  <c r="L114" i="38"/>
  <c r="L113" i="38"/>
  <c r="L112" i="38"/>
  <c r="L111" i="38"/>
  <c r="L110" i="38"/>
  <c r="L109" i="38"/>
  <c r="L108" i="38"/>
  <c r="L107" i="38"/>
  <c r="L106" i="38"/>
  <c r="L105" i="38"/>
  <c r="L101" i="38"/>
  <c r="L100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J11" i="38"/>
  <c r="K11" i="38" s="1"/>
  <c r="J9" i="38"/>
  <c r="K9" i="38" s="1"/>
  <c r="J10" i="38"/>
  <c r="K10" i="38" s="1"/>
  <c r="J8" i="38"/>
  <c r="K8" i="38" s="1"/>
  <c r="J7" i="38"/>
  <c r="K7" i="38" s="1"/>
  <c r="J6" i="38"/>
  <c r="K6" i="38" s="1"/>
  <c r="J5" i="38"/>
  <c r="K5" i="38" s="1"/>
  <c r="J4" i="38"/>
  <c r="K4" i="38" s="1"/>
  <c r="AP88" i="38"/>
  <c r="AC96" i="38"/>
  <c r="AP96" i="38"/>
  <c r="AK117" i="38"/>
  <c r="AK11" i="38" s="1"/>
  <c r="AK12" i="38" s="1"/>
  <c r="AJ117" i="38"/>
  <c r="AJ11" i="38" s="1"/>
  <c r="AJ12" i="38" s="1"/>
  <c r="AI117" i="38"/>
  <c r="AF117" i="38"/>
  <c r="AF11" i="38" s="1"/>
  <c r="AF12" i="38" s="1"/>
  <c r="AE117" i="38"/>
  <c r="AE11" i="38" s="1"/>
  <c r="AE12" i="38" s="1"/>
  <c r="AD117" i="38"/>
  <c r="AC117" i="38"/>
  <c r="AC11" i="38" s="1"/>
  <c r="AL114" i="38"/>
  <c r="AG114" i="38"/>
  <c r="AQ99" i="38"/>
  <c r="AO99" i="38"/>
  <c r="AN99" i="38"/>
  <c r="AM99" i="38"/>
  <c r="AP95" i="38"/>
  <c r="AL116" i="38"/>
  <c r="AG116" i="38"/>
  <c r="AP82" i="38"/>
  <c r="AP98" i="38"/>
  <c r="AI11" i="38"/>
  <c r="AI12" i="38" s="1"/>
  <c r="AL115" i="38"/>
  <c r="AG115" i="38"/>
  <c r="AD108" i="38"/>
  <c r="AB108" i="38"/>
  <c r="AA108" i="38"/>
  <c r="Z108" i="38"/>
  <c r="AD104" i="38"/>
  <c r="AB104" i="38"/>
  <c r="AB105" i="38" s="1"/>
  <c r="AA104" i="38"/>
  <c r="Z104" i="38"/>
  <c r="AC103" i="38"/>
  <c r="AC102" i="38"/>
  <c r="AC101" i="38"/>
  <c r="AC100" i="38"/>
  <c r="AC99" i="38"/>
  <c r="AC98" i="38"/>
  <c r="AC97" i="38"/>
  <c r="AP97" i="38"/>
  <c r="AC95" i="38"/>
  <c r="AQ92" i="38"/>
  <c r="AO92" i="38"/>
  <c r="AN92" i="38"/>
  <c r="AM92" i="38"/>
  <c r="AP91" i="38"/>
  <c r="AD89" i="38"/>
  <c r="AB89" i="38"/>
  <c r="AA89" i="38"/>
  <c r="Z89" i="38"/>
  <c r="AP90" i="38"/>
  <c r="AC88" i="38"/>
  <c r="AP89" i="38"/>
  <c r="AC87" i="38"/>
  <c r="AP87" i="38"/>
  <c r="AC86" i="38"/>
  <c r="AP86" i="38"/>
  <c r="AC85" i="38"/>
  <c r="AP85" i="38"/>
  <c r="AC84" i="38"/>
  <c r="AP84" i="38"/>
  <c r="AC83" i="38"/>
  <c r="AP83" i="38"/>
  <c r="AC82" i="38"/>
  <c r="AP81" i="38"/>
  <c r="AC81" i="38"/>
  <c r="AP80" i="38"/>
  <c r="AC80" i="38"/>
  <c r="AP79" i="38"/>
  <c r="AC79" i="38"/>
  <c r="AP78" i="38"/>
  <c r="AC78" i="38"/>
  <c r="AP77" i="38"/>
  <c r="AC77" i="38"/>
  <c r="C74" i="38"/>
  <c r="AQ66" i="38"/>
  <c r="O9" i="38" s="1"/>
  <c r="AO66" i="38"/>
  <c r="N9" i="38" s="1"/>
  <c r="AN66" i="38"/>
  <c r="L9" i="38" s="1"/>
  <c r="AM66" i="38"/>
  <c r="AD66" i="38"/>
  <c r="O6" i="38" s="1"/>
  <c r="AB66" i="38"/>
  <c r="AA66" i="38"/>
  <c r="L6" i="38" s="1"/>
  <c r="Z66" i="38"/>
  <c r="AP65" i="38"/>
  <c r="AC65" i="38"/>
  <c r="AP64" i="38"/>
  <c r="AC64" i="38"/>
  <c r="AP63" i="38"/>
  <c r="AC63" i="38"/>
  <c r="AP62" i="38"/>
  <c r="AC62" i="38"/>
  <c r="AP61" i="38"/>
  <c r="AC61" i="38"/>
  <c r="AP60" i="38"/>
  <c r="AC60" i="38"/>
  <c r="AP59" i="38"/>
  <c r="AC59" i="38"/>
  <c r="AP58" i="38"/>
  <c r="AC58" i="38"/>
  <c r="AP57" i="38"/>
  <c r="AC57" i="38"/>
  <c r="AP56" i="38"/>
  <c r="AC56" i="38"/>
  <c r="G46" i="38"/>
  <c r="AP55" i="38"/>
  <c r="AC55" i="38"/>
  <c r="L45" i="38"/>
  <c r="O45" i="38" s="1"/>
  <c r="G45" i="38"/>
  <c r="AP54" i="38"/>
  <c r="AC54" i="38"/>
  <c r="AQ53" i="38"/>
  <c r="O11" i="38" s="1"/>
  <c r="AO53" i="38"/>
  <c r="N11" i="38" s="1"/>
  <c r="AN53" i="38"/>
  <c r="L11" i="38" s="1"/>
  <c r="AM53" i="38"/>
  <c r="AD53" i="38"/>
  <c r="O8" i="38" s="1"/>
  <c r="AB53" i="38"/>
  <c r="N8" i="38" s="1"/>
  <c r="AA53" i="38"/>
  <c r="L8" i="38" s="1"/>
  <c r="Z53" i="38"/>
  <c r="AP52" i="38"/>
  <c r="AC52" i="38"/>
  <c r="AP51" i="38"/>
  <c r="AC51" i="38"/>
  <c r="AP50" i="38"/>
  <c r="AC50" i="38"/>
  <c r="AP49" i="38"/>
  <c r="AC49" i="38"/>
  <c r="AP48" i="38"/>
  <c r="AC48" i="38"/>
  <c r="AP47" i="38"/>
  <c r="AC47" i="38"/>
  <c r="AP46" i="38"/>
  <c r="AC46" i="38"/>
  <c r="AP45" i="38"/>
  <c r="AC45" i="38"/>
  <c r="AP44" i="38"/>
  <c r="AC44" i="38"/>
  <c r="AP43" i="38"/>
  <c r="AC43" i="38"/>
  <c r="AP42" i="38"/>
  <c r="AC42" i="38"/>
  <c r="AP41" i="38"/>
  <c r="AC41" i="38"/>
  <c r="AQ40" i="38"/>
  <c r="O10" i="38" s="1"/>
  <c r="AO40" i="38"/>
  <c r="N10" i="38" s="1"/>
  <c r="AN40" i="38"/>
  <c r="L10" i="38" s="1"/>
  <c r="AM40" i="38"/>
  <c r="AD40" i="38"/>
  <c r="O5" i="38" s="1"/>
  <c r="AB40" i="38"/>
  <c r="N5" i="38" s="1"/>
  <c r="AA40" i="38"/>
  <c r="Z40" i="38"/>
  <c r="AP39" i="38"/>
  <c r="AC39" i="38"/>
  <c r="AP38" i="38"/>
  <c r="AC38" i="38"/>
  <c r="AP37" i="38"/>
  <c r="AC37" i="38"/>
  <c r="AP36" i="38"/>
  <c r="AC36" i="38"/>
  <c r="AP35" i="38"/>
  <c r="AC35" i="38"/>
  <c r="AP34" i="38"/>
  <c r="AC34" i="38"/>
  <c r="AP33" i="38"/>
  <c r="AC33" i="38"/>
  <c r="AP32" i="38"/>
  <c r="AC32" i="38"/>
  <c r="AP31" i="38"/>
  <c r="AC31" i="38"/>
  <c r="AP30" i="38"/>
  <c r="AC30" i="38"/>
  <c r="AP29" i="38"/>
  <c r="AC29" i="38"/>
  <c r="AP28" i="38"/>
  <c r="AC28" i="38"/>
  <c r="AQ27" i="38"/>
  <c r="O4" i="38" s="1"/>
  <c r="AO27" i="38"/>
  <c r="N4" i="38" s="1"/>
  <c r="AN27" i="38"/>
  <c r="L4" i="38" s="1"/>
  <c r="AM27" i="38"/>
  <c r="AD27" i="38"/>
  <c r="O7" i="38" s="1"/>
  <c r="AB27" i="38"/>
  <c r="N7" i="38" s="1"/>
  <c r="AA27" i="38"/>
  <c r="Z27" i="38"/>
  <c r="AP26" i="38"/>
  <c r="AC26" i="38"/>
  <c r="AP25" i="38"/>
  <c r="AC25" i="38"/>
  <c r="AP24" i="38"/>
  <c r="AC24" i="38"/>
  <c r="AP23" i="38"/>
  <c r="AC23" i="38"/>
  <c r="AP22" i="38"/>
  <c r="AC22" i="38"/>
  <c r="AP21" i="38"/>
  <c r="AC21" i="38"/>
  <c r="AP20" i="38"/>
  <c r="AC20" i="38"/>
  <c r="AP19" i="38"/>
  <c r="AC19" i="38"/>
  <c r="AP18" i="38"/>
  <c r="AC18" i="38"/>
  <c r="AP17" i="38"/>
  <c r="AC17" i="38"/>
  <c r="AP16" i="38"/>
  <c r="AC16" i="38"/>
  <c r="AP15" i="38"/>
  <c r="AC15" i="38"/>
  <c r="B14" i="38"/>
  <c r="M12" i="38"/>
  <c r="I12" i="38"/>
  <c r="H12" i="38"/>
  <c r="G12" i="38"/>
  <c r="AD11" i="38"/>
  <c r="AL10" i="38"/>
  <c r="AG10" i="38"/>
  <c r="AL9" i="38"/>
  <c r="AG9" i="38"/>
  <c r="AL8" i="38"/>
  <c r="AG8" i="38"/>
  <c r="AL6" i="38"/>
  <c r="AG6" i="38"/>
  <c r="AL7" i="38"/>
  <c r="AG7" i="38"/>
  <c r="AL5" i="38"/>
  <c r="AG5" i="38"/>
  <c r="AL3" i="38"/>
  <c r="AG3" i="38"/>
  <c r="AL4" i="38"/>
  <c r="AG4" i="38"/>
  <c r="P3" i="38"/>
  <c r="L125" i="37"/>
  <c r="L124" i="37"/>
  <c r="L123" i="37"/>
  <c r="L122" i="37"/>
  <c r="L121" i="37"/>
  <c r="L120" i="37"/>
  <c r="L119" i="37"/>
  <c r="L118" i="37"/>
  <c r="L117" i="37"/>
  <c r="L116" i="37"/>
  <c r="L115" i="37"/>
  <c r="L114" i="37"/>
  <c r="L113" i="37"/>
  <c r="L112" i="37"/>
  <c r="L111" i="37"/>
  <c r="L110" i="37"/>
  <c r="L109" i="37"/>
  <c r="L108" i="37"/>
  <c r="L107" i="37"/>
  <c r="L103" i="37"/>
  <c r="L102" i="37"/>
  <c r="L101" i="37"/>
  <c r="L100" i="37"/>
  <c r="L99" i="37"/>
  <c r="L98" i="37"/>
  <c r="L97" i="37"/>
  <c r="L96" i="37"/>
  <c r="L95" i="37"/>
  <c r="L94" i="37"/>
  <c r="L93" i="37"/>
  <c r="L92" i="37"/>
  <c r="L91" i="37"/>
  <c r="L90" i="37"/>
  <c r="L89" i="37"/>
  <c r="L88" i="37"/>
  <c r="L87" i="37"/>
  <c r="L86" i="37"/>
  <c r="L85" i="37"/>
  <c r="L84" i="37"/>
  <c r="L83" i="37"/>
  <c r="L82" i="37"/>
  <c r="L81" i="37"/>
  <c r="L80" i="37"/>
  <c r="L79" i="37"/>
  <c r="AP81" i="37"/>
  <c r="AC97" i="37"/>
  <c r="AC82" i="37"/>
  <c r="AP84" i="37"/>
  <c r="AC99" i="37"/>
  <c r="AC98" i="37"/>
  <c r="AC95" i="37"/>
  <c r="AK111" i="37"/>
  <c r="AK11" i="37" s="1"/>
  <c r="AK12" i="37" s="1"/>
  <c r="AJ111" i="37"/>
  <c r="AJ11" i="37" s="1"/>
  <c r="AJ12" i="37" s="1"/>
  <c r="AI111" i="37"/>
  <c r="AI11" i="37" s="1"/>
  <c r="AI12" i="37" s="1"/>
  <c r="AF111" i="37"/>
  <c r="AF11" i="37" s="1"/>
  <c r="AF12" i="37" s="1"/>
  <c r="AE111" i="37"/>
  <c r="AE11" i="37" s="1"/>
  <c r="AE12" i="37" s="1"/>
  <c r="AD111" i="37"/>
  <c r="AD11" i="37" s="1"/>
  <c r="AC111" i="37"/>
  <c r="AC11" i="37" s="1"/>
  <c r="AL110" i="37"/>
  <c r="AG110" i="37"/>
  <c r="AD105" i="37"/>
  <c r="AB105" i="37"/>
  <c r="AA105" i="37"/>
  <c r="Z105" i="37"/>
  <c r="AD101" i="37"/>
  <c r="AB101" i="37"/>
  <c r="AA101" i="37"/>
  <c r="Z101" i="37"/>
  <c r="AC100" i="37"/>
  <c r="AC96" i="37"/>
  <c r="AQ94" i="37"/>
  <c r="AO94" i="37"/>
  <c r="AN94" i="37"/>
  <c r="AM94" i="37"/>
  <c r="AC94" i="37"/>
  <c r="AP93" i="37"/>
  <c r="AP94" i="37" s="1"/>
  <c r="AC93" i="37"/>
  <c r="AQ90" i="37"/>
  <c r="AO90" i="37"/>
  <c r="AN90" i="37"/>
  <c r="AM90" i="37"/>
  <c r="AD89" i="37"/>
  <c r="AB89" i="37"/>
  <c r="AA89" i="37"/>
  <c r="Z89" i="37"/>
  <c r="AP89" i="37"/>
  <c r="AC88" i="37"/>
  <c r="AP88" i="37"/>
  <c r="AC87" i="37"/>
  <c r="AP87" i="37"/>
  <c r="AC86" i="37"/>
  <c r="AP86" i="37"/>
  <c r="AC85" i="37"/>
  <c r="AP85" i="37"/>
  <c r="AC84" i="37"/>
  <c r="AP83" i="37"/>
  <c r="AC83" i="37"/>
  <c r="AP82" i="37"/>
  <c r="AC81" i="37"/>
  <c r="AP80" i="37"/>
  <c r="AC80" i="37"/>
  <c r="AP79" i="37"/>
  <c r="AC79" i="37"/>
  <c r="AP78" i="37"/>
  <c r="AC78" i="37"/>
  <c r="AP77" i="37"/>
  <c r="AC77" i="37"/>
  <c r="C74" i="37"/>
  <c r="AQ66" i="37"/>
  <c r="O10" i="37" s="1"/>
  <c r="AO66" i="37"/>
  <c r="N10" i="37" s="1"/>
  <c r="AN66" i="37"/>
  <c r="L10" i="37" s="1"/>
  <c r="AM66" i="37"/>
  <c r="AD66" i="37"/>
  <c r="O6" i="37" s="1"/>
  <c r="AB66" i="37"/>
  <c r="N6" i="37" s="1"/>
  <c r="AA66" i="37"/>
  <c r="L6" i="37" s="1"/>
  <c r="Z66" i="37"/>
  <c r="AP65" i="37"/>
  <c r="AC65" i="37"/>
  <c r="AP64" i="37"/>
  <c r="AC64" i="37"/>
  <c r="AP63" i="37"/>
  <c r="AC63" i="37"/>
  <c r="AP62" i="37"/>
  <c r="AC62" i="37"/>
  <c r="AP61" i="37"/>
  <c r="AC61" i="37"/>
  <c r="AP60" i="37"/>
  <c r="AC60" i="37"/>
  <c r="AP59" i="37"/>
  <c r="AC59" i="37"/>
  <c r="AP58" i="37"/>
  <c r="AC58" i="37"/>
  <c r="AP57" i="37"/>
  <c r="AC57" i="37"/>
  <c r="AP56" i="37"/>
  <c r="AC56" i="37"/>
  <c r="AP55" i="37"/>
  <c r="AC55" i="37"/>
  <c r="AP54" i="37"/>
  <c r="AC54" i="37"/>
  <c r="AQ53" i="37"/>
  <c r="O11" i="37" s="1"/>
  <c r="AO53" i="37"/>
  <c r="N11" i="37" s="1"/>
  <c r="AN53" i="37"/>
  <c r="L11" i="37" s="1"/>
  <c r="AM53" i="37"/>
  <c r="AD53" i="37"/>
  <c r="O8" i="37" s="1"/>
  <c r="AB53" i="37"/>
  <c r="AA53" i="37"/>
  <c r="L8" i="37" s="1"/>
  <c r="Z53" i="37"/>
  <c r="AP52" i="37"/>
  <c r="AC52" i="37"/>
  <c r="AP51" i="37"/>
  <c r="AC51" i="37"/>
  <c r="AP50" i="37"/>
  <c r="AC50" i="37"/>
  <c r="AP49" i="37"/>
  <c r="AC49" i="37"/>
  <c r="AP48" i="37"/>
  <c r="AC48" i="37"/>
  <c r="AP47" i="37"/>
  <c r="AC47" i="37"/>
  <c r="G56" i="37"/>
  <c r="AP46" i="37"/>
  <c r="AC46" i="37"/>
  <c r="L55" i="37"/>
  <c r="O55" i="37" s="1"/>
  <c r="G55" i="37"/>
  <c r="AP45" i="37"/>
  <c r="AC45" i="37"/>
  <c r="AP44" i="37"/>
  <c r="AC44" i="37"/>
  <c r="AP43" i="37"/>
  <c r="AC43" i="37"/>
  <c r="AP42" i="37"/>
  <c r="AC42" i="37"/>
  <c r="AP41" i="37"/>
  <c r="AC41" i="37"/>
  <c r="AQ40" i="37"/>
  <c r="O9" i="37" s="1"/>
  <c r="AO40" i="37"/>
  <c r="N9" i="37" s="1"/>
  <c r="AN40" i="37"/>
  <c r="L9" i="37" s="1"/>
  <c r="AM40" i="37"/>
  <c r="AD40" i="37"/>
  <c r="O5" i="37" s="1"/>
  <c r="AB40" i="37"/>
  <c r="N5" i="37" s="1"/>
  <c r="AA40" i="37"/>
  <c r="L5" i="37" s="1"/>
  <c r="Z40" i="37"/>
  <c r="AP39" i="37"/>
  <c r="AC39" i="37"/>
  <c r="AP38" i="37"/>
  <c r="AC38" i="37"/>
  <c r="AP37" i="37"/>
  <c r="AC37" i="37"/>
  <c r="AP36" i="37"/>
  <c r="AC36" i="37"/>
  <c r="AP35" i="37"/>
  <c r="AC35" i="37"/>
  <c r="AP34" i="37"/>
  <c r="AC34" i="37"/>
  <c r="AP33" i="37"/>
  <c r="AC33" i="37"/>
  <c r="AP32" i="37"/>
  <c r="AC32" i="37"/>
  <c r="AP31" i="37"/>
  <c r="AC31" i="37"/>
  <c r="AP30" i="37"/>
  <c r="AC30" i="37"/>
  <c r="AP29" i="37"/>
  <c r="AC29" i="37"/>
  <c r="AP28" i="37"/>
  <c r="AC28" i="37"/>
  <c r="AQ27" i="37"/>
  <c r="O4" i="37" s="1"/>
  <c r="AO27" i="37"/>
  <c r="AN27" i="37"/>
  <c r="L4" i="37" s="1"/>
  <c r="AM27" i="37"/>
  <c r="AD27" i="37"/>
  <c r="O7" i="37" s="1"/>
  <c r="AB27" i="37"/>
  <c r="N7" i="37" s="1"/>
  <c r="AA27" i="37"/>
  <c r="Z27" i="37"/>
  <c r="AP26" i="37"/>
  <c r="AC26" i="37"/>
  <c r="AP25" i="37"/>
  <c r="AC25" i="37"/>
  <c r="AP24" i="37"/>
  <c r="AC24" i="37"/>
  <c r="AP23" i="37"/>
  <c r="AC23" i="37"/>
  <c r="AP22" i="37"/>
  <c r="AC22" i="37"/>
  <c r="AP21" i="37"/>
  <c r="AC21" i="37"/>
  <c r="AP20" i="37"/>
  <c r="AC20" i="37"/>
  <c r="AP19" i="37"/>
  <c r="AC19" i="37"/>
  <c r="AP18" i="37"/>
  <c r="AC18" i="37"/>
  <c r="AP17" i="37"/>
  <c r="AC17" i="37"/>
  <c r="AP16" i="37"/>
  <c r="AC16" i="37"/>
  <c r="AP15" i="37"/>
  <c r="AC15" i="37"/>
  <c r="B14" i="37"/>
  <c r="M12" i="37"/>
  <c r="I12" i="37"/>
  <c r="H12" i="37"/>
  <c r="G12" i="37"/>
  <c r="J11" i="37"/>
  <c r="K11" i="37" s="1"/>
  <c r="AL10" i="37"/>
  <c r="AG10" i="37"/>
  <c r="J9" i="37"/>
  <c r="K9" i="37" s="1"/>
  <c r="AL9" i="37"/>
  <c r="AG9" i="37"/>
  <c r="J10" i="37"/>
  <c r="K10" i="37" s="1"/>
  <c r="AL8" i="37"/>
  <c r="AG8" i="37"/>
  <c r="J7" i="37"/>
  <c r="K7" i="37" s="1"/>
  <c r="AL3" i="37"/>
  <c r="AG3" i="37"/>
  <c r="N8" i="37"/>
  <c r="J8" i="37"/>
  <c r="K8" i="37" s="1"/>
  <c r="AL7" i="37"/>
  <c r="AG7" i="37"/>
  <c r="J6" i="37"/>
  <c r="K6" i="37" s="1"/>
  <c r="AL6" i="37"/>
  <c r="AG6" i="37"/>
  <c r="J5" i="37"/>
  <c r="K5" i="37" s="1"/>
  <c r="AL4" i="37"/>
  <c r="AG4" i="37"/>
  <c r="J4" i="37"/>
  <c r="K4" i="37" s="1"/>
  <c r="AL5" i="37"/>
  <c r="AG5" i="37"/>
  <c r="P3" i="37"/>
  <c r="L125" i="36"/>
  <c r="L124" i="36"/>
  <c r="L123" i="36"/>
  <c r="L122" i="36"/>
  <c r="L121" i="36"/>
  <c r="L120" i="36"/>
  <c r="L119" i="36"/>
  <c r="L118" i="36"/>
  <c r="L117" i="36"/>
  <c r="L116" i="36"/>
  <c r="L115" i="36"/>
  <c r="L114" i="36"/>
  <c r="L113" i="36"/>
  <c r="L109" i="36"/>
  <c r="L108" i="36"/>
  <c r="L107" i="36"/>
  <c r="L106" i="36"/>
  <c r="L105" i="36"/>
  <c r="L104" i="36"/>
  <c r="L103" i="36"/>
  <c r="L102" i="36"/>
  <c r="L101" i="36"/>
  <c r="L100" i="36"/>
  <c r="L99" i="36"/>
  <c r="L98" i="36"/>
  <c r="L97" i="36"/>
  <c r="L96" i="36"/>
  <c r="L95" i="36"/>
  <c r="L94" i="36"/>
  <c r="L93" i="36"/>
  <c r="L92" i="36"/>
  <c r="L91" i="36"/>
  <c r="L90" i="36"/>
  <c r="L89" i="36"/>
  <c r="L88" i="36"/>
  <c r="L87" i="36"/>
  <c r="L86" i="36"/>
  <c r="L85" i="36"/>
  <c r="L84" i="36"/>
  <c r="L83" i="36"/>
  <c r="L82" i="36"/>
  <c r="L81" i="36"/>
  <c r="L80" i="36"/>
  <c r="L79" i="36"/>
  <c r="AP80" i="36"/>
  <c r="AP81" i="36"/>
  <c r="AC94" i="36"/>
  <c r="AD88" i="36"/>
  <c r="AB88" i="36"/>
  <c r="AA88" i="36"/>
  <c r="Z88" i="36"/>
  <c r="AC77" i="36"/>
  <c r="AK107" i="36"/>
  <c r="AJ107" i="36"/>
  <c r="AJ11" i="36" s="1"/>
  <c r="AJ12" i="36" s="1"/>
  <c r="AI107" i="36"/>
  <c r="AI11" i="36" s="1"/>
  <c r="AI12" i="36" s="1"/>
  <c r="AF107" i="36"/>
  <c r="AF11" i="36" s="1"/>
  <c r="AF12" i="36" s="1"/>
  <c r="AE107" i="36"/>
  <c r="AE11" i="36" s="1"/>
  <c r="AE12" i="36" s="1"/>
  <c r="AD107" i="36"/>
  <c r="AC107" i="36"/>
  <c r="AC11" i="36" s="1"/>
  <c r="AC12" i="36" s="1"/>
  <c r="AL106" i="36"/>
  <c r="AG106" i="36"/>
  <c r="AD100" i="36"/>
  <c r="AB100" i="36"/>
  <c r="AA100" i="36"/>
  <c r="Z100" i="36"/>
  <c r="AD96" i="36"/>
  <c r="AB96" i="36"/>
  <c r="AA96" i="36"/>
  <c r="Z96" i="36"/>
  <c r="AC95" i="36"/>
  <c r="AC93" i="36"/>
  <c r="AQ93" i="36"/>
  <c r="AP93" i="36"/>
  <c r="AO93" i="36"/>
  <c r="AN93" i="36"/>
  <c r="AM93" i="36"/>
  <c r="AC92" i="36"/>
  <c r="AP92" i="36"/>
  <c r="AQ88" i="36"/>
  <c r="AO88" i="36"/>
  <c r="AN88" i="36"/>
  <c r="AM88" i="36"/>
  <c r="AC87" i="36"/>
  <c r="AP87" i="36"/>
  <c r="AC86" i="36"/>
  <c r="AP86" i="36"/>
  <c r="AC85" i="36"/>
  <c r="AP85" i="36"/>
  <c r="AC84" i="36"/>
  <c r="AP84" i="36"/>
  <c r="AC83" i="36"/>
  <c r="AP83" i="36"/>
  <c r="AC82" i="36"/>
  <c r="AP82" i="36"/>
  <c r="AC81" i="36"/>
  <c r="AP79" i="36"/>
  <c r="AC80" i="36"/>
  <c r="AP78" i="36"/>
  <c r="AC79" i="36"/>
  <c r="AP77" i="36"/>
  <c r="AC78" i="36"/>
  <c r="C74" i="36"/>
  <c r="AQ66" i="36"/>
  <c r="O9" i="36" s="1"/>
  <c r="AO66" i="36"/>
  <c r="AN66" i="36"/>
  <c r="AM66" i="36"/>
  <c r="AD66" i="36"/>
  <c r="AB66" i="36"/>
  <c r="N6" i="36" s="1"/>
  <c r="AA66" i="36"/>
  <c r="Z66" i="36"/>
  <c r="AP65" i="36"/>
  <c r="AC65" i="36"/>
  <c r="AP64" i="36"/>
  <c r="AC64" i="36"/>
  <c r="AP63" i="36"/>
  <c r="AC63" i="36"/>
  <c r="AP62" i="36"/>
  <c r="AC62" i="36"/>
  <c r="AP61" i="36"/>
  <c r="AC61" i="36"/>
  <c r="AP60" i="36"/>
  <c r="AC60" i="36"/>
  <c r="AP59" i="36"/>
  <c r="AC59" i="36"/>
  <c r="G47" i="36"/>
  <c r="AP58" i="36"/>
  <c r="AC58" i="36"/>
  <c r="L46" i="36"/>
  <c r="O46" i="36" s="1"/>
  <c r="G46" i="36"/>
  <c r="AP57" i="36"/>
  <c r="AC57" i="36"/>
  <c r="AP56" i="36"/>
  <c r="AC56" i="36"/>
  <c r="AP55" i="36"/>
  <c r="AC55" i="36"/>
  <c r="AP54" i="36"/>
  <c r="AC54" i="36"/>
  <c r="AQ53" i="36"/>
  <c r="O11" i="36" s="1"/>
  <c r="AO53" i="36"/>
  <c r="N11" i="36" s="1"/>
  <c r="AN53" i="36"/>
  <c r="L11" i="36" s="1"/>
  <c r="AM53" i="36"/>
  <c r="AD53" i="36"/>
  <c r="O7" i="36" s="1"/>
  <c r="AB53" i="36"/>
  <c r="N7" i="36" s="1"/>
  <c r="AA53" i="36"/>
  <c r="L7" i="36" s="1"/>
  <c r="Z53" i="36"/>
  <c r="AP52" i="36"/>
  <c r="AC52" i="36"/>
  <c r="AP51" i="36"/>
  <c r="AC51" i="36"/>
  <c r="AP50" i="36"/>
  <c r="AC50" i="36"/>
  <c r="AP49" i="36"/>
  <c r="AC49" i="36"/>
  <c r="AP48" i="36"/>
  <c r="AC48" i="36"/>
  <c r="AP47" i="36"/>
  <c r="AC47" i="36"/>
  <c r="AP46" i="36"/>
  <c r="AC46" i="36"/>
  <c r="AP45" i="36"/>
  <c r="AC45" i="36"/>
  <c r="AP44" i="36"/>
  <c r="AC44" i="36"/>
  <c r="AP43" i="36"/>
  <c r="AC43" i="36"/>
  <c r="AP42" i="36"/>
  <c r="AC42" i="36"/>
  <c r="AP41" i="36"/>
  <c r="AC41" i="36"/>
  <c r="AQ40" i="36"/>
  <c r="O10" i="36" s="1"/>
  <c r="AO40" i="36"/>
  <c r="AN40" i="36"/>
  <c r="L10" i="36" s="1"/>
  <c r="AM40" i="36"/>
  <c r="AD40" i="36"/>
  <c r="O5" i="36" s="1"/>
  <c r="AB40" i="36"/>
  <c r="N5" i="36" s="1"/>
  <c r="AA40" i="36"/>
  <c r="L5" i="36" s="1"/>
  <c r="Z40" i="36"/>
  <c r="AP39" i="36"/>
  <c r="AC39" i="36"/>
  <c r="AP38" i="36"/>
  <c r="AC38" i="36"/>
  <c r="AP37" i="36"/>
  <c r="AC37" i="36"/>
  <c r="AP36" i="36"/>
  <c r="AC36" i="36"/>
  <c r="AP35" i="36"/>
  <c r="AC35" i="36"/>
  <c r="AP34" i="36"/>
  <c r="AC34" i="36"/>
  <c r="AP33" i="36"/>
  <c r="AC33" i="36"/>
  <c r="AP32" i="36"/>
  <c r="AC32" i="36"/>
  <c r="AP31" i="36"/>
  <c r="AC31" i="36"/>
  <c r="AP30" i="36"/>
  <c r="AC30" i="36"/>
  <c r="AP29" i="36"/>
  <c r="AC29" i="36"/>
  <c r="AP28" i="36"/>
  <c r="AC28" i="36"/>
  <c r="AQ27" i="36"/>
  <c r="O4" i="36" s="1"/>
  <c r="AO27" i="36"/>
  <c r="N4" i="36" s="1"/>
  <c r="AN27" i="36"/>
  <c r="L4" i="36" s="1"/>
  <c r="AM27" i="36"/>
  <c r="AD27" i="36"/>
  <c r="O8" i="36" s="1"/>
  <c r="AB27" i="36"/>
  <c r="N8" i="36" s="1"/>
  <c r="AA27" i="36"/>
  <c r="L8" i="36" s="1"/>
  <c r="Z27" i="36"/>
  <c r="AP26" i="36"/>
  <c r="AC26" i="36"/>
  <c r="AP25" i="36"/>
  <c r="AC25" i="36"/>
  <c r="AP24" i="36"/>
  <c r="AC24" i="36"/>
  <c r="AP23" i="36"/>
  <c r="AC23" i="36"/>
  <c r="AP22" i="36"/>
  <c r="AC22" i="36"/>
  <c r="AP21" i="36"/>
  <c r="AC21" i="36"/>
  <c r="AP20" i="36"/>
  <c r="AC20" i="36"/>
  <c r="AP19" i="36"/>
  <c r="AC19" i="36"/>
  <c r="AP18" i="36"/>
  <c r="AC18" i="36"/>
  <c r="AP17" i="36"/>
  <c r="AC17" i="36"/>
  <c r="AP16" i="36"/>
  <c r="AC16" i="36"/>
  <c r="AP15" i="36"/>
  <c r="AC15" i="36"/>
  <c r="B14" i="36"/>
  <c r="M12" i="36"/>
  <c r="I12" i="36"/>
  <c r="H12" i="36"/>
  <c r="G12" i="36"/>
  <c r="AK11" i="36"/>
  <c r="AK12" i="36" s="1"/>
  <c r="AD11" i="36"/>
  <c r="AD12" i="36" s="1"/>
  <c r="J11" i="36"/>
  <c r="K11" i="36" s="1"/>
  <c r="AL10" i="36"/>
  <c r="AG10" i="36"/>
  <c r="J8" i="36"/>
  <c r="K8" i="36" s="1"/>
  <c r="AL9" i="36"/>
  <c r="AG9" i="36"/>
  <c r="J10" i="36"/>
  <c r="K10" i="36" s="1"/>
  <c r="AL7" i="36"/>
  <c r="AG7" i="36"/>
  <c r="L9" i="36"/>
  <c r="J9" i="36"/>
  <c r="K9" i="36" s="1"/>
  <c r="AL8" i="36"/>
  <c r="AG8" i="36"/>
  <c r="O6" i="36"/>
  <c r="J6" i="36"/>
  <c r="K6" i="36" s="1"/>
  <c r="AL4" i="36"/>
  <c r="AG4" i="36"/>
  <c r="J7" i="36"/>
  <c r="K7" i="36" s="1"/>
  <c r="AL6" i="36"/>
  <c r="AG6" i="36"/>
  <c r="J5" i="36"/>
  <c r="K5" i="36" s="1"/>
  <c r="AL5" i="36"/>
  <c r="AG5" i="36"/>
  <c r="J4" i="36"/>
  <c r="K4" i="36" s="1"/>
  <c r="AL3" i="36"/>
  <c r="AG3" i="36"/>
  <c r="P3" i="36"/>
  <c r="L121" i="35"/>
  <c r="L120" i="35"/>
  <c r="L119" i="35"/>
  <c r="L118" i="35"/>
  <c r="L117" i="35"/>
  <c r="L116" i="35"/>
  <c r="L115" i="35"/>
  <c r="L114" i="35"/>
  <c r="L113" i="35"/>
  <c r="L112" i="35"/>
  <c r="L111" i="35"/>
  <c r="L110" i="35"/>
  <c r="L109" i="35"/>
  <c r="L105" i="35"/>
  <c r="L104" i="35"/>
  <c r="L103" i="35"/>
  <c r="L102" i="35"/>
  <c r="L101" i="35"/>
  <c r="L100" i="35"/>
  <c r="L99" i="35"/>
  <c r="L98" i="35"/>
  <c r="L97" i="35"/>
  <c r="L96" i="35"/>
  <c r="L95" i="35"/>
  <c r="L94" i="35"/>
  <c r="L93" i="35"/>
  <c r="L92" i="35"/>
  <c r="L91" i="35"/>
  <c r="L90" i="35"/>
  <c r="L89" i="35"/>
  <c r="L88" i="35"/>
  <c r="L87" i="35"/>
  <c r="L86" i="35"/>
  <c r="L85" i="35"/>
  <c r="L84" i="35"/>
  <c r="L83" i="35"/>
  <c r="L82" i="35"/>
  <c r="L81" i="35"/>
  <c r="L80" i="35"/>
  <c r="L79" i="35"/>
  <c r="AP81" i="35"/>
  <c r="AD94" i="35"/>
  <c r="AB94" i="35"/>
  <c r="AA94" i="35"/>
  <c r="Z94" i="35"/>
  <c r="AC91" i="35"/>
  <c r="AC78" i="35"/>
  <c r="AC82" i="35"/>
  <c r="AC80" i="35"/>
  <c r="AP84" i="35"/>
  <c r="AP83" i="35"/>
  <c r="AC84" i="35"/>
  <c r="AD87" i="35"/>
  <c r="AB87" i="35"/>
  <c r="AA87" i="35"/>
  <c r="Z87" i="35"/>
  <c r="AC86" i="35"/>
  <c r="AP90" i="35"/>
  <c r="AP91" i="35" s="1"/>
  <c r="AK104" i="35"/>
  <c r="AK11" i="35" s="1"/>
  <c r="AK12" i="35" s="1"/>
  <c r="AJ104" i="35"/>
  <c r="AJ11" i="35" s="1"/>
  <c r="AJ12" i="35" s="1"/>
  <c r="AI104" i="35"/>
  <c r="AI11" i="35" s="1"/>
  <c r="AF104" i="35"/>
  <c r="AF11" i="35" s="1"/>
  <c r="AF12" i="35" s="1"/>
  <c r="AE104" i="35"/>
  <c r="AE11" i="35" s="1"/>
  <c r="AE12" i="35" s="1"/>
  <c r="AD104" i="35"/>
  <c r="AC104" i="35"/>
  <c r="AL103" i="35"/>
  <c r="AG103" i="35"/>
  <c r="AD98" i="35"/>
  <c r="AB98" i="35"/>
  <c r="AA98" i="35"/>
  <c r="Z98" i="35"/>
  <c r="AQ91" i="35"/>
  <c r="AO91" i="35"/>
  <c r="AN91" i="35"/>
  <c r="AM91" i="35"/>
  <c r="AC93" i="35"/>
  <c r="AC92" i="35"/>
  <c r="AQ86" i="35"/>
  <c r="AO86" i="35"/>
  <c r="AN86" i="35"/>
  <c r="AM86" i="35"/>
  <c r="AP85" i="35"/>
  <c r="AP82" i="35"/>
  <c r="AC85" i="35"/>
  <c r="AP80" i="35"/>
  <c r="AC83" i="35"/>
  <c r="AP79" i="35"/>
  <c r="AC81" i="35"/>
  <c r="AP78" i="35"/>
  <c r="AC79" i="35"/>
  <c r="AP77" i="35"/>
  <c r="AC77" i="35"/>
  <c r="C74" i="35"/>
  <c r="AQ66" i="35"/>
  <c r="AO66" i="35"/>
  <c r="N8" i="35" s="1"/>
  <c r="AN66" i="35"/>
  <c r="L8" i="35" s="1"/>
  <c r="AM66" i="35"/>
  <c r="AD66" i="35"/>
  <c r="AB66" i="35"/>
  <c r="N7" i="35" s="1"/>
  <c r="AA66" i="35"/>
  <c r="L7" i="35" s="1"/>
  <c r="Z66" i="35"/>
  <c r="AP65" i="35"/>
  <c r="AC65" i="35"/>
  <c r="AP64" i="35"/>
  <c r="AC64" i="35"/>
  <c r="AP63" i="35"/>
  <c r="AC63" i="35"/>
  <c r="AP62" i="35"/>
  <c r="AC62" i="35"/>
  <c r="AP61" i="35"/>
  <c r="AC61" i="35"/>
  <c r="AP60" i="35"/>
  <c r="AC60" i="35"/>
  <c r="AP59" i="35"/>
  <c r="AC59" i="35"/>
  <c r="AP58" i="35"/>
  <c r="AC58" i="35"/>
  <c r="AP57" i="35"/>
  <c r="AC57" i="35"/>
  <c r="AP56" i="35"/>
  <c r="AC56" i="35"/>
  <c r="AP55" i="35"/>
  <c r="AC55" i="35"/>
  <c r="AP54" i="35"/>
  <c r="AC54" i="35"/>
  <c r="AQ53" i="35"/>
  <c r="AO53" i="35"/>
  <c r="N11" i="35" s="1"/>
  <c r="AN53" i="35"/>
  <c r="AM53" i="35"/>
  <c r="AD53" i="35"/>
  <c r="O6" i="35" s="1"/>
  <c r="AB53" i="35"/>
  <c r="AA53" i="35"/>
  <c r="L6" i="35" s="1"/>
  <c r="Z53" i="35"/>
  <c r="AP52" i="35"/>
  <c r="AC52" i="35"/>
  <c r="AP51" i="35"/>
  <c r="AC51" i="35"/>
  <c r="AP50" i="35"/>
  <c r="AC50" i="35"/>
  <c r="AP49" i="35"/>
  <c r="AC49" i="35"/>
  <c r="AP48" i="35"/>
  <c r="AC48" i="35"/>
  <c r="AP47" i="35"/>
  <c r="AC47" i="35"/>
  <c r="G59" i="35"/>
  <c r="AP46" i="35"/>
  <c r="AC46" i="35"/>
  <c r="L58" i="35"/>
  <c r="O58" i="35" s="1"/>
  <c r="G58" i="35"/>
  <c r="AP45" i="35"/>
  <c r="AC45" i="35"/>
  <c r="AP44" i="35"/>
  <c r="AC44" i="35"/>
  <c r="AP43" i="35"/>
  <c r="AC43" i="35"/>
  <c r="AP42" i="35"/>
  <c r="AC42" i="35"/>
  <c r="AP41" i="35"/>
  <c r="AC41" i="35"/>
  <c r="AQ40" i="35"/>
  <c r="O9" i="35" s="1"/>
  <c r="AO40" i="35"/>
  <c r="N9" i="35" s="1"/>
  <c r="AN40" i="35"/>
  <c r="L9" i="35" s="1"/>
  <c r="AM40" i="35"/>
  <c r="AD40" i="35"/>
  <c r="AB40" i="35"/>
  <c r="N5" i="35" s="1"/>
  <c r="AA40" i="35"/>
  <c r="L5" i="35" s="1"/>
  <c r="Z40" i="35"/>
  <c r="AP39" i="35"/>
  <c r="AC39" i="35"/>
  <c r="AP38" i="35"/>
  <c r="AC38" i="35"/>
  <c r="AP37" i="35"/>
  <c r="AC37" i="35"/>
  <c r="AP36" i="35"/>
  <c r="AC36" i="35"/>
  <c r="AP35" i="35"/>
  <c r="AC35" i="35"/>
  <c r="AP34" i="35"/>
  <c r="AC34" i="35"/>
  <c r="AP33" i="35"/>
  <c r="AC33" i="35"/>
  <c r="AP32" i="35"/>
  <c r="AC32" i="35"/>
  <c r="AP31" i="35"/>
  <c r="AC31" i="35"/>
  <c r="AP30" i="35"/>
  <c r="AC30" i="35"/>
  <c r="AP29" i="35"/>
  <c r="AC29" i="35"/>
  <c r="AP28" i="35"/>
  <c r="AC28" i="35"/>
  <c r="AQ27" i="35"/>
  <c r="O4" i="35" s="1"/>
  <c r="AO27" i="35"/>
  <c r="AN27" i="35"/>
  <c r="L4" i="35" s="1"/>
  <c r="AM27" i="35"/>
  <c r="AD27" i="35"/>
  <c r="O10" i="35" s="1"/>
  <c r="AB27" i="35"/>
  <c r="N10" i="35" s="1"/>
  <c r="AA27" i="35"/>
  <c r="L10" i="35" s="1"/>
  <c r="Z27" i="35"/>
  <c r="AP26" i="35"/>
  <c r="AC26" i="35"/>
  <c r="AP25" i="35"/>
  <c r="AC25" i="35"/>
  <c r="AP24" i="35"/>
  <c r="AC24" i="35"/>
  <c r="AP23" i="35"/>
  <c r="AC23" i="35"/>
  <c r="AP22" i="35"/>
  <c r="AC22" i="35"/>
  <c r="AP21" i="35"/>
  <c r="AC21" i="35"/>
  <c r="AP20" i="35"/>
  <c r="AC20" i="35"/>
  <c r="AP19" i="35"/>
  <c r="AC19" i="35"/>
  <c r="AP18" i="35"/>
  <c r="AC18" i="35"/>
  <c r="AP17" i="35"/>
  <c r="AC17" i="35"/>
  <c r="AP16" i="35"/>
  <c r="AC16" i="35"/>
  <c r="AP15" i="35"/>
  <c r="AC15" i="35"/>
  <c r="B14" i="35"/>
  <c r="M12" i="35"/>
  <c r="I12" i="35"/>
  <c r="H12" i="35"/>
  <c r="G12" i="35"/>
  <c r="O11" i="35"/>
  <c r="J11" i="35"/>
  <c r="K11" i="35" s="1"/>
  <c r="AL4" i="35"/>
  <c r="AG4" i="35"/>
  <c r="J10" i="35"/>
  <c r="K10" i="35" s="1"/>
  <c r="AL10" i="35"/>
  <c r="AG10" i="35"/>
  <c r="J9" i="35"/>
  <c r="K9" i="35" s="1"/>
  <c r="AL6" i="35"/>
  <c r="AG6" i="35"/>
  <c r="J6" i="35"/>
  <c r="K6" i="35" s="1"/>
  <c r="AL9" i="35"/>
  <c r="AG9" i="35"/>
  <c r="J8" i="35"/>
  <c r="K8" i="35" s="1"/>
  <c r="AL5" i="35"/>
  <c r="AG5" i="35"/>
  <c r="O5" i="35"/>
  <c r="J5" i="35"/>
  <c r="K5" i="35" s="1"/>
  <c r="AL7" i="35"/>
  <c r="AG7" i="35"/>
  <c r="J7" i="35"/>
  <c r="K7" i="35" s="1"/>
  <c r="AL8" i="35"/>
  <c r="AG8" i="35"/>
  <c r="J4" i="35"/>
  <c r="K4" i="35" s="1"/>
  <c r="AL3" i="35"/>
  <c r="AG3" i="35"/>
  <c r="P3" i="35"/>
  <c r="L106" i="34"/>
  <c r="L105" i="34"/>
  <c r="L104" i="34"/>
  <c r="L103" i="34"/>
  <c r="L102" i="34"/>
  <c r="L101" i="34"/>
  <c r="L97" i="34"/>
  <c r="L96" i="34"/>
  <c r="L95" i="34"/>
  <c r="L94" i="34"/>
  <c r="L93" i="34"/>
  <c r="L92" i="34"/>
  <c r="L91" i="34"/>
  <c r="L90" i="34"/>
  <c r="L89" i="34"/>
  <c r="L88" i="34"/>
  <c r="L87" i="34"/>
  <c r="L86" i="34"/>
  <c r="L85" i="34"/>
  <c r="L84" i="34"/>
  <c r="L83" i="34"/>
  <c r="L82" i="34"/>
  <c r="L81" i="34"/>
  <c r="L80" i="34"/>
  <c r="AD90" i="34"/>
  <c r="AB90" i="34"/>
  <c r="AA90" i="34"/>
  <c r="Z90" i="34"/>
  <c r="AC88" i="34"/>
  <c r="AC79" i="34"/>
  <c r="AC80" i="34"/>
  <c r="AP79" i="34"/>
  <c r="AP80" i="34"/>
  <c r="AD83" i="34"/>
  <c r="AB83" i="34"/>
  <c r="AA83" i="34"/>
  <c r="Z83" i="34"/>
  <c r="AC82" i="34"/>
  <c r="P3" i="34"/>
  <c r="AL99" i="34"/>
  <c r="AG99" i="34"/>
  <c r="AK100" i="34"/>
  <c r="AK11" i="34" s="1"/>
  <c r="AK12" i="34" s="1"/>
  <c r="AJ100" i="34"/>
  <c r="AJ11" i="34" s="1"/>
  <c r="AJ12" i="34" s="1"/>
  <c r="AI100" i="34"/>
  <c r="AI11" i="34" s="1"/>
  <c r="AI12" i="34" s="1"/>
  <c r="AF100" i="34"/>
  <c r="AF11" i="34" s="1"/>
  <c r="AF12" i="34" s="1"/>
  <c r="AE100" i="34"/>
  <c r="AE11" i="34" s="1"/>
  <c r="AE12" i="34" s="1"/>
  <c r="AD100" i="34"/>
  <c r="AD11" i="34" s="1"/>
  <c r="AD12" i="34" s="1"/>
  <c r="AC100" i="34"/>
  <c r="AD94" i="34"/>
  <c r="AB94" i="34"/>
  <c r="AA94" i="34"/>
  <c r="Z94" i="34"/>
  <c r="AQ89" i="34"/>
  <c r="AP89" i="34"/>
  <c r="AO89" i="34"/>
  <c r="AN89" i="34"/>
  <c r="AM89" i="34"/>
  <c r="AC89" i="34"/>
  <c r="AQ84" i="34"/>
  <c r="AO84" i="34"/>
  <c r="AN84" i="34"/>
  <c r="AM84" i="34"/>
  <c r="AP83" i="34"/>
  <c r="AP82" i="34"/>
  <c r="AP81" i="34"/>
  <c r="AC81" i="34"/>
  <c r="AP78" i="34"/>
  <c r="AC78" i="34"/>
  <c r="C75" i="34"/>
  <c r="AQ66" i="34"/>
  <c r="AO66" i="34"/>
  <c r="N7" i="34" s="1"/>
  <c r="AN66" i="34"/>
  <c r="L7" i="34" s="1"/>
  <c r="AM66" i="34"/>
  <c r="AD66" i="34"/>
  <c r="AB66" i="34"/>
  <c r="N5" i="34" s="1"/>
  <c r="AA66" i="34"/>
  <c r="L5" i="34" s="1"/>
  <c r="Z66" i="34"/>
  <c r="AP65" i="34"/>
  <c r="AC65" i="34"/>
  <c r="AP64" i="34"/>
  <c r="AC64" i="34"/>
  <c r="AP63" i="34"/>
  <c r="AC63" i="34"/>
  <c r="AP62" i="34"/>
  <c r="AC62" i="34"/>
  <c r="AP61" i="34"/>
  <c r="AC61" i="34"/>
  <c r="AP60" i="34"/>
  <c r="AC60" i="34"/>
  <c r="AP59" i="34"/>
  <c r="AC59" i="34"/>
  <c r="AP58" i="34"/>
  <c r="AC58" i="34"/>
  <c r="AP57" i="34"/>
  <c r="AC57" i="34"/>
  <c r="AP56" i="34"/>
  <c r="AC56" i="34"/>
  <c r="AP55" i="34"/>
  <c r="AC55" i="34"/>
  <c r="AP54" i="34"/>
  <c r="AC54" i="34"/>
  <c r="AQ53" i="34"/>
  <c r="AO53" i="34"/>
  <c r="N11" i="34" s="1"/>
  <c r="AN53" i="34"/>
  <c r="AM53" i="34"/>
  <c r="AD53" i="34"/>
  <c r="O8" i="34" s="1"/>
  <c r="AB53" i="34"/>
  <c r="N8" i="34" s="1"/>
  <c r="AA53" i="34"/>
  <c r="L8" i="34" s="1"/>
  <c r="Z53" i="34"/>
  <c r="AP52" i="34"/>
  <c r="AC52" i="34"/>
  <c r="AP51" i="34"/>
  <c r="AC51" i="34"/>
  <c r="G47" i="34"/>
  <c r="AP50" i="34"/>
  <c r="AC50" i="34"/>
  <c r="L46" i="34"/>
  <c r="O46" i="34" s="1"/>
  <c r="G46" i="34"/>
  <c r="AP49" i="34"/>
  <c r="AC49" i="34"/>
  <c r="AP48" i="34"/>
  <c r="AC48" i="34"/>
  <c r="AP47" i="34"/>
  <c r="AC47" i="34"/>
  <c r="AP46" i="34"/>
  <c r="AC46" i="34"/>
  <c r="AP45" i="34"/>
  <c r="AC45" i="34"/>
  <c r="AP44" i="34"/>
  <c r="AC44" i="34"/>
  <c r="AP43" i="34"/>
  <c r="AC43" i="34"/>
  <c r="AP42" i="34"/>
  <c r="AC42" i="34"/>
  <c r="AP41" i="34"/>
  <c r="AC41" i="34"/>
  <c r="AQ40" i="34"/>
  <c r="AO40" i="34"/>
  <c r="N9" i="34" s="1"/>
  <c r="AN40" i="34"/>
  <c r="L9" i="34" s="1"/>
  <c r="AM40" i="34"/>
  <c r="AD40" i="34"/>
  <c r="O6" i="34" s="1"/>
  <c r="AB40" i="34"/>
  <c r="N6" i="34" s="1"/>
  <c r="AA40" i="34"/>
  <c r="L6" i="34" s="1"/>
  <c r="Z40" i="34"/>
  <c r="AP39" i="34"/>
  <c r="AC39" i="34"/>
  <c r="AP38" i="34"/>
  <c r="AC38" i="34"/>
  <c r="AP37" i="34"/>
  <c r="AC37" i="34"/>
  <c r="AP36" i="34"/>
  <c r="AC36" i="34"/>
  <c r="AP35" i="34"/>
  <c r="AC35" i="34"/>
  <c r="AP34" i="34"/>
  <c r="AC34" i="34"/>
  <c r="AP33" i="34"/>
  <c r="AC33" i="34"/>
  <c r="AP32" i="34"/>
  <c r="AC32" i="34"/>
  <c r="AP31" i="34"/>
  <c r="AC31" i="34"/>
  <c r="AP30" i="34"/>
  <c r="AC30" i="34"/>
  <c r="AP29" i="34"/>
  <c r="AC29" i="34"/>
  <c r="AP28" i="34"/>
  <c r="AC28" i="34"/>
  <c r="AQ27" i="34"/>
  <c r="AO27" i="34"/>
  <c r="AP27" i="34" s="1"/>
  <c r="AN27" i="34"/>
  <c r="L4" i="34" s="1"/>
  <c r="AM27" i="34"/>
  <c r="AD27" i="34"/>
  <c r="O10" i="34" s="1"/>
  <c r="AB27" i="34"/>
  <c r="N10" i="34" s="1"/>
  <c r="AA27" i="34"/>
  <c r="L10" i="34" s="1"/>
  <c r="Z27" i="34"/>
  <c r="AP26" i="34"/>
  <c r="AC26" i="34"/>
  <c r="AP25" i="34"/>
  <c r="AC25" i="34"/>
  <c r="AP24" i="34"/>
  <c r="AC24" i="34"/>
  <c r="AP23" i="34"/>
  <c r="AC23" i="34"/>
  <c r="AP22" i="34"/>
  <c r="AC22" i="34"/>
  <c r="AP21" i="34"/>
  <c r="AC21" i="34"/>
  <c r="AP20" i="34"/>
  <c r="AC20" i="34"/>
  <c r="AP19" i="34"/>
  <c r="AC19" i="34"/>
  <c r="AP18" i="34"/>
  <c r="AC18" i="34"/>
  <c r="AP17" i="34"/>
  <c r="AC17" i="34"/>
  <c r="AP16" i="34"/>
  <c r="AC16" i="34"/>
  <c r="AP15" i="34"/>
  <c r="AC15" i="34"/>
  <c r="B14" i="34"/>
  <c r="M12" i="34"/>
  <c r="I12" i="34"/>
  <c r="H12" i="34"/>
  <c r="G12" i="34"/>
  <c r="O11" i="34"/>
  <c r="J11" i="34"/>
  <c r="K11" i="34" s="1"/>
  <c r="AL10" i="34"/>
  <c r="AG10" i="34"/>
  <c r="O9" i="34"/>
  <c r="J9" i="34"/>
  <c r="K9" i="34" s="1"/>
  <c r="AL6" i="34"/>
  <c r="AG6" i="34"/>
  <c r="J8" i="34"/>
  <c r="K8" i="34" s="1"/>
  <c r="AL9" i="34"/>
  <c r="AG9" i="34"/>
  <c r="J10" i="34"/>
  <c r="K10" i="34" s="1"/>
  <c r="AL5" i="34"/>
  <c r="AG5" i="34"/>
  <c r="O4" i="34"/>
  <c r="J4" i="34"/>
  <c r="K4" i="34" s="1"/>
  <c r="AL8" i="34"/>
  <c r="AG8" i="34"/>
  <c r="J6" i="34"/>
  <c r="K6" i="34" s="1"/>
  <c r="AL7" i="34"/>
  <c r="AG7" i="34"/>
  <c r="O7" i="34"/>
  <c r="J7" i="34"/>
  <c r="K7" i="34" s="1"/>
  <c r="AL4" i="34"/>
  <c r="AG4" i="34"/>
  <c r="J5" i="34"/>
  <c r="K5" i="34" s="1"/>
  <c r="AL3" i="34"/>
  <c r="AG3" i="34"/>
  <c r="L101" i="33"/>
  <c r="L100" i="33"/>
  <c r="L99" i="33"/>
  <c r="L94" i="33"/>
  <c r="L93" i="33"/>
  <c r="L92" i="33"/>
  <c r="L91" i="33"/>
  <c r="L90" i="33"/>
  <c r="L89" i="33"/>
  <c r="L88" i="33"/>
  <c r="L87" i="33"/>
  <c r="L86" i="33"/>
  <c r="L85" i="33"/>
  <c r="L84" i="33"/>
  <c r="L83" i="33"/>
  <c r="L82" i="33"/>
  <c r="L81" i="33"/>
  <c r="L80" i="33"/>
  <c r="AC125" i="47" l="1"/>
  <c r="AP68" i="47"/>
  <c r="AP68" i="46"/>
  <c r="AP68" i="45"/>
  <c r="AP68" i="44"/>
  <c r="AP68" i="43"/>
  <c r="AP68" i="42"/>
  <c r="N12" i="41"/>
  <c r="AQ68" i="41"/>
  <c r="AO68" i="41"/>
  <c r="AC98" i="41"/>
  <c r="AC67" i="41"/>
  <c r="AC114" i="41"/>
  <c r="AP67" i="41"/>
  <c r="AM68" i="41"/>
  <c r="Z116" i="41"/>
  <c r="AB116" i="41"/>
  <c r="AA116" i="41"/>
  <c r="AL12" i="41"/>
  <c r="AL11" i="41"/>
  <c r="AG11" i="41"/>
  <c r="AD12" i="41"/>
  <c r="AN68" i="41"/>
  <c r="Z111" i="40"/>
  <c r="AC109" i="40"/>
  <c r="L12" i="40"/>
  <c r="AQ68" i="40"/>
  <c r="AC67" i="40"/>
  <c r="AO68" i="40"/>
  <c r="AN68" i="40"/>
  <c r="AC93" i="40"/>
  <c r="AP67" i="40"/>
  <c r="AD111" i="40"/>
  <c r="AM68" i="40"/>
  <c r="AA111" i="40"/>
  <c r="AC111" i="40" s="1"/>
  <c r="Z106" i="39"/>
  <c r="AA106" i="39"/>
  <c r="AA108" i="39" s="1"/>
  <c r="AP99" i="39"/>
  <c r="AB106" i="39"/>
  <c r="AP53" i="39"/>
  <c r="L11" i="39"/>
  <c r="AC53" i="39"/>
  <c r="AC27" i="39"/>
  <c r="AD91" i="39"/>
  <c r="AD108" i="39" s="1"/>
  <c r="AQ67" i="39"/>
  <c r="AP27" i="39"/>
  <c r="AC66" i="39"/>
  <c r="AC109" i="39"/>
  <c r="AB91" i="39"/>
  <c r="AP92" i="39"/>
  <c r="O10" i="39"/>
  <c r="O12" i="39" s="1"/>
  <c r="AO67" i="39"/>
  <c r="AD67" i="39"/>
  <c r="AQ68" i="39" s="1"/>
  <c r="AC40" i="39"/>
  <c r="AB67" i="39"/>
  <c r="AA67" i="39"/>
  <c r="L7" i="39"/>
  <c r="L12" i="39" s="1"/>
  <c r="AC90" i="39"/>
  <c r="Z91" i="39"/>
  <c r="AC105" i="39"/>
  <c r="Z67" i="39"/>
  <c r="AM67" i="39"/>
  <c r="AC11" i="39"/>
  <c r="AC12" i="39" s="1"/>
  <c r="AL12" i="39" s="1"/>
  <c r="AG118" i="39"/>
  <c r="N8" i="39"/>
  <c r="N12" i="39" s="1"/>
  <c r="AP66" i="39"/>
  <c r="AF11" i="39"/>
  <c r="AF12" i="39" s="1"/>
  <c r="AP40" i="39"/>
  <c r="AN67" i="39"/>
  <c r="AC66" i="38"/>
  <c r="AP53" i="38"/>
  <c r="AD90" i="38"/>
  <c r="AN67" i="38"/>
  <c r="AC40" i="38"/>
  <c r="L5" i="38"/>
  <c r="N6" i="38"/>
  <c r="N12" i="38" s="1"/>
  <c r="AC27" i="38"/>
  <c r="AB67" i="38"/>
  <c r="L7" i="38"/>
  <c r="AA105" i="38"/>
  <c r="AP99" i="38"/>
  <c r="AA90" i="38"/>
  <c r="AB90" i="38"/>
  <c r="AB107" i="38" s="1"/>
  <c r="AL117" i="38"/>
  <c r="AL11" i="38"/>
  <c r="AO67" i="38"/>
  <c r="AG11" i="38"/>
  <c r="AM67" i="38"/>
  <c r="Z105" i="38"/>
  <c r="O12" i="38"/>
  <c r="AP27" i="38"/>
  <c r="AC108" i="38"/>
  <c r="AP40" i="38"/>
  <c r="AC89" i="38"/>
  <c r="AG117" i="38"/>
  <c r="AC104" i="38"/>
  <c r="AD105" i="38"/>
  <c r="Z67" i="38"/>
  <c r="AP92" i="38"/>
  <c r="Z90" i="38"/>
  <c r="AA67" i="38"/>
  <c r="AQ67" i="38"/>
  <c r="AC53" i="38"/>
  <c r="AC12" i="38"/>
  <c r="AL12" i="38" s="1"/>
  <c r="AD67" i="38"/>
  <c r="AP66" i="38"/>
  <c r="AD12" i="38"/>
  <c r="AB90" i="37"/>
  <c r="AA102" i="37"/>
  <c r="AC89" i="37"/>
  <c r="AB102" i="37"/>
  <c r="AC40" i="37"/>
  <c r="AP27" i="37"/>
  <c r="AQ67" i="37"/>
  <c r="AC66" i="37"/>
  <c r="AB67" i="37"/>
  <c r="AC27" i="37"/>
  <c r="L7" i="37"/>
  <c r="L12" i="37" s="1"/>
  <c r="AC53" i="37"/>
  <c r="AA67" i="37"/>
  <c r="O12" i="37"/>
  <c r="AO67" i="37"/>
  <c r="AC105" i="37"/>
  <c r="AN67" i="37"/>
  <c r="AP40" i="37"/>
  <c r="AP90" i="37"/>
  <c r="AA90" i="37"/>
  <c r="Z102" i="37"/>
  <c r="AD90" i="37"/>
  <c r="Z90" i="37"/>
  <c r="AM67" i="37"/>
  <c r="AC101" i="37"/>
  <c r="AC102" i="37" s="1"/>
  <c r="AD102" i="37"/>
  <c r="Z67" i="37"/>
  <c r="AC12" i="37"/>
  <c r="AL12" i="37" s="1"/>
  <c r="AL11" i="37"/>
  <c r="AG11" i="37"/>
  <c r="AD12" i="37"/>
  <c r="AL111" i="37"/>
  <c r="AD67" i="37"/>
  <c r="AP66" i="37"/>
  <c r="AG111" i="37"/>
  <c r="N4" i="37"/>
  <c r="N12" i="37" s="1"/>
  <c r="AP53" i="37"/>
  <c r="AD89" i="36"/>
  <c r="AP66" i="36"/>
  <c r="AL107" i="36"/>
  <c r="AA97" i="36"/>
  <c r="AP40" i="36"/>
  <c r="AD67" i="36"/>
  <c r="AB97" i="36"/>
  <c r="AC53" i="36"/>
  <c r="AQ67" i="36"/>
  <c r="AA89" i="36"/>
  <c r="AC66" i="36"/>
  <c r="AC27" i="36"/>
  <c r="AC88" i="36"/>
  <c r="AB89" i="36"/>
  <c r="O12" i="36"/>
  <c r="AC40" i="36"/>
  <c r="AA67" i="36"/>
  <c r="AC100" i="36"/>
  <c r="AN67" i="36"/>
  <c r="AD97" i="36"/>
  <c r="Z97" i="36"/>
  <c r="Z89" i="36"/>
  <c r="AP88" i="36"/>
  <c r="AG11" i="36"/>
  <c r="AL12" i="36"/>
  <c r="AG107" i="36"/>
  <c r="Z67" i="36"/>
  <c r="AC96" i="36"/>
  <c r="AC97" i="36" s="1"/>
  <c r="AM67" i="36"/>
  <c r="AB67" i="36"/>
  <c r="N10" i="36"/>
  <c r="AL11" i="36"/>
  <c r="L6" i="36"/>
  <c r="L12" i="36" s="1"/>
  <c r="N9" i="36"/>
  <c r="AP27" i="36"/>
  <c r="AO67" i="36"/>
  <c r="AP53" i="36"/>
  <c r="AP53" i="35"/>
  <c r="AC94" i="35"/>
  <c r="AC95" i="35" s="1"/>
  <c r="AQ67" i="35"/>
  <c r="AP40" i="35"/>
  <c r="AC40" i="35"/>
  <c r="AP66" i="35"/>
  <c r="O8" i="35"/>
  <c r="AC53" i="35"/>
  <c r="AA67" i="35"/>
  <c r="AA88" i="35"/>
  <c r="AN67" i="35"/>
  <c r="AA95" i="35"/>
  <c r="Z88" i="35"/>
  <c r="AP27" i="35"/>
  <c r="AG104" i="35"/>
  <c r="AC66" i="35"/>
  <c r="AD67" i="35"/>
  <c r="AQ68" i="35" s="1"/>
  <c r="AO67" i="35"/>
  <c r="AC98" i="35"/>
  <c r="O7" i="35"/>
  <c r="N4" i="35"/>
  <c r="AP86" i="35"/>
  <c r="AL104" i="35"/>
  <c r="AB88" i="35"/>
  <c r="AC87" i="35"/>
  <c r="AD88" i="35"/>
  <c r="AB95" i="35"/>
  <c r="AD95" i="35"/>
  <c r="Z95" i="35"/>
  <c r="AM67" i="35"/>
  <c r="Z67" i="35"/>
  <c r="AI12" i="35"/>
  <c r="AC27" i="35"/>
  <c r="L11" i="35"/>
  <c r="L12" i="35" s="1"/>
  <c r="AC11" i="35"/>
  <c r="AC12" i="35" s="1"/>
  <c r="N6" i="35"/>
  <c r="AD11" i="35"/>
  <c r="AB67" i="35"/>
  <c r="AP66" i="34"/>
  <c r="AB91" i="34"/>
  <c r="AC90" i="34"/>
  <c r="AC91" i="34" s="1"/>
  <c r="AD91" i="34"/>
  <c r="AC94" i="34"/>
  <c r="AA91" i="34"/>
  <c r="AQ67" i="34"/>
  <c r="AC27" i="34"/>
  <c r="AC53" i="34"/>
  <c r="AD67" i="34"/>
  <c r="AC40" i="34"/>
  <c r="O5" i="34"/>
  <c r="O12" i="34" s="1"/>
  <c r="AC66" i="34"/>
  <c r="AA67" i="34"/>
  <c r="N4" i="34"/>
  <c r="N12" i="34" s="1"/>
  <c r="AP40" i="34"/>
  <c r="AN67" i="34"/>
  <c r="AO67" i="34"/>
  <c r="L11" i="34"/>
  <c r="L12" i="34" s="1"/>
  <c r="AP53" i="34"/>
  <c r="AC83" i="34"/>
  <c r="Z67" i="34"/>
  <c r="AB84" i="34"/>
  <c r="AB93" i="34" s="1"/>
  <c r="AD84" i="34"/>
  <c r="AD93" i="34" s="1"/>
  <c r="AP84" i="34"/>
  <c r="Z84" i="34"/>
  <c r="AA84" i="34"/>
  <c r="Z91" i="34"/>
  <c r="AM67" i="34"/>
  <c r="AG100" i="34"/>
  <c r="AL100" i="34"/>
  <c r="AC11" i="34"/>
  <c r="AG11" i="34" s="1"/>
  <c r="AB67" i="34"/>
  <c r="AQ82" i="33"/>
  <c r="AO82" i="33"/>
  <c r="AN82" i="33"/>
  <c r="AM82" i="33"/>
  <c r="AP79" i="33"/>
  <c r="AP78" i="33"/>
  <c r="AD80" i="33"/>
  <c r="AB80" i="33"/>
  <c r="AA80" i="33"/>
  <c r="Z80" i="33"/>
  <c r="AC78" i="33"/>
  <c r="AC79" i="33"/>
  <c r="AP81" i="33"/>
  <c r="AP80" i="33"/>
  <c r="AC86" i="33"/>
  <c r="AP68" i="41" l="1"/>
  <c r="AC116" i="41"/>
  <c r="AP68" i="40"/>
  <c r="AC106" i="39"/>
  <c r="Z108" i="39"/>
  <c r="AB108" i="39"/>
  <c r="AC108" i="39" s="1"/>
  <c r="AC91" i="39"/>
  <c r="AC67" i="39"/>
  <c r="AO68" i="39"/>
  <c r="AN68" i="39"/>
  <c r="AM68" i="39"/>
  <c r="AL11" i="39"/>
  <c r="AG11" i="39"/>
  <c r="AP67" i="39"/>
  <c r="AD107" i="38"/>
  <c r="AC105" i="38"/>
  <c r="AQ68" i="38"/>
  <c r="AP67" i="38"/>
  <c r="AN68" i="38"/>
  <c r="L12" i="38"/>
  <c r="AC67" i="38"/>
  <c r="AO68" i="38"/>
  <c r="AA107" i="38"/>
  <c r="AC107" i="38" s="1"/>
  <c r="AC90" i="38"/>
  <c r="Z107" i="38"/>
  <c r="AM68" i="38"/>
  <c r="AA104" i="37"/>
  <c r="AC104" i="37" s="1"/>
  <c r="AB104" i="37"/>
  <c r="AC90" i="37"/>
  <c r="Z104" i="37"/>
  <c r="AO68" i="37"/>
  <c r="AQ68" i="37"/>
  <c r="AC67" i="37"/>
  <c r="AN68" i="37"/>
  <c r="AP67" i="37"/>
  <c r="AD104" i="37"/>
  <c r="AM68" i="37"/>
  <c r="Z99" i="36"/>
  <c r="AD99" i="36"/>
  <c r="AB99" i="36"/>
  <c r="N12" i="36"/>
  <c r="AA99" i="36"/>
  <c r="AC99" i="36" s="1"/>
  <c r="AQ68" i="36"/>
  <c r="AC89" i="36"/>
  <c r="AC67" i="36"/>
  <c r="AN68" i="36"/>
  <c r="AP67" i="36"/>
  <c r="AM68" i="36"/>
  <c r="AO68" i="36"/>
  <c r="N12" i="35"/>
  <c r="AA97" i="35"/>
  <c r="O12" i="35"/>
  <c r="AP67" i="35"/>
  <c r="AC67" i="35"/>
  <c r="AN68" i="35"/>
  <c r="AO68" i="35"/>
  <c r="AC88" i="35"/>
  <c r="Z97" i="35"/>
  <c r="AL11" i="35"/>
  <c r="AD97" i="35"/>
  <c r="AB97" i="35"/>
  <c r="AM68" i="35"/>
  <c r="AL12" i="35"/>
  <c r="AD12" i="35"/>
  <c r="AG11" i="35"/>
  <c r="AQ68" i="34"/>
  <c r="AA93" i="34"/>
  <c r="AC93" i="34" s="1"/>
  <c r="AN68" i="34"/>
  <c r="AC67" i="34"/>
  <c r="AP67" i="34"/>
  <c r="AO68" i="34"/>
  <c r="Z93" i="34"/>
  <c r="AC84" i="34"/>
  <c r="AM68" i="34"/>
  <c r="AC12" i="34"/>
  <c r="AL12" i="34" s="1"/>
  <c r="AL11" i="34"/>
  <c r="AP82" i="33"/>
  <c r="AC80" i="33"/>
  <c r="AL7" i="33"/>
  <c r="AG7" i="33"/>
  <c r="AL5" i="33"/>
  <c r="AG5" i="33"/>
  <c r="AL9" i="33"/>
  <c r="AG9" i="33"/>
  <c r="AL10" i="33"/>
  <c r="AG10" i="33"/>
  <c r="AL8" i="33"/>
  <c r="AG8" i="33"/>
  <c r="AL4" i="33"/>
  <c r="AG4" i="33"/>
  <c r="AP65" i="33"/>
  <c r="AP64" i="33"/>
  <c r="AP63" i="33"/>
  <c r="AP62" i="33"/>
  <c r="AP61" i="33"/>
  <c r="AP60" i="33"/>
  <c r="AP59" i="33"/>
  <c r="AP58" i="33"/>
  <c r="AP57" i="33"/>
  <c r="AP56" i="33"/>
  <c r="AP55" i="33"/>
  <c r="AP54" i="33"/>
  <c r="AQ53" i="33"/>
  <c r="O11" i="33" s="1"/>
  <c r="AO53" i="33"/>
  <c r="N11" i="33" s="1"/>
  <c r="AN53" i="33"/>
  <c r="L11" i="33" s="1"/>
  <c r="AM53" i="33"/>
  <c r="AP52" i="33"/>
  <c r="AP51" i="33"/>
  <c r="AP50" i="33"/>
  <c r="AP49" i="33"/>
  <c r="AP48" i="33"/>
  <c r="AP47" i="33"/>
  <c r="AP46" i="33"/>
  <c r="AP45" i="33"/>
  <c r="AP44" i="33"/>
  <c r="AP43" i="33"/>
  <c r="AP42" i="33"/>
  <c r="AP41" i="33"/>
  <c r="AQ40" i="33"/>
  <c r="O10" i="33" s="1"/>
  <c r="AO40" i="33"/>
  <c r="N10" i="33" s="1"/>
  <c r="AN40" i="33"/>
  <c r="L10" i="33" s="1"/>
  <c r="AM40" i="33"/>
  <c r="AP39" i="33"/>
  <c r="AP38" i="33"/>
  <c r="AP37" i="33"/>
  <c r="AP36" i="33"/>
  <c r="AP35" i="33"/>
  <c r="AP34" i="33"/>
  <c r="AP33" i="33"/>
  <c r="AP32" i="33"/>
  <c r="AP31" i="33"/>
  <c r="AP30" i="33"/>
  <c r="AP29" i="33"/>
  <c r="AP28" i="33"/>
  <c r="AQ27" i="33"/>
  <c r="O7" i="33" s="1"/>
  <c r="AO27" i="33"/>
  <c r="N7" i="33" s="1"/>
  <c r="AN27" i="33"/>
  <c r="L7" i="33" s="1"/>
  <c r="AM27" i="33"/>
  <c r="AP26" i="33"/>
  <c r="AP25" i="33"/>
  <c r="AP24" i="33"/>
  <c r="AP23" i="33"/>
  <c r="AP22" i="33"/>
  <c r="AP21" i="33"/>
  <c r="AP20" i="33"/>
  <c r="AP19" i="33"/>
  <c r="AP18" i="33"/>
  <c r="AP17" i="33"/>
  <c r="AP16" i="33"/>
  <c r="AP15" i="33"/>
  <c r="AC65" i="33"/>
  <c r="AC64" i="33"/>
  <c r="AC63" i="33"/>
  <c r="AC62" i="33"/>
  <c r="AC61" i="33"/>
  <c r="AC60" i="33"/>
  <c r="AC59" i="33"/>
  <c r="AC58" i="33"/>
  <c r="AC57" i="33"/>
  <c r="AC56" i="33"/>
  <c r="AC55" i="33"/>
  <c r="AC54" i="33"/>
  <c r="AC52" i="33"/>
  <c r="AC51" i="33"/>
  <c r="AC50" i="33"/>
  <c r="AC49" i="33"/>
  <c r="AC48" i="33"/>
  <c r="AC47" i="33"/>
  <c r="AC46" i="33"/>
  <c r="AC45" i="33"/>
  <c r="AC44" i="33"/>
  <c r="AC43" i="33"/>
  <c r="AC42" i="33"/>
  <c r="AC41" i="33"/>
  <c r="AC39" i="33"/>
  <c r="AC38" i="33"/>
  <c r="AC37" i="33"/>
  <c r="AC36" i="33"/>
  <c r="AC35" i="33"/>
  <c r="AC34" i="33"/>
  <c r="AC33" i="33"/>
  <c r="AC32" i="33"/>
  <c r="AC31" i="33"/>
  <c r="AC30" i="33"/>
  <c r="AC29" i="33"/>
  <c r="AC28" i="33"/>
  <c r="AC26" i="33"/>
  <c r="AC25" i="33"/>
  <c r="AC24" i="33"/>
  <c r="AC23" i="33"/>
  <c r="AC22" i="33"/>
  <c r="AC21" i="33"/>
  <c r="AC20" i="33"/>
  <c r="AC19" i="33"/>
  <c r="AC18" i="33"/>
  <c r="AC17" i="33"/>
  <c r="AC16" i="33"/>
  <c r="AP68" i="39" l="1"/>
  <c r="AP68" i="38"/>
  <c r="AP68" i="37"/>
  <c r="AP68" i="36"/>
  <c r="AC97" i="35"/>
  <c r="AP68" i="35"/>
  <c r="AP68" i="34"/>
  <c r="AP53" i="33"/>
  <c r="AP27" i="33"/>
  <c r="AP40" i="33"/>
  <c r="AK96" i="33"/>
  <c r="AJ96" i="33"/>
  <c r="AI96" i="33"/>
  <c r="AD87" i="33"/>
  <c r="AC87" i="33"/>
  <c r="AB87" i="33"/>
  <c r="AA87" i="33"/>
  <c r="Z87" i="33"/>
  <c r="AQ87" i="33"/>
  <c r="AO87" i="33"/>
  <c r="AN87" i="33"/>
  <c r="AM87" i="33"/>
  <c r="AF96" i="33"/>
  <c r="AE96" i="33"/>
  <c r="AD96" i="33"/>
  <c r="AC96" i="33"/>
  <c r="AP87" i="33"/>
  <c r="AD91" i="33"/>
  <c r="AB91" i="33"/>
  <c r="AA91" i="33"/>
  <c r="Z91" i="33"/>
  <c r="AQ66" i="33"/>
  <c r="O5" i="33" s="1"/>
  <c r="AO66" i="33"/>
  <c r="N5" i="33" s="1"/>
  <c r="AN66" i="33"/>
  <c r="L5" i="33" s="1"/>
  <c r="AM66" i="33"/>
  <c r="AD66" i="33"/>
  <c r="O4" i="33" s="1"/>
  <c r="AB66" i="33"/>
  <c r="N4" i="33" s="1"/>
  <c r="AA66" i="33"/>
  <c r="L4" i="33" s="1"/>
  <c r="Z66" i="33"/>
  <c r="AD53" i="33"/>
  <c r="O9" i="33" s="1"/>
  <c r="AB53" i="33"/>
  <c r="N9" i="33" s="1"/>
  <c r="AA53" i="33"/>
  <c r="L9" i="33" s="1"/>
  <c r="Z53" i="33"/>
  <c r="AD40" i="33"/>
  <c r="O6" i="33" s="1"/>
  <c r="AB40" i="33"/>
  <c r="N6" i="33" s="1"/>
  <c r="AA40" i="33"/>
  <c r="L6" i="33" s="1"/>
  <c r="Z40" i="33"/>
  <c r="AB27" i="33"/>
  <c r="N8" i="33" s="1"/>
  <c r="AD27" i="33"/>
  <c r="O8" i="33" s="1"/>
  <c r="J4" i="33"/>
  <c r="J11" i="33"/>
  <c r="J7" i="33"/>
  <c r="J6" i="33"/>
  <c r="J5" i="33"/>
  <c r="J10" i="33"/>
  <c r="B14" i="33"/>
  <c r="AQ67" i="33" l="1"/>
  <c r="AC66" i="33"/>
  <c r="AD67" i="33"/>
  <c r="AC53" i="33"/>
  <c r="AN67" i="33"/>
  <c r="AM67" i="33"/>
  <c r="AO67" i="33"/>
  <c r="AP66" i="33"/>
  <c r="AC40" i="33"/>
  <c r="AB67" i="33"/>
  <c r="L50" i="33"/>
  <c r="AP67" i="33" l="1"/>
  <c r="C75" i="33" l="1"/>
  <c r="G51" i="33"/>
  <c r="G50" i="33"/>
  <c r="AA27" i="33"/>
  <c r="L8" i="33" s="1"/>
  <c r="Z27" i="33"/>
  <c r="Z67" i="33" s="1"/>
  <c r="AC15" i="33"/>
  <c r="AC91" i="33" s="1"/>
  <c r="M12" i="33"/>
  <c r="I12" i="33"/>
  <c r="H12" i="33"/>
  <c r="G12" i="33"/>
  <c r="K4" i="33"/>
  <c r="K11" i="33"/>
  <c r="K7" i="33"/>
  <c r="AL3" i="33"/>
  <c r="AG3" i="33"/>
  <c r="K6" i="33"/>
  <c r="K5" i="33"/>
  <c r="K10" i="33"/>
  <c r="AL6" i="33"/>
  <c r="AG6" i="33"/>
  <c r="J9" i="33"/>
  <c r="K9" i="33" s="1"/>
  <c r="J8" i="33"/>
  <c r="K8" i="33" s="1"/>
  <c r="L12" i="33" l="1"/>
  <c r="AC27" i="33"/>
  <c r="AC67" i="33" s="1"/>
  <c r="AA67" i="33"/>
  <c r="O12" i="33"/>
  <c r="AN68" i="33" l="1"/>
  <c r="N12" i="33"/>
  <c r="AO68" i="33"/>
  <c r="AQ68" i="33"/>
  <c r="AM68" i="33"/>
  <c r="AP68" i="33" l="1"/>
  <c r="AC11" i="33"/>
  <c r="AC12" i="33" s="1"/>
  <c r="AD11" i="33"/>
  <c r="AD12" i="33" s="1"/>
  <c r="AF11" i="33"/>
  <c r="AF12" i="33" s="1"/>
  <c r="AG96" i="33"/>
  <c r="AE11" i="33"/>
  <c r="AE12" i="33" s="1"/>
  <c r="Z81" i="33"/>
  <c r="AA81" i="33"/>
  <c r="AB81" i="33"/>
  <c r="AD81" i="33"/>
  <c r="Z88" i="33"/>
  <c r="AB88" i="33"/>
  <c r="AA88" i="33"/>
  <c r="AC88" i="33"/>
  <c r="AD88" i="33"/>
  <c r="AD90" i="33" l="1"/>
  <c r="AA90" i="33"/>
  <c r="AB90" i="33"/>
  <c r="Z90" i="33"/>
  <c r="AC90" i="33" l="1"/>
  <c r="AL96" i="33"/>
  <c r="AK11" i="33"/>
  <c r="AK12" i="33" s="1"/>
  <c r="AI11" i="33"/>
  <c r="AI12" i="33" s="1"/>
  <c r="AL12" i="33" s="1"/>
  <c r="AJ11" i="33"/>
  <c r="AJ12" i="33" s="1"/>
  <c r="AC81" i="33"/>
  <c r="Z102" i="48"/>
  <c r="Z123" i="48" s="1"/>
  <c r="AA123" i="48"/>
  <c r="AA102" i="48"/>
  <c r="AD102" i="48"/>
  <c r="AD123" i="48" s="1"/>
  <c r="AB102" i="48"/>
  <c r="AB123" i="48" s="1"/>
  <c r="AC102" i="48"/>
  <c r="AC123" i="48" l="1"/>
  <c r="AC92" i="55"/>
  <c r="AD92" i="55"/>
  <c r="AE92" i="55"/>
  <c r="AE32" i="55" s="1"/>
  <c r="AL92" i="55" l="1"/>
  <c r="CD119" i="55"/>
  <c r="AG92" i="55"/>
  <c r="AC32" i="55"/>
  <c r="AL32" i="55" s="1"/>
  <c r="AD32" i="55"/>
  <c r="AG31" i="55"/>
  <c r="AL31" i="55"/>
</calcChain>
</file>

<file path=xl/sharedStrings.xml><?xml version="1.0" encoding="utf-8"?>
<sst xmlns="http://schemas.openxmlformats.org/spreadsheetml/2006/main" count="20164" uniqueCount="923">
  <si>
    <t>USA MEN'S OVER 50 HOCKEY LEAGUE</t>
  </si>
  <si>
    <t>GOALIE STATISTICS</t>
  </si>
  <si>
    <t>Team</t>
  </si>
  <si>
    <t>PIM</t>
  </si>
  <si>
    <t>GP</t>
  </si>
  <si>
    <t>GA</t>
  </si>
  <si>
    <t>SO</t>
  </si>
  <si>
    <t>ENG</t>
  </si>
  <si>
    <t>W</t>
  </si>
  <si>
    <t>L</t>
  </si>
  <si>
    <t>T</t>
  </si>
  <si>
    <t>GF</t>
  </si>
  <si>
    <t>PTS.</t>
  </si>
  <si>
    <t>PCT.</t>
  </si>
  <si>
    <t>Assists</t>
  </si>
  <si>
    <t>State Farm</t>
  </si>
  <si>
    <t>John Kenny</t>
  </si>
  <si>
    <t>Bruins</t>
  </si>
  <si>
    <t>Bret Beaudry</t>
  </si>
  <si>
    <t>Canadiens</t>
  </si>
  <si>
    <t>Chuck Thibault</t>
  </si>
  <si>
    <t>Eriton</t>
  </si>
  <si>
    <t>Ron Jones</t>
  </si>
  <si>
    <t>Direct Staff</t>
  </si>
  <si>
    <t>Ed  Henri</t>
  </si>
  <si>
    <t>Dive Shop</t>
  </si>
  <si>
    <t>Substitute Goalies</t>
  </si>
  <si>
    <t>Season Totals</t>
  </si>
  <si>
    <t xml:space="preserve"> Team</t>
  </si>
  <si>
    <t>G</t>
  </si>
  <si>
    <t>A</t>
  </si>
  <si>
    <t>Pts.</t>
  </si>
  <si>
    <t>Period</t>
  </si>
  <si>
    <t>SF/Subs</t>
  </si>
  <si>
    <t>Penalties:</t>
  </si>
  <si>
    <t>George Pacifico</t>
  </si>
  <si>
    <t>Mike Nardone</t>
  </si>
  <si>
    <t>Dino Rossi</t>
  </si>
  <si>
    <t>Frank Taylor</t>
  </si>
  <si>
    <t>Joe Moceri</t>
  </si>
  <si>
    <t>Lee Castiglioni</t>
  </si>
  <si>
    <t>Pat Parrott</t>
  </si>
  <si>
    <t>Dan Guest</t>
  </si>
  <si>
    <t>Tom Dupart</t>
  </si>
  <si>
    <t>Al Rosinski</t>
  </si>
  <si>
    <t>State Farm Totals</t>
  </si>
  <si>
    <t>Cdns/Subs</t>
  </si>
  <si>
    <t>Bruno's Dive Shop</t>
  </si>
  <si>
    <t>Dive/Subs</t>
  </si>
  <si>
    <t>Bill Tucker</t>
  </si>
  <si>
    <t>Game 1</t>
  </si>
  <si>
    <t>Jim Sheehan</t>
  </si>
  <si>
    <t>Bob Smith</t>
  </si>
  <si>
    <t xml:space="preserve"> </t>
  </si>
  <si>
    <t>Rich Dudzinski</t>
  </si>
  <si>
    <t>Joe Grazioli</t>
  </si>
  <si>
    <t>Frank Kuhs</t>
  </si>
  <si>
    <t>Hank Kraus</t>
  </si>
  <si>
    <t>Game 2</t>
  </si>
  <si>
    <t>Bruno Burnosky</t>
  </si>
  <si>
    <t>Direct/Subs</t>
  </si>
  <si>
    <t>Lee Klott</t>
  </si>
  <si>
    <t>John Higgins</t>
  </si>
  <si>
    <t>Bob Lazarevich</t>
  </si>
  <si>
    <t xml:space="preserve">                    </t>
  </si>
  <si>
    <t>Art Luz</t>
  </si>
  <si>
    <t>Steve Yollick</t>
  </si>
  <si>
    <t>Game 3</t>
  </si>
  <si>
    <t>Angelo Peruzzi</t>
  </si>
  <si>
    <t>Clay Barker</t>
  </si>
  <si>
    <t>Lew Bishop</t>
  </si>
  <si>
    <t>Jim Klott</t>
  </si>
  <si>
    <t>Mike Robins</t>
  </si>
  <si>
    <t>Direct Staff Totals</t>
  </si>
  <si>
    <t>Bruins/Subs</t>
  </si>
  <si>
    <t>Eriton/Subs</t>
  </si>
  <si>
    <t>Dave Kenny</t>
  </si>
  <si>
    <t>Dane Foucher</t>
  </si>
  <si>
    <t>Gene Zyla</t>
  </si>
  <si>
    <t>Rick Grosz</t>
  </si>
  <si>
    <t>Game 4</t>
  </si>
  <si>
    <t>Dave Reed</t>
  </si>
  <si>
    <t>Neil Henriques</t>
  </si>
  <si>
    <t>Jim Blain</t>
  </si>
  <si>
    <t>Total Penalties</t>
  </si>
  <si>
    <t>Eriton Totals</t>
  </si>
  <si>
    <t>SHUTOUTS:</t>
  </si>
  <si>
    <t>Ken Lavigne</t>
  </si>
  <si>
    <t>John McRae</t>
  </si>
  <si>
    <t>Tony Chaivre</t>
  </si>
  <si>
    <t>Tom Kokuba</t>
  </si>
  <si>
    <t>Gerald Honkanen</t>
  </si>
  <si>
    <t>Mike Bayer</t>
  </si>
  <si>
    <t>HAT TRICKS:</t>
  </si>
  <si>
    <t>PLAYMAKERS:</t>
  </si>
  <si>
    <t>League Totals</t>
  </si>
  <si>
    <t>Leading Scorers</t>
  </si>
  <si>
    <t>Jim Seisser</t>
  </si>
  <si>
    <t>Chris Yakey</t>
  </si>
  <si>
    <t>Score</t>
  </si>
  <si>
    <t>PCT</t>
  </si>
  <si>
    <t>GA AVG</t>
  </si>
  <si>
    <t>Minutes</t>
  </si>
  <si>
    <t>Jack Becker</t>
  </si>
  <si>
    <t>Chris Douglas</t>
  </si>
  <si>
    <t>Mark Cicchini</t>
  </si>
  <si>
    <t>Jason Rockey</t>
  </si>
  <si>
    <t>TOTALS FROM TEAMS</t>
  </si>
  <si>
    <t>Week</t>
  </si>
  <si>
    <t>Penalty Leaders</t>
  </si>
  <si>
    <t>Mark Duane</t>
  </si>
  <si>
    <t>Tim Kiefiuk</t>
  </si>
  <si>
    <t>Don Roser</t>
  </si>
  <si>
    <t>Team No.</t>
  </si>
  <si>
    <t>Name</t>
  </si>
  <si>
    <t>Bill Doman</t>
  </si>
  <si>
    <t>Glenn Smith</t>
  </si>
  <si>
    <t>PATCHES</t>
  </si>
  <si>
    <t>Ken Rice</t>
  </si>
  <si>
    <t>Mike Phillips</t>
  </si>
  <si>
    <t>SUBSTITUTE TOTALS</t>
  </si>
  <si>
    <t>REGULARS SUBBING TOTALS</t>
  </si>
  <si>
    <t>Wayne Coatney</t>
  </si>
  <si>
    <t>Gerry Zyla</t>
  </si>
  <si>
    <t>COLUMN SUB TOTAL</t>
  </si>
  <si>
    <t>Glen Wodnicki</t>
  </si>
  <si>
    <t>George McKenzie</t>
  </si>
  <si>
    <t>SUBSTITUTE STATISTICS</t>
  </si>
  <si>
    <t>Assist(s)</t>
  </si>
  <si>
    <t>Goal</t>
  </si>
  <si>
    <t>Roger Weiss</t>
  </si>
  <si>
    <t>Sons of the Flag</t>
  </si>
  <si>
    <t>Stiletto</t>
  </si>
  <si>
    <t>Sons of the Flag Totals</t>
  </si>
  <si>
    <t>Stiletto Totals</t>
  </si>
  <si>
    <t>SotF/Subs</t>
  </si>
  <si>
    <t>SotF</t>
  </si>
  <si>
    <t>Stilleto/Subs</t>
  </si>
  <si>
    <t>Stilleto</t>
  </si>
  <si>
    <t>Frank Barket</t>
  </si>
  <si>
    <t>None</t>
  </si>
  <si>
    <t>Total Assists</t>
  </si>
  <si>
    <t>Total Goals</t>
  </si>
  <si>
    <t>Wyatt Gee</t>
  </si>
  <si>
    <t>Dennis Powers</t>
  </si>
  <si>
    <t>Mark Schweiger</t>
  </si>
  <si>
    <t>Cdns</t>
  </si>
  <si>
    <t>Dive</t>
  </si>
  <si>
    <t>St Farm</t>
  </si>
  <si>
    <t>Dir Staff</t>
  </si>
  <si>
    <t>Rtg</t>
  </si>
  <si>
    <t>No.</t>
  </si>
  <si>
    <t>Sub Scoring</t>
  </si>
  <si>
    <t>Regulars Subbing</t>
  </si>
  <si>
    <t>Jim Burden</t>
  </si>
  <si>
    <t>Ed Frank</t>
  </si>
  <si>
    <t>Mike Longo</t>
  </si>
  <si>
    <t>Mike Allemon</t>
  </si>
  <si>
    <t>Pete Guzzardo</t>
  </si>
  <si>
    <t>Jim Cicchini</t>
  </si>
  <si>
    <t>EastSide Canadiens</t>
  </si>
  <si>
    <t>KHC Bruins</t>
  </si>
  <si>
    <t>Tony Garnatz</t>
  </si>
  <si>
    <t>KHC Bruins Totals</t>
  </si>
  <si>
    <t>EastSide Canadiens Totals</t>
  </si>
  <si>
    <t>Jim Cooke</t>
  </si>
  <si>
    <t>Ed Henri</t>
  </si>
  <si>
    <t>Bob Barnauskas</t>
  </si>
  <si>
    <t>Goalie Subs</t>
  </si>
  <si>
    <t>#2  Stiletto</t>
  </si>
  <si>
    <t>Mike Phillips - Canadiens</t>
  </si>
  <si>
    <t>Keith Omand</t>
  </si>
  <si>
    <t>Curt Yakey</t>
  </si>
  <si>
    <t>Ed Buxton</t>
  </si>
  <si>
    <t>Todd Barc</t>
  </si>
  <si>
    <t>Dave Mutart</t>
  </si>
  <si>
    <t>Scott French</t>
  </si>
  <si>
    <t>Eric Affholter</t>
  </si>
  <si>
    <t>Rob Visingardi</t>
  </si>
  <si>
    <t>Darrell Amoe</t>
  </si>
  <si>
    <t>Chris Bohne</t>
  </si>
  <si>
    <t>Dan Pratt</t>
  </si>
  <si>
    <t>#1  Sons of the Flag</t>
  </si>
  <si>
    <t>#3  Bruno's Dive Shop</t>
  </si>
  <si>
    <t>#4  EastSide Canadiens</t>
  </si>
  <si>
    <t>#6  Eriton</t>
  </si>
  <si>
    <t>#5  Direct Staff</t>
  </si>
  <si>
    <t>#7  KHC Bruins</t>
  </si>
  <si>
    <t>#8  State Farm</t>
  </si>
  <si>
    <t>Mark Dawson (sub)</t>
  </si>
  <si>
    <t>Keith Omand &amp; Pete Guzzardo</t>
  </si>
  <si>
    <t>Dane Foucher &amp; Dennis Powers</t>
  </si>
  <si>
    <t>Chris Douglass</t>
  </si>
  <si>
    <t>Unassisted</t>
  </si>
  <si>
    <t>Rob Visingardi &amp; Curt Yakey</t>
  </si>
  <si>
    <t>Curt Yakey &amp; Al Rosinski</t>
  </si>
  <si>
    <t>Bob Stimetz (sub)</t>
  </si>
  <si>
    <t>Tony Garnatz &amp; Ken Rice</t>
  </si>
  <si>
    <t>John Higgins &amp; Bob Stimetz (sub)</t>
  </si>
  <si>
    <t>Chris Bohne &amp; Dave Mutart</t>
  </si>
  <si>
    <t>Chris Bohne &amp; Jim Blain</t>
  </si>
  <si>
    <t>Bill Doman &amp; Chris Bohne</t>
  </si>
  <si>
    <t>Jim Sheehan  Too Many Men</t>
  </si>
  <si>
    <t>George McKenzie  Hold</t>
  </si>
  <si>
    <t>Don Roser  Hold</t>
  </si>
  <si>
    <t>Rick Hoffmann (sub) &amp; Glenn Smith</t>
  </si>
  <si>
    <t>John McRae &amp; Mike Allemon</t>
  </si>
  <si>
    <t>Clay Barker and Bill Doman</t>
  </si>
  <si>
    <t>Bob Lazarevich (sub)</t>
  </si>
  <si>
    <t>George Pacifico &amp; Mike Allemon</t>
  </si>
  <si>
    <t>Bob Stimetz</t>
  </si>
  <si>
    <t>Dave Vigliotti</t>
  </si>
  <si>
    <t>Rick Hoffmann</t>
  </si>
  <si>
    <t>Mark Dawson</t>
  </si>
  <si>
    <t>Ray Nadolski</t>
  </si>
  <si>
    <t>Dan Smyth</t>
  </si>
  <si>
    <t>Bruno's Dive Shop Totals</t>
  </si>
  <si>
    <t>Chris Bohne - Direct Staff</t>
  </si>
  <si>
    <t>Chris Douglas  Hook</t>
  </si>
  <si>
    <t>Bob Smith &amp; Eric Affholter</t>
  </si>
  <si>
    <t>Eric Affholter &amp; Frank Taylor</t>
  </si>
  <si>
    <t>Chris Douglas &amp; Wyatt Gee</t>
  </si>
  <si>
    <t>Dawn Fullerton (sub)</t>
  </si>
  <si>
    <t>Mike Longo &amp; Keith Omand</t>
  </si>
  <si>
    <t>Pete Guzzardo &amp; Keith Omand</t>
  </si>
  <si>
    <t>Darrell Amoe &amp; Mark Schweiger</t>
  </si>
  <si>
    <t>Bob Lazarevich &amp; Mike Phillips</t>
  </si>
  <si>
    <t>Mike Allemon &amp; Bill Tucker</t>
  </si>
  <si>
    <t>Mike Allemon &amp; John McRae</t>
  </si>
  <si>
    <t>Al Rosinski  Interference</t>
  </si>
  <si>
    <t>Chuck Thibault  Hold</t>
  </si>
  <si>
    <t>Jim Cooke &amp; Jim Sheehan</t>
  </si>
  <si>
    <t>Lee Klott &amp; Jim Cooke</t>
  </si>
  <si>
    <t>Kevin Gualdoni (sub)</t>
  </si>
  <si>
    <t>Al Pyc (sub)</t>
  </si>
  <si>
    <t>Gerry Zyla &amp; Jim Blain</t>
  </si>
  <si>
    <t>Dave Mutart &amp; Clay Barker</t>
  </si>
  <si>
    <t>Jim Blain &amp; Gerry Zyla</t>
  </si>
  <si>
    <t>Frank Kuhs &amp; Clay Barker</t>
  </si>
  <si>
    <t>Clay Barker &amp; Chris Bohne</t>
  </si>
  <si>
    <t>Keith Leduc</t>
  </si>
  <si>
    <t>Allan Pyc</t>
  </si>
  <si>
    <t>John Prisciandaro</t>
  </si>
  <si>
    <t>John Prisciandaro (sub)</t>
  </si>
  <si>
    <t>Kevin Gualdoni</t>
  </si>
  <si>
    <t>Dawn Fullerton</t>
  </si>
  <si>
    <t>LEAGUE TOTALS</t>
  </si>
  <si>
    <t>Gene Zyla - Direct Staff</t>
  </si>
  <si>
    <t>Clay Barker - Direct Staff</t>
  </si>
  <si>
    <t>Tony Garnatz  Trip</t>
  </si>
  <si>
    <t>Rick Killewald (sub)</t>
  </si>
  <si>
    <t>Pat Parrott (sub)</t>
  </si>
  <si>
    <t>Norm McRae (sub)</t>
  </si>
  <si>
    <t>Dennis Powers &amp; Norm McRae (sub)</t>
  </si>
  <si>
    <t>Frank Taylor  Hold</t>
  </si>
  <si>
    <t>Jim Burden  Slash</t>
  </si>
  <si>
    <t>Joe Moceri  Hook</t>
  </si>
  <si>
    <t>Jim Burden &amp; Eric Affholter</t>
  </si>
  <si>
    <t>Darrell Amoe  Trip</t>
  </si>
  <si>
    <t>Greg Garavaglia (sub)</t>
  </si>
  <si>
    <t>Eliot Entwistle (sub)</t>
  </si>
  <si>
    <t>Dan Smyth (sub)</t>
  </si>
  <si>
    <t>Curt Yakey &amp; Dave Reed</t>
  </si>
  <si>
    <t>Mike Phillips &amp; Curt Yakey</t>
  </si>
  <si>
    <t>Mike Phillips &amp; Dave Reed</t>
  </si>
  <si>
    <t>Al Rosinski &amp; Bob Lazarevich</t>
  </si>
  <si>
    <t>Frank Kuhs &amp; Dave Mutart</t>
  </si>
  <si>
    <t>Chris Bohne &amp; Gerry Zyla</t>
  </si>
  <si>
    <t>Pete Guzzardo  Hold</t>
  </si>
  <si>
    <t>Mike Longo  Trip</t>
  </si>
  <si>
    <t>Larry Sterling (sub) &amp; Dave Kenny</t>
  </si>
  <si>
    <t>Jim Cicchini &amp; Steve Yollick</t>
  </si>
  <si>
    <t>Keith Omand &amp; Mike Longo</t>
  </si>
  <si>
    <t>Steve Yollick &amp; Pat Parrott</t>
  </si>
  <si>
    <t>Pat Parrott &amp; Pete Guzzardo</t>
  </si>
  <si>
    <t>Bill Tucker &amp; Ed Buxton</t>
  </si>
  <si>
    <t>Gerry Zyla &amp; Dave Mutart</t>
  </si>
  <si>
    <t>Allan Pyc (sub) &amp; Tony Garnatz</t>
  </si>
  <si>
    <t>Allan Pyc (sub) &amp; Rick Grosz</t>
  </si>
  <si>
    <t>Norm McRae</t>
  </si>
  <si>
    <t>Rick Killewald</t>
  </si>
  <si>
    <t>Todd Vaughn</t>
  </si>
  <si>
    <t>Joe Varani</t>
  </si>
  <si>
    <t>Greg Garavaglia</t>
  </si>
  <si>
    <t>Dan Henzie</t>
  </si>
  <si>
    <t>Eliot Entwistle</t>
  </si>
  <si>
    <t>Larry Sterling</t>
  </si>
  <si>
    <t>Clay Barker &amp; Eliot Entwistle (sub)</t>
  </si>
  <si>
    <t>Eliot Entwistle (sub) (4) - Direct Staff</t>
  </si>
  <si>
    <t>Glen Wodnicki - Dive Shop</t>
  </si>
  <si>
    <t>Norm McRae (sub) - Stiletto</t>
  </si>
  <si>
    <t>Jim Blain &amp; Dave Mutart</t>
  </si>
  <si>
    <t>Mike Robins &amp; Angelo Peruzzi</t>
  </si>
  <si>
    <t>Rick Siegel</t>
  </si>
  <si>
    <t>Lee Klott &amp; Dino Rossi</t>
  </si>
  <si>
    <t>Frank Taylor  High Stick</t>
  </si>
  <si>
    <t>Dennis Powers &amp; George Pacifico</t>
  </si>
  <si>
    <t>Frank Taylor &amp; Chris Douglas</t>
  </si>
  <si>
    <t>Keith Omand &amp; Jim Cicchini</t>
  </si>
  <si>
    <t>Mike Longo &amp; Wayne Coatney</t>
  </si>
  <si>
    <t>Keith Leduc (sub)</t>
  </si>
  <si>
    <t>Keith Leduc (sub) &amp; Al Rosinski</t>
  </si>
  <si>
    <t>Darrell Amoe &amp; Al Rosinski</t>
  </si>
  <si>
    <t>Curt Yakey &amp; Rob Visingardi</t>
  </si>
  <si>
    <t>Chris Yakey - Canadiens</t>
  </si>
  <si>
    <t>Paul Boulanger</t>
  </si>
  <si>
    <t>Doug Rahaim</t>
  </si>
  <si>
    <t>Bill Tucker &amp; George Pacifico</t>
  </si>
  <si>
    <t>Joe Grazioli &amp; Paul Boulanger (sub)</t>
  </si>
  <si>
    <t>Gene Zyla &amp; Dawn Fullerton (sub)</t>
  </si>
  <si>
    <t>Rick Siegel (sub)</t>
  </si>
  <si>
    <t>Rob Solnik (sub)  Rough</t>
  </si>
  <si>
    <t>Allan Pyc (sub)</t>
  </si>
  <si>
    <t>Rob Solnik (sub)</t>
  </si>
  <si>
    <t>Ed Frank &amp; Tony Garnatz</t>
  </si>
  <si>
    <t>Tony Garnatz &amp; Mike Bayer</t>
  </si>
  <si>
    <t>Jim Burden &amp; Dan Guest</t>
  </si>
  <si>
    <t>Darrell Amoe  Rough</t>
  </si>
  <si>
    <t>Mike Phillips  Hold</t>
  </si>
  <si>
    <t>Darrell Amoe &amp; Dave Reed</t>
  </si>
  <si>
    <t>Mark Rodgers (sub)</t>
  </si>
  <si>
    <t>Keith Omand &amp; Steve Yollick</t>
  </si>
  <si>
    <t>Jason Rockey &amp; Lew Bishop</t>
  </si>
  <si>
    <t>Don Roser  Hook</t>
  </si>
  <si>
    <t>Pete Guzzardo  Hook</t>
  </si>
  <si>
    <t>Steve Yollick  Hook</t>
  </si>
  <si>
    <t>Keith Omand  Hold</t>
  </si>
  <si>
    <t>Dane Foucer &amp; Dennis Powers</t>
  </si>
  <si>
    <t>John McRae &amp; Dane Foucher</t>
  </si>
  <si>
    <t>Ed Buxton  Rough</t>
  </si>
  <si>
    <t>Gene Zyla  Slash</t>
  </si>
  <si>
    <t>Gerry Zyla &amp; Bill Doman</t>
  </si>
  <si>
    <t>Chris Bohne &amp; Bill Doman</t>
  </si>
  <si>
    <t>Joe Grazioli (sub) &amp; Bill Doman</t>
  </si>
  <si>
    <t>Frank Kuhs &amp; Dan Guest (sub)</t>
  </si>
  <si>
    <t>Don Roser &amp; Glenn Smith</t>
  </si>
  <si>
    <t>Curt Yakey &amp; Hank Kraus</t>
  </si>
  <si>
    <t>Gene Zyla &amp; Frank Kuhs</t>
  </si>
  <si>
    <t>Chris Bohne &amp; Angelo Peruzzi</t>
  </si>
  <si>
    <t>Rob Solnik</t>
  </si>
  <si>
    <t>Joe Gerbino</t>
  </si>
  <si>
    <t>Mark Rodgers</t>
  </si>
  <si>
    <t>Dan Smyth (sub) - Dive Shop</t>
  </si>
  <si>
    <t>Lee Klott  Rough - double minor</t>
  </si>
  <si>
    <t>Gene Zyla (4) - Direct Staff</t>
  </si>
  <si>
    <t>Chris Bohne (4) - Direct Staff</t>
  </si>
  <si>
    <t>Bill Doman - Direct Staff</t>
  </si>
  <si>
    <t>Roger Weiss &amp; Dawn Fullerton (sub)</t>
  </si>
  <si>
    <t>Jim Cicchini &amp;Steve Yollick</t>
  </si>
  <si>
    <t>Ed Buxton  Trip</t>
  </si>
  <si>
    <t>Frank Taylor  Interference</t>
  </si>
  <si>
    <t>Dan Smyth (sub) &amp; Dan Guest</t>
  </si>
  <si>
    <t>Glen Wodnicki &amp; Frank Taylor</t>
  </si>
  <si>
    <t>Dan Guest &amp; Todd Barc</t>
  </si>
  <si>
    <t>Marty Schmitt (sub) &amp; Dave Mutart</t>
  </si>
  <si>
    <t>Joe Grazioli  Slash</t>
  </si>
  <si>
    <t>Frank Barket  Trip</t>
  </si>
  <si>
    <t>John McRae (sub)</t>
  </si>
  <si>
    <t>Ken Rice &amp; Gerald Honkanen</t>
  </si>
  <si>
    <t>Frank Barket &amp; Lew Bishop</t>
  </si>
  <si>
    <t>Dan Pratt &amp; Jason Rockey</t>
  </si>
  <si>
    <t>Tom Dupart &amp; Don Roser</t>
  </si>
  <si>
    <t>Marty Schmitt</t>
  </si>
  <si>
    <t>Jeff Zyrek</t>
  </si>
  <si>
    <t>Chuck Taormina</t>
  </si>
  <si>
    <t>Mike Allemon  Trip</t>
  </si>
  <si>
    <t>George Pacifico &amp; Dane Foucher</t>
  </si>
  <si>
    <t>Don Roser &amp; Dan Pratt</t>
  </si>
  <si>
    <t>Don Roser &amp; Joe Moceri</t>
  </si>
  <si>
    <t>Tom Dupart &amp; Dan Pratt</t>
  </si>
  <si>
    <t>Doug Rahaim  Hook</t>
  </si>
  <si>
    <t>Empty Net Goal</t>
  </si>
  <si>
    <t>Frank Taylor &amp; Dan Smyth (sub)</t>
  </si>
  <si>
    <t>Dino Rossi &amp; Lee Castiglioni</t>
  </si>
  <si>
    <t>Bob Stimetz (sub)  Trip</t>
  </si>
  <si>
    <t>Angelo Peruzzi  Interference</t>
  </si>
  <si>
    <t>Pete Guzzardo  Trip</t>
  </si>
  <si>
    <t>Keith Omand &amp; Mark Cicchini</t>
  </si>
  <si>
    <t>Mike Bayer (sub) &amp; Dave Kenny</t>
  </si>
  <si>
    <t>Rick Killewald (sub)  Slash</t>
  </si>
  <si>
    <t>Mike Bayer &amp; Ken Rice</t>
  </si>
  <si>
    <t>Tom Darling</t>
  </si>
  <si>
    <t>Tom Darling (sub)</t>
  </si>
  <si>
    <t>Keith Leduc (sub) &amp; Darrell Amoe</t>
  </si>
  <si>
    <t>Mike Phillips &amp; Dawn Fullerton (sub)</t>
  </si>
  <si>
    <t>Don Roser - State Farm</t>
  </si>
  <si>
    <t>Pete Guzzardo - Sons of the Flag</t>
  </si>
  <si>
    <t>Tom Darling (sub) &amp; Curt Yakey</t>
  </si>
  <si>
    <t>Paul Kaczmarek</t>
  </si>
  <si>
    <t>Doug Rahaim (sub) &amp; Chris Douglas</t>
  </si>
  <si>
    <t>Keith Leduc (sub) &amp; Mark Schweiger</t>
  </si>
  <si>
    <t>Angelo Peruzzi &amp; Clay Barker</t>
  </si>
  <si>
    <t>Keith Omand - Sons of the Flag</t>
  </si>
  <si>
    <t>Allan Pyc (sub) &amp; Ed Frank</t>
  </si>
  <si>
    <t>USA MEN'S OVER FIFTY HOCKEY ASSOCIATION</t>
  </si>
  <si>
    <t>Chuck Thibault  Hook</t>
  </si>
  <si>
    <t>Pete Guzzardo &amp; Jim Cicchini</t>
  </si>
  <si>
    <t>Mike Allemon &amp; Dennis Powers</t>
  </si>
  <si>
    <t>Lew Bishop  Trip</t>
  </si>
  <si>
    <t>Greg Pozo (sub)</t>
  </si>
  <si>
    <t>Larry Sterling (sub) &amp; Dino Rossi</t>
  </si>
  <si>
    <t>Dan Guest (sub) &amp; Steve Yollick (sub)</t>
  </si>
  <si>
    <t>Al Rosinski  Hook</t>
  </si>
  <si>
    <t>Dawn Fullerton (sub) &amp; Glen Wodnicki</t>
  </si>
  <si>
    <t>Glen Wodnicki &amp; Bob Smith</t>
  </si>
  <si>
    <t>Bob Smith &amp; Jeff Morton (sub)</t>
  </si>
  <si>
    <t>Marty Schmitt (sub) &amp; Jeff Morton (sub)</t>
  </si>
  <si>
    <t>Darrell Amoe &amp; Mike Phillips</t>
  </si>
  <si>
    <t>Frank Kuhs  Too Many Men</t>
  </si>
  <si>
    <t>John Higgins  Hold</t>
  </si>
  <si>
    <t>John Higgins &amp; Chuck Taormina (sub)</t>
  </si>
  <si>
    <t>Eliot Entwistle (sub) &amp; Dawn Fullerton (sub)</t>
  </si>
  <si>
    <t>Dan Smyth (sub) &amp; Marty Schmitt (sub)</t>
  </si>
  <si>
    <t>Marty Schmitt (sub) &amp; Chris Bohne</t>
  </si>
  <si>
    <t>Mike Sewick</t>
  </si>
  <si>
    <t>Jeff Morton</t>
  </si>
  <si>
    <t>Craig Eaton</t>
  </si>
  <si>
    <t>Greg Pozzo</t>
  </si>
  <si>
    <t>Chuck Taormina (sub) &amp; Rob Solnik (sub)</t>
  </si>
  <si>
    <t>Steve Yollick &amp; Wayne Coatney</t>
  </si>
  <si>
    <t>Keith Omand &amp; Wayne Coatney</t>
  </si>
  <si>
    <t>Rob Solnik (sub) &amp; Steve Yollick</t>
  </si>
  <si>
    <t>Marty Schmitt (sub)</t>
  </si>
  <si>
    <t>Ray Nadolski (sub)</t>
  </si>
  <si>
    <t>Todd Barc &amp; Frank Taylor</t>
  </si>
  <si>
    <t>Dennis Powers  Hook</t>
  </si>
  <si>
    <t>Curt Yakey &amp; Doug Rahaim (sub)</t>
  </si>
  <si>
    <t>Mike Phillips &amp; Roger Weiss</t>
  </si>
  <si>
    <t>Doug Rahaim (sub) &amp; Curt Yakey</t>
  </si>
  <si>
    <t>Marc Lueckhoff (sub) &amp; Bob Barnauskas</t>
  </si>
  <si>
    <t>Rob Solnik (sub)  Hook</t>
  </si>
  <si>
    <t>Roger Weiss (sub)  Hook</t>
  </si>
  <si>
    <t>John Higgins  Trip</t>
  </si>
  <si>
    <t>Mark Rodgers (sub)  Hook</t>
  </si>
  <si>
    <t>Gerald Honkanen &amp; John Higgins</t>
  </si>
  <si>
    <t>Greg Pozzo (sub)</t>
  </si>
  <si>
    <t>Dino Rossi &amp; Dan Guest (sub)</t>
  </si>
  <si>
    <t>Frank Taylor (sub) &amp; Dino Rossi</t>
  </si>
  <si>
    <t>Bill Doman  Hook</t>
  </si>
  <si>
    <t>Eliot Entwistle (sub) &amp; Gerry Zyla</t>
  </si>
  <si>
    <t>Scott French - Direct Staff</t>
  </si>
  <si>
    <t>Greg Pozzo (sub) - Bruins</t>
  </si>
  <si>
    <t>Pat Parrott - Sons of the Flag</t>
  </si>
  <si>
    <t>Mark Schweiger &amp; Darrell Amoe</t>
  </si>
  <si>
    <t>Chris Cook (sub) &amp; Bob Smith</t>
  </si>
  <si>
    <t>John Marchin</t>
  </si>
  <si>
    <t>Dave Stephanoff</t>
  </si>
  <si>
    <t>Chris Cook</t>
  </si>
  <si>
    <t>Dave Doman</t>
  </si>
  <si>
    <t>Rick Batchelder</t>
  </si>
  <si>
    <t>Marc Lueckhoff</t>
  </si>
  <si>
    <t>Ron Filarski</t>
  </si>
  <si>
    <t>Doug Rahaim (sub)</t>
  </si>
  <si>
    <t>Rick Hoffmann (sub)</t>
  </si>
  <si>
    <t>Dan Smyth (sub) &amp; Frank Taylor</t>
  </si>
  <si>
    <t>Dan Smyth (sub) &amp; Jim Burden</t>
  </si>
  <si>
    <t>Paul Boulanger (sub)</t>
  </si>
  <si>
    <t>Ed Frank &amp; John Higgins</t>
  </si>
  <si>
    <t>Ken Rice &amp; Mike Bayer</t>
  </si>
  <si>
    <t>Dane Foucher &amp; John McRae</t>
  </si>
  <si>
    <t>John Kenny  Hook</t>
  </si>
  <si>
    <t>Keith Omand &amp; Art Luz</t>
  </si>
  <si>
    <t>Pat Parrott &amp; Rich Dudzinski</t>
  </si>
  <si>
    <t>Pete Guzzardo &amp; Wayne Coatney</t>
  </si>
  <si>
    <t>Mike Allemon (sub) &amp; Keith Omand</t>
  </si>
  <si>
    <t>Jim Cooke &amp; Lee Klott</t>
  </si>
  <si>
    <t>Gene Zyla  Trip</t>
  </si>
  <si>
    <t>Chris Bohne  Trip</t>
  </si>
  <si>
    <t>Trip Maghielse (sub)</t>
  </si>
  <si>
    <t>Glenn Smith (sub)</t>
  </si>
  <si>
    <t>Clay Barker &amp; Bill Doman</t>
  </si>
  <si>
    <t>Trip Maghielse</t>
  </si>
  <si>
    <t>Greg Fleming</t>
  </si>
  <si>
    <t>Doug Rahaim (sub) &amp; Trip Maghielse (sub)</t>
  </si>
  <si>
    <t>Trip Maghielse (sub) - Canadiens</t>
  </si>
  <si>
    <t>Gerry Zyla &amp; Greg Fleming (sub)</t>
  </si>
  <si>
    <t>Gerry Zyla - Direct Staff</t>
  </si>
  <si>
    <t>Dennis Powers  Interference</t>
  </si>
  <si>
    <t>Dave Doman (sub)  Hook</t>
  </si>
  <si>
    <t>Chris Douglas &amp; Dan Guest</t>
  </si>
  <si>
    <t>Dave Doman (sub) &amp; Tom Kokuba</t>
  </si>
  <si>
    <t>Dane Foucher &amp; Bob Barnauskas</t>
  </si>
  <si>
    <t>Mark Duane &amp; Jason Rockey</t>
  </si>
  <si>
    <t>Mark Duane &amp; Paul Boulanger (sub)</t>
  </si>
  <si>
    <t>Rob Visingardi &amp; Roger Weiss</t>
  </si>
  <si>
    <t>Roger Weiss &amp; Curt Yakey</t>
  </si>
  <si>
    <t>Bill Doman  Body Check</t>
  </si>
  <si>
    <t>Clay Barker &amp; Angelo Peruzzi</t>
  </si>
  <si>
    <t>Dino Rossi &amp; Lee Klott</t>
  </si>
  <si>
    <t>Jim Cicchini  Slash</t>
  </si>
  <si>
    <t>Mike Nardone &amp; Paul Boulanger (sub)</t>
  </si>
  <si>
    <t>Dan Guest &amp; Dan Smyth (sub)</t>
  </si>
  <si>
    <t>Billy Beyer</t>
  </si>
  <si>
    <t>Billy Beyer (sub)</t>
  </si>
  <si>
    <t>Chris Douglas  Interference</t>
  </si>
  <si>
    <t>Mike Bayer  Hook</t>
  </si>
  <si>
    <t>Dave Doman (sub)</t>
  </si>
  <si>
    <t>Bob Smith &amp; Chris Douglas</t>
  </si>
  <si>
    <t>Rick Hoffmann (sub) &amp; Mike Nardone</t>
  </si>
  <si>
    <t>Rob Duff (sub)</t>
  </si>
  <si>
    <t>Roger Weiss (sub) &amp; Frank Kuhs</t>
  </si>
  <si>
    <t>Bill Doman &amp; Frank Kuhs</t>
  </si>
  <si>
    <t>Gene Zyla &amp; Roger Weiss (sub)</t>
  </si>
  <si>
    <t>Dave Mutart &amp; Angelo Peruzzi</t>
  </si>
  <si>
    <t>Glenn Smith &amp; Joe Moceri</t>
  </si>
  <si>
    <t>Glenn Smith &amp; Don Roser</t>
  </si>
  <si>
    <t>Mark Duane &amp; Tony Chaivre</t>
  </si>
  <si>
    <t>Glenn Smith &amp; Dan Pratt</t>
  </si>
  <si>
    <t>Steve Yollick &amp; Art Luz</t>
  </si>
  <si>
    <t>Pete Guzzardo &amp; Steve Yollick</t>
  </si>
  <si>
    <t>Steve Yollick &amp; Keith Omand</t>
  </si>
  <si>
    <t>Rich Dudzinski &amp; Wayne Coatney</t>
  </si>
  <si>
    <t>Rich Dudzinski &amp; Dan Smyth (sub)</t>
  </si>
  <si>
    <t>Wayne Coatney &amp; Rich Dudzinski</t>
  </si>
  <si>
    <t>Gerry Zyla (sub)  Hook</t>
  </si>
  <si>
    <t>Jim Klott  Trip</t>
  </si>
  <si>
    <t>Neil Henriques  Too Many Men</t>
  </si>
  <si>
    <t>Gerry Zyla (sub)</t>
  </si>
  <si>
    <t>Lee Klott &amp; Frank Taylor (sub)</t>
  </si>
  <si>
    <t>Jim Sheehan &amp; Mark Rodgers (sub)</t>
  </si>
  <si>
    <t>John Kenny - KHC Bruins</t>
  </si>
  <si>
    <t>Rob Duff</t>
  </si>
  <si>
    <t>Bill Doman &amp; Roger Weiss (sub)</t>
  </si>
  <si>
    <t>Roger Weiss (sub) - Direct Staff</t>
  </si>
  <si>
    <t>Rich Dudzinski (4) - Sons of the Flag</t>
  </si>
  <si>
    <t>Wayne Coatney - Sons of the Flag</t>
  </si>
  <si>
    <t>Steve Yollick - Sons of the Flag</t>
  </si>
  <si>
    <t>Glenn Smith - State Farm</t>
  </si>
  <si>
    <t>Gene Zyla  Hook</t>
  </si>
  <si>
    <t>Todd Barc  Hook</t>
  </si>
  <si>
    <t>Frank Kuhs &amp; Angelo Peruzzi</t>
  </si>
  <si>
    <t>Gerry Zyla &amp; Frank Kuhs</t>
  </si>
  <si>
    <t>Dino Rossi  High Stick</t>
  </si>
  <si>
    <t>Dan Smyth (sub)  Hook</t>
  </si>
  <si>
    <t>Steve Yollick (sub)  Trip</t>
  </si>
  <si>
    <t>Lee Klot</t>
  </si>
  <si>
    <t>Ken Lavigne &amp; Dino Rossi</t>
  </si>
  <si>
    <t>Marc Lueckoff (sub) &amp; Dan Smyth (sub)</t>
  </si>
  <si>
    <t>Marc Lueckoff (sub) &amp; Ed Buxton</t>
  </si>
  <si>
    <t>Ed Buxton &amp; Billy Beyer (sub)</t>
  </si>
  <si>
    <t>Pat Parrott  Hook</t>
  </si>
  <si>
    <t>Mike Longo  Hold</t>
  </si>
  <si>
    <t>Pete Guzzardo &amp; Art Luz</t>
  </si>
  <si>
    <t>Wayne Coatney &amp; Jim Cicchini</t>
  </si>
  <si>
    <t>Dan Pratt &amp; Don Roser</t>
  </si>
  <si>
    <t>Dawn Fullerton (sub) &amp; Rob Solnik (sub)</t>
  </si>
  <si>
    <t>Rick Grosz &amp; Rob Solnik (sub)</t>
  </si>
  <si>
    <t>Rick Grosz &amp; Bob Stimetz (sub)</t>
  </si>
  <si>
    <t>Rob Solnik (sub) &amp; Gerald Honkanen</t>
  </si>
  <si>
    <t>Mike Beyer</t>
  </si>
  <si>
    <t>Bob Lazarevich &amp; Curt Yakey</t>
  </si>
  <si>
    <t>Andre Boulanger</t>
  </si>
  <si>
    <t>Bill Ciaramitaro</t>
  </si>
  <si>
    <t>Glen Barna</t>
  </si>
  <si>
    <t>Keith Omand (4) - Sons of the Flag</t>
  </si>
  <si>
    <t>Jim Cicchini - Sons of the Flag</t>
  </si>
  <si>
    <t>Jason Rockey - State Farm</t>
  </si>
  <si>
    <t>Rob Solnik (sub) - Eriton</t>
  </si>
  <si>
    <t>Darrell Amoe  Unsportsmanlike</t>
  </si>
  <si>
    <t>Curt Yakey  Too Many Men</t>
  </si>
  <si>
    <t>Pete Guzzardo (sub)</t>
  </si>
  <si>
    <t>Ed Frank &amp; Paul Boulanger (sub)</t>
  </si>
  <si>
    <t>Dawn Fullerton (sub) &amp; Rick Grosz</t>
  </si>
  <si>
    <t>Jason Rockey &amp; Glenn Smith</t>
  </si>
  <si>
    <t>Joe Moceri  Trip</t>
  </si>
  <si>
    <t>Dave Vigliotti (sub) - State Farm</t>
  </si>
  <si>
    <t>Jim Sheehan &amp; Lee Klott</t>
  </si>
  <si>
    <t>Marty Schmitt (sub) &amp; Frank Taylor</t>
  </si>
  <si>
    <t>Glen Wodnicki &amp; Chris Douglas</t>
  </si>
  <si>
    <t>Dan Guest &amp; Chris Douglas</t>
  </si>
  <si>
    <t>Mark Cicchini  Hook</t>
  </si>
  <si>
    <t>Frank Taylor &amp; Dave Doman (sub)</t>
  </si>
  <si>
    <t>Billy Beyer (sub)  Hook</t>
  </si>
  <si>
    <t>Greg Fleming (sub)</t>
  </si>
  <si>
    <t>George Pacifico &amp; Bob Barnauskas</t>
  </si>
  <si>
    <t>Art Luz &amp; Keith Omand</t>
  </si>
  <si>
    <t>Art Luz &amp; Pete Guzzardo</t>
  </si>
  <si>
    <t>Mark Cicchini &amp; Art Luz</t>
  </si>
  <si>
    <t>Mark Cicchini &amp; Keith Omand</t>
  </si>
  <si>
    <t>Al Rosinski &amp; Darrell Amoe</t>
  </si>
  <si>
    <t>Dave Reed &amp; Darrell Amoe</t>
  </si>
  <si>
    <t>Mark Schwieger &amp; Mike Phillips</t>
  </si>
  <si>
    <t>Dan Guest &amp; Marty Schmitt (sub)</t>
  </si>
  <si>
    <t>Glen Wodnicki &amp; Wyatt Gee</t>
  </si>
  <si>
    <t>Wyatt Gee &amp; Bob Smith</t>
  </si>
  <si>
    <t>Paul Boulanger (sub)  Unsportsmanlike</t>
  </si>
  <si>
    <t>Dave Doman (sub)  Unsportsmanlike</t>
  </si>
  <si>
    <t>Paul Boulanger (sub) &amp; Gerald Honkanen</t>
  </si>
  <si>
    <t>Dan Pratt  Body Check</t>
  </si>
  <si>
    <t>Jim Sheehan &amp; Neil Henriques</t>
  </si>
  <si>
    <t>Bill Ciaramitaro (sub) &amp; Dino Rossi</t>
  </si>
  <si>
    <t>Lee Klott &amp; Neil Henriques</t>
  </si>
  <si>
    <t>Bill Ciaramitaro (sub) &amp; Mark Rodgers (sub)</t>
  </si>
  <si>
    <t>John Kenny - Bruins</t>
  </si>
  <si>
    <t>Art Luz - Sons of the Flag</t>
  </si>
  <si>
    <t>Jim Blain &amp; Bill Doman</t>
  </si>
  <si>
    <t>Keith Omand  Hook</t>
  </si>
  <si>
    <t>Pat Parrott  Trip</t>
  </si>
  <si>
    <t>Marc Lueckoff (sub)</t>
  </si>
  <si>
    <t>Bill Ciaramitaro (sub)</t>
  </si>
  <si>
    <t>Lee Klott &amp; Bill Ciaramitaro (sub)</t>
  </si>
  <si>
    <t>Lee Klott &amp; Keith Leduc (sub)</t>
  </si>
  <si>
    <t>Tim Kiefiuk (sub) - Sons of the Flag</t>
  </si>
  <si>
    <t>Bob Lazarevich (sub) &amp; Clay Barker</t>
  </si>
  <si>
    <t>Gerry Zyla &amp; Gene Zyla</t>
  </si>
  <si>
    <t>Keith Omand (sub)</t>
  </si>
  <si>
    <t>Don Roser  Rough</t>
  </si>
  <si>
    <t>Greg Fleming (sub)  Rough (double)</t>
  </si>
  <si>
    <t>Randy Szarek</t>
  </si>
  <si>
    <t>Allan Pyc (sub) &amp; Tony Chaivre</t>
  </si>
  <si>
    <t>Keith Leduc (sub) - Bruins</t>
  </si>
  <si>
    <t>Greg Fleming (sub)  Hold</t>
  </si>
  <si>
    <t>Bill Doman  High Stick</t>
  </si>
  <si>
    <t>Dawn Fullerton (sub)  Trip</t>
  </si>
  <si>
    <t>Jeff Morton (sub)  Slash</t>
  </si>
  <si>
    <t>Jeff Morton (sub)  Rough</t>
  </si>
  <si>
    <t>Mike Phillips  Hook</t>
  </si>
  <si>
    <t>Curt Yakey  Unsportsmanlike</t>
  </si>
  <si>
    <t>Curt Yakey  Misconduct</t>
  </si>
  <si>
    <t>Jeff Morton (sub)</t>
  </si>
  <si>
    <t>Curt Yakey &amp; Bob Lazarevich</t>
  </si>
  <si>
    <t>Jim Cicchini &amp; Pat Parrott</t>
  </si>
  <si>
    <t>Larry Sterling (sub) &amp; Glen Wodnicki</t>
  </si>
  <si>
    <t>Joe Moceri &amp; Don Roser</t>
  </si>
  <si>
    <t>Bill Tucker  Interference</t>
  </si>
  <si>
    <t>Paul Bolanger (sub)  Hook</t>
  </si>
  <si>
    <t>Dennis Powers &amp; Bob Barnauskas</t>
  </si>
  <si>
    <t>Paul Boulanger (sub) &amp; Ken Rice</t>
  </si>
  <si>
    <t>Bob Stimetz (sub) &amp; Mike Bayer</t>
  </si>
  <si>
    <t>Neil Henriques &amp; Lee Klott</t>
  </si>
  <si>
    <t>Jason Rockey &amp; Tony Chaivre</t>
  </si>
  <si>
    <t>Dave Kenny  Rough</t>
  </si>
  <si>
    <t>Bob Stimetz (sub) &amp; Dave Kenny</t>
  </si>
  <si>
    <t>Dino Rossi &amp; Bill Ciaramitaro (sub)</t>
  </si>
  <si>
    <t>Glenn Smith (sub) &amp; Dave Mutart</t>
  </si>
  <si>
    <t>Greg Fleming (sub) &amp; Jim Blain</t>
  </si>
  <si>
    <t>Gerry Zyla &amp; Glenn Smith (sub)</t>
  </si>
  <si>
    <t>Mike Nardone &amp; Mike Bayer</t>
  </si>
  <si>
    <t>Rob Duff (sub) &amp; Mike Nardone</t>
  </si>
  <si>
    <t>Wayne Coatney &amp; Pat Parrott</t>
  </si>
  <si>
    <t>Mike Longo &amp; Bret Beaudry</t>
  </si>
  <si>
    <t>Ed Buxton (sub)</t>
  </si>
  <si>
    <t>Glenn Smith &amp; Jason Rockey</t>
  </si>
  <si>
    <t>Lew Bishop &amp; Joe Moceri</t>
  </si>
  <si>
    <t>Tom Dupart &amp; Glenn Smith</t>
  </si>
  <si>
    <t>Tom Dupart &amp; Frank Barket</t>
  </si>
  <si>
    <t>Mark Houle (sub)</t>
  </si>
  <si>
    <t>Jim Creighton (sub) &amp; Darrell Amoe</t>
  </si>
  <si>
    <t>Curt Yakey &amp; Mark Houle (sub)</t>
  </si>
  <si>
    <t>Dave Reed &amp; Doug Rahaim (sub)</t>
  </si>
  <si>
    <t>Joe Varani (sub)  Too Many Men</t>
  </si>
  <si>
    <t>Dane Foucher &amp; Mike Allemon</t>
  </si>
  <si>
    <t>Dan Guest &amp; Wyatt Gee</t>
  </si>
  <si>
    <t>Wyatt Gee &amp; Jeff Morton (sub)</t>
  </si>
  <si>
    <t>Frank Taylor &amp; Bob Smith</t>
  </si>
  <si>
    <t>Jim Burden &amp; Glen Wodnicki</t>
  </si>
  <si>
    <t>Mark Houle</t>
  </si>
  <si>
    <t>Jim Creighton</t>
  </si>
  <si>
    <t>Bill Doman &amp; Dave Doman (sub)</t>
  </si>
  <si>
    <t>Dave Powers</t>
  </si>
  <si>
    <t>Mike Allemon &amp; Ed Buxton</t>
  </si>
  <si>
    <t>Mike Bayer &amp; Paul Boulanger (sub)</t>
  </si>
  <si>
    <t>Dino Rossi  Rough</t>
  </si>
  <si>
    <t>Gene Zyla (sub)</t>
  </si>
  <si>
    <t>Dino Rossi &amp; Jim Klott</t>
  </si>
  <si>
    <t>Bob Stimetz (sub) &amp; Neil Henriques</t>
  </si>
  <si>
    <t>Mark Schweiger &amp; Rob Visingardi</t>
  </si>
  <si>
    <t>Gene Zyla &amp; Clay Barker</t>
  </si>
  <si>
    <t>Joe Varani (sub)</t>
  </si>
  <si>
    <t>Jim Burden &amp; Dan Smyth (sub)</t>
  </si>
  <si>
    <t>Fred Jasmund</t>
  </si>
  <si>
    <t>Mike Bayer &amp; John Higgins</t>
  </si>
  <si>
    <t>Joe Grazioli &amp; Rick Grosz</t>
  </si>
  <si>
    <t>Joe Moceri &amp; Dan Pratt</t>
  </si>
  <si>
    <t>Mark Duane &amp; Frank Barket</t>
  </si>
  <si>
    <t>Tom Kokuba  Rough</t>
  </si>
  <si>
    <t>Bill Tucker  Trip</t>
  </si>
  <si>
    <t>Bob Barnauskas &amp; Mike Allemon</t>
  </si>
  <si>
    <t>Mark Dawson (sub) &amp; Chris Sneideraitis (sub)</t>
  </si>
  <si>
    <t>Dan Guest (sub)</t>
  </si>
  <si>
    <t>Mike Longo  Interference</t>
  </si>
  <si>
    <t>Rick Hoffmann (sub)  Too Many Men</t>
  </si>
  <si>
    <t>Mike Longo  High Stick</t>
  </si>
  <si>
    <t>Darrell Amoe  Slash</t>
  </si>
  <si>
    <t>Dave Reed &amp; Mark Houle (sub)</t>
  </si>
  <si>
    <t>Pete Guzzardo &amp; Mike Longo</t>
  </si>
  <si>
    <t>Bob Smith  Trip</t>
  </si>
  <si>
    <t>Bill Doman  Hold</t>
  </si>
  <si>
    <t>Wyatt Gee &amp; Todd Barc</t>
  </si>
  <si>
    <t>Gene Zyla &amp; Dave Mutart</t>
  </si>
  <si>
    <t>Tony Chaivre &amp; Don Roser</t>
  </si>
  <si>
    <t>Wyatt Gee &amp; Dan Guest</t>
  </si>
  <si>
    <t>Joe Varani (sub) &amp; Marc Lueckoff (sub)</t>
  </si>
  <si>
    <t>Chris Sneideraitis</t>
  </si>
  <si>
    <t>Mike Longo - Sons of the Flag</t>
  </si>
  <si>
    <t>Tom Kokuba  Interference</t>
  </si>
  <si>
    <t>Jeff Zyrek (sub) - State Farm</t>
  </si>
  <si>
    <t>Mark Cicchini  Cross Check</t>
  </si>
  <si>
    <t>Mark Cicchini  Trip</t>
  </si>
  <si>
    <t>Gerry Zyla  Cross Check</t>
  </si>
  <si>
    <t>Brett "Superman" Beaudry - S ot F</t>
  </si>
  <si>
    <t>John Higgins  Hook</t>
  </si>
  <si>
    <t>Dave Reed &amp; Curt Yakey</t>
  </si>
  <si>
    <t>Rick Siegel (sub) &amp; Rob Visingardi</t>
  </si>
  <si>
    <t>Rob Visingardi &amp; Mark Schweiger</t>
  </si>
  <si>
    <t>Jim Klott &amp; Bill Ciaramitaro (sub)</t>
  </si>
  <si>
    <t>No./Seed</t>
  </si>
  <si>
    <t>1 - G1</t>
  </si>
  <si>
    <t>5 - G2</t>
  </si>
  <si>
    <t>4 - S1</t>
  </si>
  <si>
    <t>3 - S2</t>
  </si>
  <si>
    <t>7 - S3</t>
  </si>
  <si>
    <t>6 - G4</t>
  </si>
  <si>
    <t>8 - TBD</t>
  </si>
  <si>
    <t>2 - TBD</t>
  </si>
  <si>
    <t>Gene Zyla &amp; Bill Doman</t>
  </si>
  <si>
    <t>Clay Barker &amp; Mike Robins</t>
  </si>
  <si>
    <t>Frank Kuhs  Trip</t>
  </si>
  <si>
    <t>Dave Mutart  Hook</t>
  </si>
  <si>
    <t>Gene Zyla  Rough (Double Minor)</t>
  </si>
  <si>
    <t>Pat Parrott  Rough (Double Minor)</t>
  </si>
  <si>
    <t>Rob Visingardi &amp; Mike Bayer (sub)</t>
  </si>
  <si>
    <t>Joe Varani (sub) &amp; Chris Douglas</t>
  </si>
  <si>
    <t>Todd Barc  Hold</t>
  </si>
  <si>
    <t>Jason Rockey  High Stick</t>
  </si>
  <si>
    <t>Dave Vigliotti (sub)</t>
  </si>
  <si>
    <t>Joe Grazioli  Hook</t>
  </si>
  <si>
    <t>George Pacifico &amp; John McRae</t>
  </si>
  <si>
    <t>Darrell Amoe (sub)</t>
  </si>
  <si>
    <t>Paul Boulanger (sub) &amp; Darrell Amoe (sub)</t>
  </si>
  <si>
    <t>Ken Rice &amp; Paul Boulanger (sub)</t>
  </si>
  <si>
    <t>8 - S4</t>
  </si>
  <si>
    <t>2 - G3</t>
  </si>
  <si>
    <t>Billy Beyer (sub) &amp; Dawn Fullerton (sub)</t>
  </si>
  <si>
    <t>Dawn Fullerton (s) &amp; Billy Beyer (s)</t>
  </si>
  <si>
    <t>Dawn Fullerton (sub) - Canadiens</t>
  </si>
  <si>
    <t>Billy Beyer (sub) - Canadiens</t>
  </si>
  <si>
    <t>Lee Klott - Bruins</t>
  </si>
  <si>
    <t>Paul Boulanger (sub) - Eriton</t>
  </si>
  <si>
    <t>2022/2023 REGULAR SEASON</t>
  </si>
  <si>
    <t>2022/2023 REGULAR SEASON - FINAL</t>
  </si>
  <si>
    <t>2022/2023 ALL GAMES - REGULAR SEASON AND PLAYOFFS</t>
  </si>
  <si>
    <t>1 / G1</t>
  </si>
  <si>
    <t>6 / G2</t>
  </si>
  <si>
    <t>4 / S1</t>
  </si>
  <si>
    <t>5 / S2</t>
  </si>
  <si>
    <t>3 / S3</t>
  </si>
  <si>
    <t>2 / G3</t>
  </si>
  <si>
    <t>8 / S4</t>
  </si>
  <si>
    <t>7 / G4</t>
  </si>
  <si>
    <t>Week 21</t>
  </si>
  <si>
    <t>2022/2023 REGULAR SEASON FINAL</t>
  </si>
  <si>
    <t>2022/2023 PLAYOFFS</t>
  </si>
  <si>
    <t>2022/2023 - PLAYOFFS</t>
  </si>
  <si>
    <t>SUBSTITUTE GOALIE STATISTICS</t>
  </si>
  <si>
    <t>SCORING AND PENALTY STATISTICS</t>
  </si>
  <si>
    <t>2022/2023 ALL GAMES</t>
  </si>
  <si>
    <t>2022/2023 REG SEASON</t>
  </si>
  <si>
    <t>REGULARS AS SUBSTITUTES STATISTICS</t>
  </si>
  <si>
    <t>Regular Sub Scoring</t>
  </si>
  <si>
    <t>REGULAR SUBSTITUTE TOTALS</t>
  </si>
  <si>
    <t>Frank Taylor  Hook</t>
  </si>
  <si>
    <t>Todd Barc  High Stick</t>
  </si>
  <si>
    <t>Chris Douglas &amp; Todd Barc</t>
  </si>
  <si>
    <t>Keith Leduc (sub) &amp; Bob Stimetz (sub)</t>
  </si>
  <si>
    <t>Dave Mutart &amp; Gerry Zyla</t>
  </si>
  <si>
    <t>Angelo Peruzzi  Rough</t>
  </si>
  <si>
    <t>Gerry Zyla  Hold</t>
  </si>
  <si>
    <t>Ed Buxton  Slash</t>
  </si>
  <si>
    <t>Dawn Fullerton (sub) &amp; Doug Rahaim (sub)</t>
  </si>
  <si>
    <t>Pat Parrott (sub) &amp; Craig Eaton (sub)</t>
  </si>
  <si>
    <t>Paul Boulanger (sub)  Hook</t>
  </si>
  <si>
    <t>Mike Bayer  Trip</t>
  </si>
  <si>
    <t>Mark Houle (sub) &amp; Curt Yakey</t>
  </si>
  <si>
    <t>ALL SUBSTITUTES</t>
  </si>
  <si>
    <t>Jim Cicchini &amp; Dave Doman (sub)</t>
  </si>
  <si>
    <t>Mark Houle (sub) - Canadiens</t>
  </si>
  <si>
    <t>Keith Leduc (sub) &amp; Joe Grazioli</t>
  </si>
  <si>
    <t>G-1</t>
  </si>
  <si>
    <t>G-3</t>
  </si>
  <si>
    <t>S-1</t>
  </si>
  <si>
    <t>S-3</t>
  </si>
  <si>
    <t>1/G1  Sons of the Flag</t>
  </si>
  <si>
    <t>6/G4  Eriton</t>
  </si>
  <si>
    <t>5/G2  Direct Staff</t>
  </si>
  <si>
    <t>2/G3  Stiletto</t>
  </si>
  <si>
    <t>8/S4  State Farm</t>
  </si>
  <si>
    <t>3/S2  Bruno's Dive Shop</t>
  </si>
  <si>
    <t>7/S3  KHC Bruins</t>
  </si>
  <si>
    <t>4/S1 EastSide Canadiens</t>
  </si>
  <si>
    <t>Jim Cicchini &amp; Wayne Coatney</t>
  </si>
  <si>
    <t>Rick Grosz &amp; Dawn Fullerton (sub)</t>
  </si>
  <si>
    <t>Bret "Superman" Beaudry - SotF</t>
  </si>
  <si>
    <t>Tim Kiefiuk - Eriton</t>
  </si>
  <si>
    <t>Wayne Coatney (sub)</t>
  </si>
  <si>
    <t>Keith Leduc (sub) &amp; Bill Ciaramitaro (sub)</t>
  </si>
  <si>
    <t>Jim Klott &amp; Keith Leduc (sub)</t>
  </si>
  <si>
    <t>Dave Kenny &amp; Bob Stimetz (sub)</t>
  </si>
  <si>
    <t>Bob Smith  Rough</t>
  </si>
  <si>
    <t>Jim Burden &amp; Marty Schmitt (sub)</t>
  </si>
  <si>
    <t>Wyatt Gee &amp; Frank Taylor</t>
  </si>
  <si>
    <t>Todd Barc &amp; Marty Schmitt (sub)</t>
  </si>
  <si>
    <t>Wayne Coatney (sub) &amp; Curt Yakey</t>
  </si>
  <si>
    <t>Gerald Honkanen &amp; Joe Grazioli</t>
  </si>
  <si>
    <t>Paul Boulanger (sub) &amp; Mike Nardone</t>
  </si>
  <si>
    <t>Trip Maghielse (sub) &amp; Tony Chaivre (sub)</t>
  </si>
  <si>
    <t>Dennis Powers &amp; Mike Allemon</t>
  </si>
  <si>
    <t>Tony Chaivre (sub)  Too Many Men</t>
  </si>
  <si>
    <t>Ed Frank  Rough</t>
  </si>
  <si>
    <t>George Pacifico  Trip</t>
  </si>
  <si>
    <t>Mike Allemon  Interference</t>
  </si>
  <si>
    <t>Dave Doman  Trip</t>
  </si>
  <si>
    <t>Dave Vigliotti (sub) &amp; Lee Klott</t>
  </si>
  <si>
    <t>Mike Robins (sub)</t>
  </si>
  <si>
    <t>Don Roser &amp; Jason Rockey</t>
  </si>
  <si>
    <t>Dave Vigliotti (sub) &amp; Keith Leduc (sub)</t>
  </si>
  <si>
    <t>John McRae  Trip</t>
  </si>
  <si>
    <t>Jason Rockey  Interference</t>
  </si>
  <si>
    <t>Glenn Smith  Hold</t>
  </si>
  <si>
    <t>G-4</t>
  </si>
  <si>
    <t>G-2</t>
  </si>
  <si>
    <t>S-2</t>
  </si>
  <si>
    <t>S-4</t>
  </si>
  <si>
    <t>Dave Reed &amp; Wayne Coatney (sub)</t>
  </si>
  <si>
    <t>Wayne Coatney (sub) &amp; Lew Bishop</t>
  </si>
  <si>
    <t>Curt Yakey &amp; Mike Phillips</t>
  </si>
  <si>
    <t>Rob Visingardi &amp; Dawn Fullerton (sub)</t>
  </si>
  <si>
    <t>Rich Dudzinski (sub) &amp; Al Rosinski</t>
  </si>
  <si>
    <t>Chris Douglass  Hook</t>
  </si>
  <si>
    <t>Jim Burden &amp; Todd Barc</t>
  </si>
  <si>
    <t>Keith Leduc (sub) &amp; Mike Bayer (sub)</t>
  </si>
  <si>
    <t>Mike Bayer (sub)</t>
  </si>
  <si>
    <t>Mike Robins &amp; Clay Barker</t>
  </si>
  <si>
    <t>Jim Cicchini - Hook</t>
  </si>
  <si>
    <t>Pete Guzzardo &amp; Mark Cicchini</t>
  </si>
  <si>
    <t>Mike Long &amp; Keith Omand</t>
  </si>
  <si>
    <t>Wayne Coatney &amp; Mark Cicchini</t>
  </si>
  <si>
    <t>George Pacifico &amp; Bill Tucker</t>
  </si>
  <si>
    <t>Curt Yakey (4) - Canadiens</t>
  </si>
  <si>
    <t>Lee Klott (4) - Bruins</t>
  </si>
  <si>
    <t>Keith Leduc (4) - Bruins</t>
  </si>
  <si>
    <t>Marc Lueckhoff (sub)</t>
  </si>
  <si>
    <t>Curt Yakey  Slash</t>
  </si>
  <si>
    <t>Mike Phillips  Interfence</t>
  </si>
  <si>
    <t>Rob Visingardi  Rough</t>
  </si>
  <si>
    <t>Keith Leduc (sub)  Hook</t>
  </si>
  <si>
    <t>Lee Klott  Rough</t>
  </si>
  <si>
    <t>Lee Klott &amp; Mark Rodgers (sub)</t>
  </si>
  <si>
    <t>Darrell Amoe &amp; Curt Yakey</t>
  </si>
  <si>
    <t>Mark Houle (sub) &amp; Dawn Fullerton (sub)</t>
  </si>
  <si>
    <t>Curt Yakey &amp; Darrell Amoe</t>
  </si>
  <si>
    <t>Joe Moceri &amp; Allan Pyc (sub)</t>
  </si>
  <si>
    <t>Bob Smtih &amp; Chris Douglas</t>
  </si>
  <si>
    <t>Ed Buxton &amp; Tom Kokuba</t>
  </si>
  <si>
    <t>Rich Dudzinski &amp; Pat Parrott</t>
  </si>
  <si>
    <t>Awarded Goal</t>
  </si>
  <si>
    <t>ENG for Goalie</t>
  </si>
  <si>
    <t>Dave Mutart &amp; Chris Bohne</t>
  </si>
  <si>
    <t>Angelo Peruzzi &amp; Scott French</t>
  </si>
  <si>
    <t>Lew Bishop  Interfence</t>
  </si>
  <si>
    <t>Bill Bayer</t>
  </si>
  <si>
    <t>Opponent Shorthanded</t>
  </si>
  <si>
    <t>Awarded Goals-Playing Shorthanded</t>
  </si>
  <si>
    <t>Doug Rahaim (sub) &amp; Chuck Thibault</t>
  </si>
  <si>
    <t>Mark Houle (sub) &amp; Gerald Honkanen</t>
  </si>
  <si>
    <t>Chris Bohne  Rough</t>
  </si>
  <si>
    <t>Keith Omand  Trip</t>
  </si>
  <si>
    <t>Mike Longo  Rough</t>
  </si>
  <si>
    <t>Keith Omand &amp; Bill Bayer (sub)</t>
  </si>
  <si>
    <t>Chris Douglas &amp; Glen Wodnicki</t>
  </si>
  <si>
    <t>Dave Reed &amp; Rob Visingardi</t>
  </si>
  <si>
    <t>Mark Shweiger &amp; Dawn Fullerton (sub)</t>
  </si>
  <si>
    <t>Dave Reed &amp; Dawn Fullerton (sub)</t>
  </si>
  <si>
    <t>Tom Dupart  Hook</t>
  </si>
  <si>
    <t>Ken Lavigne  Rough</t>
  </si>
  <si>
    <t>Glenn Smith &amp; Tony Chaivre</t>
  </si>
  <si>
    <t>Frank Barket &amp; Glenn Smith</t>
  </si>
  <si>
    <t>Mike Bayer (sub) &amp; Dino Rossi</t>
  </si>
  <si>
    <t>Jason Rockey &amp; Wayne Coatney (sub)</t>
  </si>
  <si>
    <t>Tony Chaivre (sub) &amp; Mark Houle (sub)</t>
  </si>
  <si>
    <t>Wyatt Gee &amp; Chris Douglas</t>
  </si>
  <si>
    <t>Chris Douglas - Dive Shop</t>
  </si>
  <si>
    <t>Paul Bolanger (sub)</t>
  </si>
  <si>
    <t>Ed Frank &amp; Allan Pyc (sub)</t>
  </si>
  <si>
    <t>Gerald Honkanen &amp; Allan Pyc (sub)</t>
  </si>
  <si>
    <t>Jason Rockey  Hook</t>
  </si>
  <si>
    <t>Lew Bishop &amp; Mike Robins (sub)</t>
  </si>
  <si>
    <t>Frank Barket &amp; Mike Robins (sub)</t>
  </si>
  <si>
    <t>Mike Robins (sub) &amp; Dan Pratt</t>
  </si>
  <si>
    <t>Al Rosinski (sub)</t>
  </si>
  <si>
    <t>John McRae &amp; Dennis Powers</t>
  </si>
  <si>
    <t>Greg Fleming (sub) &amp; Bill Tucker</t>
  </si>
  <si>
    <t>Mark Houle (sub)  Hook</t>
  </si>
  <si>
    <t>Dave Doman (sub)  Trip</t>
  </si>
  <si>
    <t>Mike Phillips &amp; Darrell Amoe</t>
  </si>
  <si>
    <t>Jim Creighton (sub) &amp; Dave Reed</t>
  </si>
  <si>
    <t>Mark Houle (sub) &amp; Jim Creighton (sub)</t>
  </si>
  <si>
    <t>OT</t>
  </si>
  <si>
    <t>Art Luz  Trip</t>
  </si>
  <si>
    <t xml:space="preserve">Keith Omand </t>
  </si>
  <si>
    <t>John Higgins &amp; Ed Frank</t>
  </si>
  <si>
    <t>Dan Pratt - State Farm</t>
  </si>
  <si>
    <t>Mike Robins (sub) - State Farm</t>
  </si>
  <si>
    <t>Jim Klott &amp; Lee Klott</t>
  </si>
  <si>
    <t>Keith Leduc (sub) &amp; Lee Klott</t>
  </si>
  <si>
    <t>Mark Rodgers (sub)  Trip</t>
  </si>
  <si>
    <t>Curt Yakey  Hook</t>
  </si>
  <si>
    <t>Al Rosinski  High Stick</t>
  </si>
  <si>
    <t>Mark Rodgers (sub) &amp; Lee Klott</t>
  </si>
  <si>
    <t>Frank Taylor (sub) &amp; Lee Klott</t>
  </si>
  <si>
    <t>Pat Parrott &amp; Jim Cicchini</t>
  </si>
  <si>
    <t>Craig Nilsen (sub)</t>
  </si>
  <si>
    <t>Mike Bayer &amp; Ed Frank</t>
  </si>
  <si>
    <t>Mike Bayer &amp; Craig Nilsen (sub)</t>
  </si>
  <si>
    <t>Ed Frank &amp; Mike Nardone</t>
  </si>
  <si>
    <t>Ed Frank &amp; Craig Nilsen (sub)</t>
  </si>
  <si>
    <t>Shootout Won</t>
  </si>
  <si>
    <t>Credited to Shootout, Empty Net Goal</t>
  </si>
  <si>
    <t>Craig Nilsen</t>
  </si>
  <si>
    <t>Playoff Shootout Winner</t>
  </si>
  <si>
    <t>John Higgins (5) - Eriton</t>
  </si>
  <si>
    <t>Ed Frank (5) - Eriton</t>
  </si>
  <si>
    <t>Todd Barc &amp; Greg Pozzo (sub)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</si>
</sst>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2" x14ac:knownFonts="1">
    <font>
      <sz val="10"/>
      <name val="Arial"/>
    </font>
    <font>
      <b/>
      <sz val="16"/>
      <name val="Arial"/>
      <family val="2"/>
    </font>
    <font>
      <b/>
      <sz val="12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29">
    <xf numFmtId="0" fontId="0" fillId="0" borderId="0" xfId="0"/>
    <xf numFmtId="0" fontId="5" fillId="0" borderId="0" xfId="0" applyFont="1"/>
    <xf numFmtId="0" fontId="6" fillId="0" borderId="1" xfId="0" applyFont="1" applyBorder="1"/>
    <xf numFmtId="0" fontId="0" fillId="0" borderId="1" xfId="0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3" xfId="0" applyFont="1" applyBorder="1"/>
    <xf numFmtId="0" fontId="0" fillId="0" borderId="3" xfId="0" applyBorder="1"/>
    <xf numFmtId="0" fontId="6" fillId="0" borderId="3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4" fillId="0" borderId="0" xfId="0" applyFont="1"/>
    <xf numFmtId="0" fontId="2" fillId="2" borderId="3" xfId="0" applyFont="1" applyFill="1" applyBorder="1" applyAlignment="1">
      <alignment horizontal="left"/>
    </xf>
    <xf numFmtId="0" fontId="2" fillId="2" borderId="3" xfId="0" applyFont="1" applyFill="1" applyBorder="1"/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7" fillId="0" borderId="0" xfId="0" applyFont="1"/>
    <xf numFmtId="0" fontId="4" fillId="6" borderId="0" xfId="0" applyFont="1" applyFill="1"/>
    <xf numFmtId="0" fontId="2" fillId="5" borderId="0" xfId="0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0" borderId="0" xfId="1" applyNumberFormat="1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0" fontId="2" fillId="0" borderId="3" xfId="0" applyFont="1" applyBorder="1"/>
    <xf numFmtId="0" fontId="4" fillId="0" borderId="3" xfId="0" applyFont="1" applyBorder="1"/>
    <xf numFmtId="2" fontId="2" fillId="0" borderId="3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4" fillId="3" borderId="0" xfId="0" applyFont="1" applyFill="1"/>
    <xf numFmtId="0" fontId="2" fillId="3" borderId="0" xfId="0" applyFont="1" applyFill="1"/>
    <xf numFmtId="0" fontId="6" fillId="3" borderId="0" xfId="1" applyFont="1" applyFill="1"/>
    <xf numFmtId="0" fontId="6" fillId="3" borderId="0" xfId="0" applyFont="1" applyFill="1"/>
    <xf numFmtId="0" fontId="2" fillId="7" borderId="0" xfId="0" applyFont="1" applyFill="1" applyAlignment="1">
      <alignment horizontal="center"/>
    </xf>
    <xf numFmtId="0" fontId="6" fillId="7" borderId="1" xfId="0" applyFont="1" applyFill="1" applyBorder="1" applyAlignment="1">
      <alignment horizontal="center"/>
    </xf>
    <xf numFmtId="165" fontId="2" fillId="0" borderId="3" xfId="0" applyNumberFormat="1" applyFont="1" applyBorder="1" applyAlignment="1">
      <alignment horizontal="center"/>
    </xf>
    <xf numFmtId="2" fontId="2" fillId="0" borderId="3" xfId="1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2" fontId="2" fillId="0" borderId="1" xfId="1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2" fillId="3" borderId="1" xfId="0" applyFont="1" applyFill="1" applyBorder="1"/>
    <xf numFmtId="0" fontId="6" fillId="0" borderId="1" xfId="1" applyFont="1" applyBorder="1"/>
    <xf numFmtId="0" fontId="6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1" applyFont="1"/>
    <xf numFmtId="0" fontId="4" fillId="0" borderId="0" xfId="1"/>
    <xf numFmtId="0" fontId="4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/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/>
    <xf numFmtId="164" fontId="6" fillId="0" borderId="3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6" borderId="11" xfId="0" applyFont="1" applyFill="1" applyBorder="1"/>
    <xf numFmtId="0" fontId="4" fillId="6" borderId="11" xfId="0" applyFont="1" applyFill="1" applyBorder="1"/>
    <xf numFmtId="0" fontId="4" fillId="0" borderId="11" xfId="0" applyFont="1" applyBorder="1"/>
    <xf numFmtId="0" fontId="2" fillId="0" borderId="11" xfId="0" applyFont="1" applyBorder="1"/>
    <xf numFmtId="0" fontId="2" fillId="0" borderId="12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left"/>
    </xf>
    <xf numFmtId="0" fontId="6" fillId="7" borderId="1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4" fontId="6" fillId="3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0" xfId="0" applyFont="1" applyFill="1"/>
    <xf numFmtId="0" fontId="0" fillId="0" borderId="0" xfId="0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7" fillId="0" borderId="0" xfId="0" applyFont="1" applyFill="1"/>
    <xf numFmtId="0" fontId="4" fillId="0" borderId="0" xfId="0" applyFont="1" applyFill="1"/>
  </cellXfs>
  <cellStyles count="2">
    <cellStyle name="Normal" xfId="0" builtinId="0"/>
    <cellStyle name="Normal 2" xfId="1" xr:uid="{E251F169-391B-4AC0-889B-2E2491414A02}"/>
  </cellStyles>
  <dxfs count="120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99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AD781-8216-497B-A0DB-5499A63B2DFB}">
  <dimension ref="A1:CN214"/>
  <sheetViews>
    <sheetView tabSelected="1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30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29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709</v>
      </c>
      <c r="C4" s="6" t="s">
        <v>160</v>
      </c>
      <c r="D4" s="11"/>
      <c r="E4" s="6"/>
      <c r="F4" s="11"/>
      <c r="G4" s="5">
        <v>7</v>
      </c>
      <c r="H4" s="5">
        <v>1</v>
      </c>
      <c r="I4" s="5">
        <v>0</v>
      </c>
      <c r="J4" s="5">
        <f t="shared" ref="J4:J11" si="0">2*G4+I4</f>
        <v>14</v>
      </c>
      <c r="K4" s="38">
        <f t="shared" ref="K4:K11" si="1">+J4/((G4+H4+I4)*2)</f>
        <v>0.875</v>
      </c>
      <c r="L4" s="5">
        <f>+$BB$58</f>
        <v>31</v>
      </c>
      <c r="M4" s="5">
        <v>20</v>
      </c>
      <c r="N4" s="5">
        <f>+$BC$58</f>
        <v>47</v>
      </c>
      <c r="O4" s="5">
        <f>+$BE$58</f>
        <v>14</v>
      </c>
      <c r="P4" s="5">
        <v>1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707</v>
      </c>
      <c r="C5" s="6" t="s">
        <v>131</v>
      </c>
      <c r="D5" s="11"/>
      <c r="E5" s="6"/>
      <c r="F5" s="11"/>
      <c r="G5" s="5">
        <v>6</v>
      </c>
      <c r="H5" s="5">
        <v>1</v>
      </c>
      <c r="I5" s="5">
        <v>1</v>
      </c>
      <c r="J5" s="5">
        <f t="shared" si="0"/>
        <v>13</v>
      </c>
      <c r="K5" s="38">
        <f t="shared" si="1"/>
        <v>0.8125</v>
      </c>
      <c r="L5" s="5">
        <f>+$BB$19</f>
        <v>29</v>
      </c>
      <c r="M5" s="5">
        <v>11</v>
      </c>
      <c r="N5" s="5">
        <f>+$BC$19</f>
        <v>45</v>
      </c>
      <c r="O5" s="5">
        <f>+$BE$19</f>
        <v>16</v>
      </c>
      <c r="P5" s="5">
        <v>2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712</v>
      </c>
      <c r="C6" s="6" t="s">
        <v>21</v>
      </c>
      <c r="D6" s="11"/>
      <c r="E6" s="6"/>
      <c r="F6" s="11"/>
      <c r="G6" s="5">
        <v>5</v>
      </c>
      <c r="H6" s="5">
        <v>3</v>
      </c>
      <c r="I6" s="5">
        <v>0</v>
      </c>
      <c r="J6" s="5">
        <f>2*G6+I6</f>
        <v>10</v>
      </c>
      <c r="K6" s="38">
        <f>+J6/((G6+H6+I6)*2)</f>
        <v>0.625</v>
      </c>
      <c r="L6" s="5">
        <f>+$BB$105</f>
        <v>22</v>
      </c>
      <c r="M6" s="5">
        <v>16</v>
      </c>
      <c r="N6" s="5">
        <f>+$BC$105</f>
        <v>39</v>
      </c>
      <c r="O6" s="5">
        <f>+$BE$105</f>
        <v>8</v>
      </c>
      <c r="P6" s="5">
        <v>4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S6" s="23" t="s">
        <v>862</v>
      </c>
      <c r="BY6" s="84"/>
      <c r="BZ6" s="24">
        <v>1</v>
      </c>
      <c r="CA6" s="24"/>
      <c r="CB6" s="24">
        <f t="shared" ref="CB6" si="2">+BZ6+CA6</f>
        <v>1</v>
      </c>
      <c r="CC6" s="85"/>
      <c r="CD6" s="84"/>
      <c r="CE6" s="24">
        <f t="shared" ref="CE6" si="3">+CJ6+BZ6</f>
        <v>1</v>
      </c>
      <c r="CF6" s="24"/>
      <c r="CG6" s="24">
        <f t="shared" ref="CG6" si="4">+CL6+CB6</f>
        <v>1</v>
      </c>
      <c r="CH6" s="85"/>
      <c r="CI6" s="24"/>
      <c r="CJ6" s="24">
        <v>0</v>
      </c>
      <c r="CK6" s="24"/>
      <c r="CL6" s="24">
        <f t="shared" ref="CL6" si="5">+CJ6+CK6</f>
        <v>0</v>
      </c>
      <c r="CM6" s="85"/>
      <c r="CN6" s="45"/>
    </row>
    <row r="7" spans="1:92" ht="15.95" customHeight="1" thickBot="1" x14ac:dyDescent="0.3">
      <c r="A7" s="40"/>
      <c r="B7" s="5" t="s">
        <v>711</v>
      </c>
      <c r="C7" s="6" t="s">
        <v>161</v>
      </c>
      <c r="D7" s="11"/>
      <c r="E7" s="6"/>
      <c r="F7" s="11"/>
      <c r="G7" s="5">
        <v>4</v>
      </c>
      <c r="H7" s="5">
        <v>2</v>
      </c>
      <c r="I7" s="5">
        <v>2</v>
      </c>
      <c r="J7" s="5">
        <f>2*G7+I7</f>
        <v>10</v>
      </c>
      <c r="K7" s="38">
        <f>+J7/((G7+H7+I7)*2)</f>
        <v>0.625</v>
      </c>
      <c r="L7" s="5">
        <f>+$BB$118</f>
        <v>28</v>
      </c>
      <c r="M7" s="5">
        <v>21</v>
      </c>
      <c r="N7" s="5">
        <f>+$BC$118</f>
        <v>44</v>
      </c>
      <c r="O7" s="5">
        <f>+$BE$118</f>
        <v>10</v>
      </c>
      <c r="P7" s="5">
        <v>3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12</v>
      </c>
      <c r="BB7" s="24">
        <v>1</v>
      </c>
      <c r="BC7" s="24">
        <v>3</v>
      </c>
      <c r="BD7" s="24">
        <f t="shared" ref="BD7:BD18" si="6">+BB7+BC7</f>
        <v>4</v>
      </c>
      <c r="BE7" s="85">
        <v>0</v>
      </c>
      <c r="BF7" s="84">
        <f t="shared" ref="BF7:BJ18" si="7">+BK7+BA7</f>
        <v>37</v>
      </c>
      <c r="BG7" s="24">
        <f t="shared" si="7"/>
        <v>5</v>
      </c>
      <c r="BH7" s="24">
        <f t="shared" si="7"/>
        <v>6</v>
      </c>
      <c r="BI7" s="24">
        <f t="shared" si="7"/>
        <v>11</v>
      </c>
      <c r="BJ7" s="85">
        <f t="shared" si="7"/>
        <v>2</v>
      </c>
      <c r="BK7" s="24">
        <v>25</v>
      </c>
      <c r="BL7" s="24">
        <v>4</v>
      </c>
      <c r="BM7" s="24">
        <v>3</v>
      </c>
      <c r="BN7" s="24">
        <f t="shared" ref="BN7:BN18" si="8">+BL7+BM7</f>
        <v>7</v>
      </c>
      <c r="BO7" s="85">
        <v>2</v>
      </c>
      <c r="BP7" s="45"/>
      <c r="BQ7" s="40"/>
      <c r="BS7" s="23" t="s">
        <v>919</v>
      </c>
      <c r="BY7" s="84"/>
      <c r="BZ7" s="24">
        <v>1</v>
      </c>
      <c r="CA7" s="24"/>
      <c r="CB7" s="24">
        <f t="shared" ref="CB7" si="9">+BZ7+CA7</f>
        <v>1</v>
      </c>
      <c r="CC7" s="85"/>
      <c r="CD7" s="84"/>
      <c r="CE7" s="24">
        <f t="shared" ref="CE7" si="10">+CJ7+BZ7</f>
        <v>1</v>
      </c>
      <c r="CF7" s="24"/>
      <c r="CG7" s="24">
        <f t="shared" ref="CG7" si="11">+CL7+CB7</f>
        <v>1</v>
      </c>
      <c r="CH7" s="85"/>
      <c r="CI7" s="24"/>
      <c r="CJ7" s="24">
        <v>0</v>
      </c>
      <c r="CK7" s="24"/>
      <c r="CL7" s="24">
        <f t="shared" ref="CL7" si="12">+CJ7+CK7</f>
        <v>0</v>
      </c>
      <c r="CM7" s="85"/>
      <c r="CN7" s="45"/>
    </row>
    <row r="8" spans="1:92" ht="15.95" customHeight="1" x14ac:dyDescent="0.25">
      <c r="A8" s="40"/>
      <c r="B8" s="5" t="s">
        <v>708</v>
      </c>
      <c r="C8" s="6" t="s">
        <v>23</v>
      </c>
      <c r="D8" s="11"/>
      <c r="E8" s="6"/>
      <c r="F8" s="11"/>
      <c r="G8" s="5">
        <v>3</v>
      </c>
      <c r="H8" s="5">
        <v>4</v>
      </c>
      <c r="I8" s="5">
        <v>1</v>
      </c>
      <c r="J8" s="5">
        <f t="shared" si="0"/>
        <v>7</v>
      </c>
      <c r="K8" s="38">
        <f t="shared" si="1"/>
        <v>0.4375</v>
      </c>
      <c r="L8" s="5">
        <f>+$BB$92</f>
        <v>14</v>
      </c>
      <c r="M8" s="5">
        <v>17</v>
      </c>
      <c r="N8" s="5">
        <f>+$BC$92</f>
        <v>15</v>
      </c>
      <c r="O8" s="5">
        <f>+$BE$92</f>
        <v>14</v>
      </c>
      <c r="P8" s="5">
        <v>5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13">+AD8+AE8+AF8</f>
        <v>23</v>
      </c>
      <c r="AD8" s="24">
        <f t="shared" ref="AD8:AF15" si="14">SUMIF($V$23:$V$30,$V8,AD$23:AD$30)+SUMIF($V$38:$V$45,$V8,AD$38:AD$45)</f>
        <v>15</v>
      </c>
      <c r="AE8" s="24">
        <f t="shared" si="14"/>
        <v>4</v>
      </c>
      <c r="AF8" s="24">
        <f t="shared" si="14"/>
        <v>4</v>
      </c>
      <c r="AG8" s="115">
        <f t="shared" ref="AG8:AG16" si="15">+(AD8*2+AF8)/(2*AC8)</f>
        <v>0.73913043478260865</v>
      </c>
      <c r="AH8" s="115"/>
      <c r="AI8" s="24">
        <f t="shared" ref="AI8:AK15" si="16">SUMIF($V$23:$V$30,$V8,AI$23:AI$30)+SUMIF($V$38:$V$45,$V8,AI$38:AI$45)</f>
        <v>43</v>
      </c>
      <c r="AJ8" s="24">
        <f t="shared" si="16"/>
        <v>0</v>
      </c>
      <c r="AK8" s="24">
        <f t="shared" si="16"/>
        <v>3</v>
      </c>
      <c r="AL8" s="26">
        <f t="shared" ref="AL8:AL16" si="17">+AI8/AC8</f>
        <v>1.8695652173913044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7</v>
      </c>
      <c r="BB8" s="24">
        <v>0</v>
      </c>
      <c r="BC8" s="24">
        <v>0</v>
      </c>
      <c r="BD8" s="24">
        <f t="shared" si="6"/>
        <v>0</v>
      </c>
      <c r="BE8" s="85">
        <v>0</v>
      </c>
      <c r="BF8" s="84">
        <f t="shared" si="7"/>
        <v>23</v>
      </c>
      <c r="BG8" s="24">
        <f t="shared" si="7"/>
        <v>0</v>
      </c>
      <c r="BH8" s="24">
        <f t="shared" si="7"/>
        <v>1</v>
      </c>
      <c r="BI8" s="24">
        <f t="shared" si="7"/>
        <v>1</v>
      </c>
      <c r="BJ8" s="85">
        <f t="shared" si="7"/>
        <v>0</v>
      </c>
      <c r="BK8" s="24">
        <v>16</v>
      </c>
      <c r="BL8" s="24">
        <v>0</v>
      </c>
      <c r="BM8" s="24">
        <v>1</v>
      </c>
      <c r="BN8" s="24">
        <f t="shared" si="8"/>
        <v>1</v>
      </c>
      <c r="BO8" s="85">
        <v>0</v>
      </c>
      <c r="BP8" s="45"/>
      <c r="BQ8" s="40"/>
      <c r="BR8" s="30">
        <v>8.5</v>
      </c>
      <c r="BS8" s="23" t="s">
        <v>553</v>
      </c>
      <c r="BT8" s="23"/>
      <c r="BU8" s="23"/>
      <c r="BV8" s="23"/>
      <c r="BW8" s="24"/>
      <c r="BX8" s="23"/>
      <c r="BY8" s="84">
        <v>0</v>
      </c>
      <c r="BZ8" s="24">
        <v>0</v>
      </c>
      <c r="CA8" s="24">
        <v>0</v>
      </c>
      <c r="CB8" s="24">
        <f>+BZ8+CA8</f>
        <v>0</v>
      </c>
      <c r="CC8" s="85">
        <v>0</v>
      </c>
      <c r="CD8" s="84">
        <f t="shared" ref="CD8:CH38" si="18">+CI8+BY8</f>
        <v>2</v>
      </c>
      <c r="CE8" s="24">
        <f t="shared" si="18"/>
        <v>0</v>
      </c>
      <c r="CF8" s="24">
        <f t="shared" si="18"/>
        <v>0</v>
      </c>
      <c r="CG8" s="24">
        <f t="shared" si="18"/>
        <v>0</v>
      </c>
      <c r="CH8" s="85">
        <f t="shared" si="18"/>
        <v>0</v>
      </c>
      <c r="CI8" s="24">
        <v>2</v>
      </c>
      <c r="CJ8" s="24">
        <v>0</v>
      </c>
      <c r="CK8" s="24">
        <v>0</v>
      </c>
      <c r="CL8" s="24">
        <f>+CJ8+CK8</f>
        <v>0</v>
      </c>
      <c r="CM8" s="85">
        <v>0</v>
      </c>
      <c r="CN8" s="45"/>
    </row>
    <row r="9" spans="1:92" ht="15.95" customHeight="1" x14ac:dyDescent="0.25">
      <c r="A9" s="40"/>
      <c r="B9" s="5" t="s">
        <v>731</v>
      </c>
      <c r="C9" s="6" t="s">
        <v>15</v>
      </c>
      <c r="D9" s="11"/>
      <c r="E9" s="6"/>
      <c r="F9" s="11"/>
      <c r="G9" s="5">
        <v>2</v>
      </c>
      <c r="H9" s="5">
        <v>4</v>
      </c>
      <c r="I9" s="5">
        <v>2</v>
      </c>
      <c r="J9" s="5">
        <f t="shared" si="0"/>
        <v>6</v>
      </c>
      <c r="K9" s="38">
        <f t="shared" si="1"/>
        <v>0.375</v>
      </c>
      <c r="L9" s="5">
        <f>+$BB$131</f>
        <v>24</v>
      </c>
      <c r="M9" s="5">
        <v>33</v>
      </c>
      <c r="N9" s="5">
        <f>+$BC$131</f>
        <v>36</v>
      </c>
      <c r="O9" s="5">
        <f>+$BE$131</f>
        <v>16</v>
      </c>
      <c r="P9" s="5">
        <v>6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13"/>
        <v>22</v>
      </c>
      <c r="AD9" s="24">
        <f t="shared" si="14"/>
        <v>13</v>
      </c>
      <c r="AE9" s="24">
        <f t="shared" si="14"/>
        <v>7</v>
      </c>
      <c r="AF9" s="24">
        <f t="shared" si="14"/>
        <v>2</v>
      </c>
      <c r="AG9" s="115">
        <f t="shared" si="15"/>
        <v>0.63636363636363635</v>
      </c>
      <c r="AH9" s="115"/>
      <c r="AI9" s="24">
        <f t="shared" si="16"/>
        <v>48</v>
      </c>
      <c r="AJ9" s="24">
        <f t="shared" si="16"/>
        <v>3</v>
      </c>
      <c r="AK9" s="24">
        <f t="shared" si="16"/>
        <v>3</v>
      </c>
      <c r="AL9" s="26">
        <f t="shared" si="17"/>
        <v>2.1818181818181817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8</v>
      </c>
      <c r="BB9" s="24">
        <v>9</v>
      </c>
      <c r="BC9" s="24">
        <v>7</v>
      </c>
      <c r="BD9" s="24">
        <f t="shared" si="6"/>
        <v>16</v>
      </c>
      <c r="BE9" s="85">
        <v>2</v>
      </c>
      <c r="BF9" s="84">
        <f t="shared" si="7"/>
        <v>30</v>
      </c>
      <c r="BG9" s="24">
        <f t="shared" si="7"/>
        <v>41</v>
      </c>
      <c r="BH9" s="24">
        <f t="shared" si="7"/>
        <v>29</v>
      </c>
      <c r="BI9" s="24">
        <f t="shared" si="7"/>
        <v>70</v>
      </c>
      <c r="BJ9" s="85">
        <f t="shared" si="7"/>
        <v>10</v>
      </c>
      <c r="BK9" s="24">
        <v>22</v>
      </c>
      <c r="BL9" s="24">
        <v>32</v>
      </c>
      <c r="BM9" s="24">
        <v>22</v>
      </c>
      <c r="BN9" s="24">
        <f t="shared" si="8"/>
        <v>54</v>
      </c>
      <c r="BO9" s="85">
        <v>8</v>
      </c>
      <c r="BP9" s="45"/>
      <c r="BQ9" s="40"/>
      <c r="BR9" s="30">
        <v>9</v>
      </c>
      <c r="BS9" s="23" t="s">
        <v>449</v>
      </c>
      <c r="BT9" s="23"/>
      <c r="BU9" s="23"/>
      <c r="BV9" s="23"/>
      <c r="BW9" s="24"/>
      <c r="BX9" s="23"/>
      <c r="BY9" s="84">
        <v>0</v>
      </c>
      <c r="BZ9" s="24">
        <v>0</v>
      </c>
      <c r="CA9" s="24">
        <v>0</v>
      </c>
      <c r="CB9" s="24">
        <f>+BZ9+CA9</f>
        <v>0</v>
      </c>
      <c r="CC9" s="85">
        <v>0</v>
      </c>
      <c r="CD9" s="84">
        <f t="shared" si="18"/>
        <v>2</v>
      </c>
      <c r="CE9" s="24">
        <f t="shared" si="18"/>
        <v>0</v>
      </c>
      <c r="CF9" s="24">
        <f t="shared" si="18"/>
        <v>0</v>
      </c>
      <c r="CG9" s="24">
        <f t="shared" si="18"/>
        <v>0</v>
      </c>
      <c r="CH9" s="85">
        <f t="shared" si="18"/>
        <v>0</v>
      </c>
      <c r="CI9" s="24">
        <v>2</v>
      </c>
      <c r="CJ9" s="24">
        <v>0</v>
      </c>
      <c r="CK9" s="24">
        <v>0</v>
      </c>
      <c r="CL9" s="24">
        <f>+CJ9+CK9</f>
        <v>0</v>
      </c>
      <c r="CM9" s="85">
        <v>0</v>
      </c>
      <c r="CN9" s="45"/>
    </row>
    <row r="10" spans="1:92" ht="15.95" customHeight="1" x14ac:dyDescent="0.25">
      <c r="A10" s="46"/>
      <c r="B10" s="5" t="s">
        <v>710</v>
      </c>
      <c r="C10" s="6" t="s">
        <v>47</v>
      </c>
      <c r="D10" s="11"/>
      <c r="E10" s="11"/>
      <c r="F10" s="11"/>
      <c r="G10" s="5">
        <v>2</v>
      </c>
      <c r="H10" s="5">
        <v>6</v>
      </c>
      <c r="I10" s="5">
        <v>0</v>
      </c>
      <c r="J10" s="5">
        <f t="shared" si="0"/>
        <v>4</v>
      </c>
      <c r="K10" s="38">
        <f t="shared" si="1"/>
        <v>0.25</v>
      </c>
      <c r="L10" s="5">
        <f>+$BB$45</f>
        <v>19</v>
      </c>
      <c r="M10" s="5">
        <v>29</v>
      </c>
      <c r="N10" s="5">
        <f>+$BC$45</f>
        <v>32</v>
      </c>
      <c r="O10" s="5">
        <f>+$BE$45</f>
        <v>10</v>
      </c>
      <c r="P10" s="5">
        <v>7</v>
      </c>
      <c r="Q10" s="46"/>
      <c r="R10" s="46"/>
      <c r="U10" s="30">
        <v>7.5</v>
      </c>
      <c r="V10" s="23" t="s">
        <v>98</v>
      </c>
      <c r="X10" s="23"/>
      <c r="Y10" s="23"/>
      <c r="Z10" s="23" t="s">
        <v>19</v>
      </c>
      <c r="AB10" s="24"/>
      <c r="AC10" s="24">
        <f>+AD10+AE10+AF10</f>
        <v>24</v>
      </c>
      <c r="AD10" s="24">
        <f t="shared" si="14"/>
        <v>17</v>
      </c>
      <c r="AE10" s="24">
        <f t="shared" si="14"/>
        <v>5</v>
      </c>
      <c r="AF10" s="24">
        <f t="shared" si="14"/>
        <v>2</v>
      </c>
      <c r="AG10" s="115">
        <f>+(AD10*2+AF10)/(2*AC10)</f>
        <v>0.75</v>
      </c>
      <c r="AH10" s="115"/>
      <c r="AI10" s="24">
        <f t="shared" si="16"/>
        <v>65</v>
      </c>
      <c r="AJ10" s="24">
        <f t="shared" si="16"/>
        <v>1</v>
      </c>
      <c r="AK10" s="24">
        <f t="shared" si="16"/>
        <v>3</v>
      </c>
      <c r="AL10" s="26">
        <f>+AI10/AC10</f>
        <v>2.7083333333333335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8</v>
      </c>
      <c r="BB10" s="24">
        <v>8</v>
      </c>
      <c r="BC10" s="24">
        <v>11</v>
      </c>
      <c r="BD10" s="24">
        <f t="shared" si="6"/>
        <v>19</v>
      </c>
      <c r="BE10" s="85">
        <v>2</v>
      </c>
      <c r="BF10" s="84">
        <f t="shared" si="7"/>
        <v>30</v>
      </c>
      <c r="BG10" s="24">
        <f t="shared" si="7"/>
        <v>31</v>
      </c>
      <c r="BH10" s="24">
        <f t="shared" si="7"/>
        <v>44</v>
      </c>
      <c r="BI10" s="24">
        <f t="shared" si="7"/>
        <v>75</v>
      </c>
      <c r="BJ10" s="85">
        <f t="shared" si="7"/>
        <v>8</v>
      </c>
      <c r="BK10" s="24">
        <v>22</v>
      </c>
      <c r="BL10" s="24">
        <v>23</v>
      </c>
      <c r="BM10" s="24">
        <v>33</v>
      </c>
      <c r="BN10" s="24">
        <f t="shared" si="8"/>
        <v>56</v>
      </c>
      <c r="BO10" s="85">
        <v>6</v>
      </c>
      <c r="BP10" s="45"/>
      <c r="BQ10" s="46"/>
      <c r="BR10" s="30">
        <v>8</v>
      </c>
      <c r="BS10" s="23" t="s">
        <v>860</v>
      </c>
      <c r="BT10" s="23"/>
      <c r="BU10" s="23"/>
      <c r="BV10" s="23"/>
      <c r="BW10" s="24"/>
      <c r="BX10" s="23"/>
      <c r="BY10" s="84">
        <v>7</v>
      </c>
      <c r="BZ10" s="24">
        <v>1</v>
      </c>
      <c r="CA10" s="24">
        <v>2</v>
      </c>
      <c r="CB10" s="24">
        <f>+BZ10+CA10</f>
        <v>3</v>
      </c>
      <c r="CC10" s="85">
        <v>0</v>
      </c>
      <c r="CD10" s="84">
        <f t="shared" si="18"/>
        <v>12</v>
      </c>
      <c r="CE10" s="24">
        <f t="shared" si="18"/>
        <v>2</v>
      </c>
      <c r="CF10" s="24">
        <f t="shared" si="18"/>
        <v>6</v>
      </c>
      <c r="CG10" s="24">
        <f t="shared" si="18"/>
        <v>8</v>
      </c>
      <c r="CH10" s="85">
        <f t="shared" si="18"/>
        <v>2</v>
      </c>
      <c r="CI10" s="24">
        <v>5</v>
      </c>
      <c r="CJ10" s="24">
        <v>1</v>
      </c>
      <c r="CK10" s="24">
        <v>4</v>
      </c>
      <c r="CL10" s="24">
        <f>+CJ10+CK10</f>
        <v>5</v>
      </c>
      <c r="CM10" s="85">
        <v>2</v>
      </c>
      <c r="CN10" s="45"/>
    </row>
    <row r="11" spans="1:92" ht="15.95" customHeight="1" thickBot="1" x14ac:dyDescent="0.3">
      <c r="A11" s="46"/>
      <c r="B11" s="5" t="s">
        <v>732</v>
      </c>
      <c r="C11" s="6" t="s">
        <v>132</v>
      </c>
      <c r="D11" s="11"/>
      <c r="E11" s="6"/>
      <c r="F11" s="11"/>
      <c r="G11" s="5">
        <v>0</v>
      </c>
      <c r="H11" s="5">
        <v>8</v>
      </c>
      <c r="I11" s="5">
        <v>0</v>
      </c>
      <c r="J11" s="4">
        <f t="shared" si="0"/>
        <v>0</v>
      </c>
      <c r="K11" s="38">
        <f t="shared" si="1"/>
        <v>0</v>
      </c>
      <c r="L11" s="5">
        <f>+$BB$32</f>
        <v>10</v>
      </c>
      <c r="M11" s="5">
        <v>30</v>
      </c>
      <c r="N11" s="5">
        <f>+$BC$32</f>
        <v>17</v>
      </c>
      <c r="O11" s="5">
        <f>+$BE$32</f>
        <v>12</v>
      </c>
      <c r="P11" s="5">
        <v>8</v>
      </c>
      <c r="Q11" s="46"/>
      <c r="R11" s="46"/>
      <c r="U11" s="30">
        <v>7.5</v>
      </c>
      <c r="V11" s="23" t="s">
        <v>16</v>
      </c>
      <c r="X11" s="23"/>
      <c r="Y11" s="23"/>
      <c r="Z11" s="23" t="s">
        <v>17</v>
      </c>
      <c r="AB11" s="24"/>
      <c r="AC11" s="24">
        <f>+AD11+AE11+AF11</f>
        <v>25</v>
      </c>
      <c r="AD11" s="24">
        <f t="shared" si="14"/>
        <v>8</v>
      </c>
      <c r="AE11" s="24">
        <f t="shared" si="14"/>
        <v>11</v>
      </c>
      <c r="AF11" s="24">
        <f t="shared" si="14"/>
        <v>6</v>
      </c>
      <c r="AG11" s="115">
        <f>+(AD11*2+AF11)/(2*AC11)</f>
        <v>0.44</v>
      </c>
      <c r="AH11" s="115"/>
      <c r="AI11" s="24">
        <f t="shared" si="16"/>
        <v>70</v>
      </c>
      <c r="AJ11" s="24">
        <f t="shared" si="16"/>
        <v>1</v>
      </c>
      <c r="AK11" s="24">
        <f t="shared" si="16"/>
        <v>3</v>
      </c>
      <c r="AL11" s="26">
        <f>+AI11/AC11</f>
        <v>2.8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8</v>
      </c>
      <c r="BB11" s="24">
        <v>1</v>
      </c>
      <c r="BC11" s="24">
        <v>3</v>
      </c>
      <c r="BD11" s="24">
        <f t="shared" si="6"/>
        <v>4</v>
      </c>
      <c r="BE11" s="85">
        <v>6</v>
      </c>
      <c r="BF11" s="84">
        <f t="shared" si="7"/>
        <v>28</v>
      </c>
      <c r="BG11" s="24">
        <f t="shared" si="7"/>
        <v>6</v>
      </c>
      <c r="BH11" s="24">
        <f t="shared" si="7"/>
        <v>13</v>
      </c>
      <c r="BI11" s="24">
        <f t="shared" si="7"/>
        <v>19</v>
      </c>
      <c r="BJ11" s="85">
        <f t="shared" si="7"/>
        <v>14</v>
      </c>
      <c r="BK11" s="24">
        <v>20</v>
      </c>
      <c r="BL11" s="24">
        <v>5</v>
      </c>
      <c r="BM11" s="24">
        <v>10</v>
      </c>
      <c r="BN11" s="24">
        <f t="shared" si="8"/>
        <v>15</v>
      </c>
      <c r="BO11" s="85">
        <v>8</v>
      </c>
      <c r="BP11" s="45"/>
      <c r="BQ11" s="46"/>
      <c r="BR11" s="30">
        <v>6</v>
      </c>
      <c r="BS11" s="23" t="s">
        <v>551</v>
      </c>
      <c r="BT11" s="23"/>
      <c r="BU11" s="23"/>
      <c r="BV11" s="23"/>
      <c r="BW11" s="24"/>
      <c r="BX11" s="23"/>
      <c r="BY11" s="84">
        <v>0</v>
      </c>
      <c r="BZ11" s="24">
        <v>0</v>
      </c>
      <c r="CA11" s="24">
        <v>0</v>
      </c>
      <c r="CB11" s="24">
        <f>+BZ11+CA11</f>
        <v>0</v>
      </c>
      <c r="CC11" s="85">
        <v>0</v>
      </c>
      <c r="CD11" s="84">
        <f t="shared" si="18"/>
        <v>1</v>
      </c>
      <c r="CE11" s="24">
        <f t="shared" si="18"/>
        <v>0</v>
      </c>
      <c r="CF11" s="24">
        <f t="shared" si="18"/>
        <v>0</v>
      </c>
      <c r="CG11" s="24">
        <f t="shared" si="18"/>
        <v>0</v>
      </c>
      <c r="CH11" s="85">
        <f t="shared" si="18"/>
        <v>0</v>
      </c>
      <c r="CI11" s="24">
        <v>1</v>
      </c>
      <c r="CJ11" s="24">
        <v>0</v>
      </c>
      <c r="CK11" s="24">
        <v>0</v>
      </c>
      <c r="CL11" s="24">
        <f>+CJ11+CK11</f>
        <v>0</v>
      </c>
      <c r="CM11" s="85">
        <v>0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29</v>
      </c>
      <c r="H12" s="9">
        <f>SUM(H4:H11)</f>
        <v>29</v>
      </c>
      <c r="I12" s="9">
        <f>SUM(I4:I11)</f>
        <v>6</v>
      </c>
      <c r="J12" s="9"/>
      <c r="K12" s="9"/>
      <c r="L12" s="9">
        <f>SUM(L4:L11)</f>
        <v>177</v>
      </c>
      <c r="M12" s="9">
        <f>SUM(M4:M11)</f>
        <v>177</v>
      </c>
      <c r="N12" s="9">
        <f>SUM(N4:N11)</f>
        <v>275</v>
      </c>
      <c r="O12" s="9">
        <f>SUM(O4:O11)</f>
        <v>100</v>
      </c>
      <c r="P12" s="9"/>
      <c r="Q12" s="46"/>
      <c r="R12" s="46"/>
      <c r="U12" s="30">
        <v>7.5</v>
      </c>
      <c r="V12" s="23" t="s">
        <v>111</v>
      </c>
      <c r="X12" s="23"/>
      <c r="Y12" s="23"/>
      <c r="Z12" s="23" t="s">
        <v>21</v>
      </c>
      <c r="AB12" s="24"/>
      <c r="AC12" s="24">
        <f>+AD12+AE12+AF12</f>
        <v>20</v>
      </c>
      <c r="AD12" s="24">
        <f t="shared" si="14"/>
        <v>8</v>
      </c>
      <c r="AE12" s="24">
        <f t="shared" si="14"/>
        <v>10</v>
      </c>
      <c r="AF12" s="24">
        <f t="shared" si="14"/>
        <v>2</v>
      </c>
      <c r="AG12" s="115">
        <f>+(AD12*2+AF12)/(2*AC12)</f>
        <v>0.45</v>
      </c>
      <c r="AH12" s="115"/>
      <c r="AI12" s="24">
        <f t="shared" si="16"/>
        <v>56</v>
      </c>
      <c r="AJ12" s="24">
        <f t="shared" si="16"/>
        <v>2</v>
      </c>
      <c r="AK12" s="24">
        <f t="shared" si="16"/>
        <v>2</v>
      </c>
      <c r="AL12" s="26">
        <f>+AI12/AC12</f>
        <v>2.8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6"/>
        <v>0</v>
      </c>
      <c r="BE12" s="85">
        <v>0</v>
      </c>
      <c r="BF12" s="84">
        <f t="shared" si="7"/>
        <v>22</v>
      </c>
      <c r="BG12" s="24">
        <f t="shared" si="7"/>
        <v>2</v>
      </c>
      <c r="BH12" s="24">
        <f t="shared" si="7"/>
        <v>14</v>
      </c>
      <c r="BI12" s="24">
        <f t="shared" si="7"/>
        <v>16</v>
      </c>
      <c r="BJ12" s="85">
        <f t="shared" si="7"/>
        <v>2</v>
      </c>
      <c r="BK12" s="24">
        <v>22</v>
      </c>
      <c r="BL12" s="24">
        <v>2</v>
      </c>
      <c r="BM12" s="24">
        <v>14</v>
      </c>
      <c r="BN12" s="24">
        <f t="shared" si="8"/>
        <v>16</v>
      </c>
      <c r="BO12" s="85">
        <v>2</v>
      </c>
      <c r="BP12" s="45"/>
      <c r="BQ12" s="46"/>
      <c r="BR12" s="30">
        <v>9</v>
      </c>
      <c r="BS12" s="23" t="s">
        <v>305</v>
      </c>
      <c r="BT12" s="23"/>
      <c r="BU12" s="23"/>
      <c r="BV12" s="23"/>
      <c r="BW12" s="24"/>
      <c r="BX12" s="23"/>
      <c r="BY12" s="84">
        <v>7</v>
      </c>
      <c r="BZ12" s="24">
        <v>4</v>
      </c>
      <c r="CA12" s="24">
        <v>1</v>
      </c>
      <c r="CB12" s="24">
        <f>+BZ12+CA12</f>
        <v>5</v>
      </c>
      <c r="CC12" s="85">
        <v>2</v>
      </c>
      <c r="CD12" s="84">
        <f t="shared" si="18"/>
        <v>19</v>
      </c>
      <c r="CE12" s="24">
        <f t="shared" si="18"/>
        <v>11</v>
      </c>
      <c r="CF12" s="24">
        <f t="shared" si="18"/>
        <v>14</v>
      </c>
      <c r="CG12" s="24">
        <f t="shared" si="18"/>
        <v>25</v>
      </c>
      <c r="CH12" s="85">
        <f t="shared" si="18"/>
        <v>6</v>
      </c>
      <c r="CI12" s="24">
        <v>12</v>
      </c>
      <c r="CJ12" s="24">
        <v>7</v>
      </c>
      <c r="CK12" s="24">
        <v>13</v>
      </c>
      <c r="CL12" s="24">
        <f>+CJ12+CK12</f>
        <v>20</v>
      </c>
      <c r="CM12" s="85">
        <v>4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</v>
      </c>
      <c r="V13" s="23" t="s">
        <v>24</v>
      </c>
      <c r="X13" s="23"/>
      <c r="Y13" s="23"/>
      <c r="Z13" s="23" t="s">
        <v>25</v>
      </c>
      <c r="AB13" s="24"/>
      <c r="AC13" s="24">
        <f>+AD13+AE13+AF13</f>
        <v>26</v>
      </c>
      <c r="AD13" s="24">
        <f t="shared" si="14"/>
        <v>9</v>
      </c>
      <c r="AE13" s="24">
        <f t="shared" si="14"/>
        <v>14</v>
      </c>
      <c r="AF13" s="24">
        <f t="shared" si="14"/>
        <v>3</v>
      </c>
      <c r="AG13" s="115">
        <f>+(AD13*2+AF13)/(2*AC13)</f>
        <v>0.40384615384615385</v>
      </c>
      <c r="AH13" s="115"/>
      <c r="AI13" s="24">
        <f t="shared" si="16"/>
        <v>81</v>
      </c>
      <c r="AJ13" s="24">
        <f t="shared" si="16"/>
        <v>2</v>
      </c>
      <c r="AK13" s="24">
        <f t="shared" si="16"/>
        <v>0</v>
      </c>
      <c r="AL13" s="26">
        <f>+AI13/AC13</f>
        <v>3.1153846153846154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8</v>
      </c>
      <c r="BB13" s="24">
        <v>6</v>
      </c>
      <c r="BC13" s="24">
        <v>2</v>
      </c>
      <c r="BD13" s="24">
        <f t="shared" si="6"/>
        <v>8</v>
      </c>
      <c r="BE13" s="85">
        <v>2</v>
      </c>
      <c r="BF13" s="84">
        <f t="shared" si="7"/>
        <v>29</v>
      </c>
      <c r="BG13" s="24">
        <f t="shared" si="7"/>
        <v>15</v>
      </c>
      <c r="BH13" s="24">
        <f t="shared" si="7"/>
        <v>9</v>
      </c>
      <c r="BI13" s="24">
        <f t="shared" si="7"/>
        <v>24</v>
      </c>
      <c r="BJ13" s="85">
        <f t="shared" si="7"/>
        <v>12</v>
      </c>
      <c r="BK13" s="24">
        <v>21</v>
      </c>
      <c r="BL13" s="24">
        <v>9</v>
      </c>
      <c r="BM13" s="24">
        <v>7</v>
      </c>
      <c r="BN13" s="24">
        <f t="shared" si="8"/>
        <v>16</v>
      </c>
      <c r="BO13" s="85">
        <v>10</v>
      </c>
      <c r="BP13" s="45"/>
      <c r="BQ13" s="47"/>
      <c r="BR13" s="30">
        <v>8</v>
      </c>
      <c r="BS13" s="23" t="s">
        <v>552</v>
      </c>
      <c r="BT13" s="23"/>
      <c r="BU13" s="23"/>
      <c r="BV13" s="23"/>
      <c r="BW13" s="24"/>
      <c r="BX13" s="23"/>
      <c r="BY13" s="84">
        <v>8</v>
      </c>
      <c r="BZ13" s="24">
        <v>6</v>
      </c>
      <c r="CA13" s="24">
        <v>4</v>
      </c>
      <c r="CB13" s="24">
        <f>+BZ13+CA13</f>
        <v>10</v>
      </c>
      <c r="CC13" s="85">
        <v>0</v>
      </c>
      <c r="CD13" s="84">
        <f t="shared" si="18"/>
        <v>18</v>
      </c>
      <c r="CE13" s="24">
        <f t="shared" si="18"/>
        <v>7</v>
      </c>
      <c r="CF13" s="24">
        <f t="shared" si="18"/>
        <v>14</v>
      </c>
      <c r="CG13" s="24">
        <f t="shared" si="18"/>
        <v>21</v>
      </c>
      <c r="CH13" s="85">
        <f t="shared" si="18"/>
        <v>0</v>
      </c>
      <c r="CI13" s="24">
        <v>10</v>
      </c>
      <c r="CJ13" s="24">
        <v>1</v>
      </c>
      <c r="CK13" s="24">
        <v>10</v>
      </c>
      <c r="CL13" s="24">
        <f t="shared" ref="CL13" si="19">+CJ13+CK13</f>
        <v>11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30 Summary:</v>
      </c>
      <c r="C14" s="54"/>
      <c r="D14" s="54"/>
      <c r="E14" s="116">
        <v>45019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97</v>
      </c>
      <c r="X14" s="23"/>
      <c r="Y14" s="23"/>
      <c r="Z14" s="23" t="s">
        <v>132</v>
      </c>
      <c r="AB14" s="24"/>
      <c r="AC14" s="24">
        <f>+AD14+AE14+AF14</f>
        <v>30</v>
      </c>
      <c r="AD14" s="24">
        <f t="shared" si="14"/>
        <v>5</v>
      </c>
      <c r="AE14" s="24">
        <f t="shared" si="14"/>
        <v>21</v>
      </c>
      <c r="AF14" s="24">
        <f t="shared" si="14"/>
        <v>4</v>
      </c>
      <c r="AG14" s="115">
        <f>+(AD14*2+AF14)/(2*AC14)</f>
        <v>0.23333333333333334</v>
      </c>
      <c r="AH14" s="115"/>
      <c r="AI14" s="24">
        <f t="shared" si="16"/>
        <v>99</v>
      </c>
      <c r="AJ14" s="24">
        <f t="shared" si="16"/>
        <v>4</v>
      </c>
      <c r="AK14" s="24">
        <f t="shared" si="16"/>
        <v>0</v>
      </c>
      <c r="AL14" s="26">
        <f>+AI14/AC14</f>
        <v>3.3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8</v>
      </c>
      <c r="BB14" s="24">
        <v>1</v>
      </c>
      <c r="BC14" s="24">
        <v>2</v>
      </c>
      <c r="BD14" s="24">
        <f t="shared" si="6"/>
        <v>3</v>
      </c>
      <c r="BE14" s="85">
        <v>0</v>
      </c>
      <c r="BF14" s="84">
        <f t="shared" si="7"/>
        <v>28</v>
      </c>
      <c r="BG14" s="24">
        <f t="shared" si="7"/>
        <v>2</v>
      </c>
      <c r="BH14" s="24">
        <f t="shared" si="7"/>
        <v>8</v>
      </c>
      <c r="BI14" s="24">
        <f t="shared" si="7"/>
        <v>10</v>
      </c>
      <c r="BJ14" s="85">
        <f t="shared" si="7"/>
        <v>0</v>
      </c>
      <c r="BK14" s="24">
        <v>20</v>
      </c>
      <c r="BL14" s="24">
        <v>1</v>
      </c>
      <c r="BM14" s="24">
        <v>6</v>
      </c>
      <c r="BN14" s="24">
        <f t="shared" si="8"/>
        <v>7</v>
      </c>
      <c r="BO14" s="85">
        <v>0</v>
      </c>
      <c r="BP14" s="45"/>
      <c r="BQ14" s="47"/>
      <c r="BR14" s="30">
        <v>8</v>
      </c>
      <c r="BS14" s="23" t="s">
        <v>447</v>
      </c>
      <c r="BT14" s="23"/>
      <c r="BU14" s="23"/>
      <c r="BV14" s="23"/>
      <c r="BW14" s="24"/>
      <c r="BX14" s="23"/>
      <c r="BY14" s="84">
        <v>0</v>
      </c>
      <c r="BZ14" s="24">
        <v>0</v>
      </c>
      <c r="CA14" s="24">
        <v>0</v>
      </c>
      <c r="CB14" s="24">
        <f>+BZ14+CA14</f>
        <v>0</v>
      </c>
      <c r="CC14" s="85">
        <v>0</v>
      </c>
      <c r="CD14" s="84">
        <f t="shared" si="18"/>
        <v>2</v>
      </c>
      <c r="CE14" s="24">
        <f t="shared" si="18"/>
        <v>0</v>
      </c>
      <c r="CF14" s="24">
        <f t="shared" si="18"/>
        <v>1</v>
      </c>
      <c r="CG14" s="24">
        <f t="shared" si="18"/>
        <v>1</v>
      </c>
      <c r="CH14" s="85">
        <f t="shared" si="18"/>
        <v>0</v>
      </c>
      <c r="CI14" s="24">
        <v>2</v>
      </c>
      <c r="CJ14" s="24">
        <v>0</v>
      </c>
      <c r="CK14" s="24">
        <v>1</v>
      </c>
      <c r="CL14" s="24">
        <f>+CJ14+CK14</f>
        <v>1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123" t="s">
        <v>788</v>
      </c>
      <c r="D15" s="122"/>
      <c r="E15" s="121"/>
      <c r="F15" s="121"/>
      <c r="G15" s="124">
        <v>3</v>
      </c>
      <c r="H15" s="24">
        <v>1</v>
      </c>
      <c r="I15" s="23" t="s">
        <v>300</v>
      </c>
      <c r="J15" s="23"/>
      <c r="K15" s="23"/>
      <c r="L15" s="23" t="s">
        <v>908</v>
      </c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ref="AC15:AC16" si="20">+AD15+AE15+AF15</f>
        <v>5</v>
      </c>
      <c r="AD15" s="24">
        <f t="shared" si="14"/>
        <v>1</v>
      </c>
      <c r="AE15" s="24">
        <f t="shared" si="14"/>
        <v>4</v>
      </c>
      <c r="AF15" s="24">
        <f t="shared" si="14"/>
        <v>0</v>
      </c>
      <c r="AG15" s="115">
        <f t="shared" si="15"/>
        <v>0.2</v>
      </c>
      <c r="AH15" s="115"/>
      <c r="AI15" s="24">
        <f t="shared" si="16"/>
        <v>19</v>
      </c>
      <c r="AJ15" s="24">
        <f t="shared" si="16"/>
        <v>0</v>
      </c>
      <c r="AK15" s="24">
        <f t="shared" si="16"/>
        <v>0</v>
      </c>
      <c r="AL15" s="26">
        <f t="shared" si="17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8</v>
      </c>
      <c r="BB15" s="24">
        <v>1</v>
      </c>
      <c r="BC15" s="24">
        <v>3</v>
      </c>
      <c r="BD15" s="24">
        <f t="shared" si="6"/>
        <v>4</v>
      </c>
      <c r="BE15" s="85">
        <v>0</v>
      </c>
      <c r="BF15" s="84">
        <f t="shared" si="7"/>
        <v>30</v>
      </c>
      <c r="BG15" s="24">
        <f t="shared" si="7"/>
        <v>7</v>
      </c>
      <c r="BH15" s="24">
        <f t="shared" si="7"/>
        <v>15</v>
      </c>
      <c r="BI15" s="24">
        <f t="shared" si="7"/>
        <v>22</v>
      </c>
      <c r="BJ15" s="85">
        <f t="shared" si="7"/>
        <v>0</v>
      </c>
      <c r="BK15" s="24">
        <v>22</v>
      </c>
      <c r="BL15" s="24">
        <v>6</v>
      </c>
      <c r="BM15" s="24">
        <v>12</v>
      </c>
      <c r="BN15" s="24">
        <f t="shared" si="8"/>
        <v>18</v>
      </c>
      <c r="BO15" s="85">
        <v>0</v>
      </c>
      <c r="BP15" s="45"/>
      <c r="BQ15" s="47"/>
      <c r="BR15" s="30">
        <v>7</v>
      </c>
      <c r="BS15" s="23" t="s">
        <v>657</v>
      </c>
      <c r="BT15" s="23"/>
      <c r="BU15" s="23"/>
      <c r="BV15" s="23"/>
      <c r="BW15" s="24"/>
      <c r="BX15" s="23"/>
      <c r="BY15" s="84">
        <v>4</v>
      </c>
      <c r="BZ15" s="24">
        <v>0</v>
      </c>
      <c r="CA15" s="24">
        <v>2</v>
      </c>
      <c r="CB15" s="24">
        <f>+BZ15+CA15</f>
        <v>2</v>
      </c>
      <c r="CC15" s="85">
        <v>0</v>
      </c>
      <c r="CD15" s="84">
        <f t="shared" si="18"/>
        <v>7</v>
      </c>
      <c r="CE15" s="24">
        <f t="shared" si="18"/>
        <v>0</v>
      </c>
      <c r="CF15" s="24">
        <f t="shared" si="18"/>
        <v>3</v>
      </c>
      <c r="CG15" s="24">
        <f t="shared" si="18"/>
        <v>3</v>
      </c>
      <c r="CH15" s="85">
        <f t="shared" si="18"/>
        <v>0</v>
      </c>
      <c r="CI15" s="24">
        <v>3</v>
      </c>
      <c r="CJ15" s="24">
        <v>0</v>
      </c>
      <c r="CK15" s="24">
        <v>1</v>
      </c>
      <c r="CL15" s="24">
        <f t="shared" ref="CL15" si="21">+CJ15+CK15</f>
        <v>1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121" t="s">
        <v>845</v>
      </c>
      <c r="D16" s="126"/>
      <c r="E16" s="121"/>
      <c r="F16" s="121"/>
      <c r="G16" s="124"/>
      <c r="H16" s="24">
        <v>2</v>
      </c>
      <c r="I16" s="23" t="s">
        <v>599</v>
      </c>
      <c r="J16" s="23"/>
      <c r="K16" s="23"/>
      <c r="L16" s="23" t="s">
        <v>909</v>
      </c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si="20"/>
        <v>65</v>
      </c>
      <c r="AD16" s="24">
        <f>+AD31+AD46</f>
        <v>29</v>
      </c>
      <c r="AE16" s="24">
        <f t="shared" ref="AE16:AF16" si="22">+AE31+AE46</f>
        <v>29</v>
      </c>
      <c r="AF16" s="24">
        <f t="shared" si="22"/>
        <v>7</v>
      </c>
      <c r="AG16" s="115">
        <f t="shared" si="15"/>
        <v>0.5</v>
      </c>
      <c r="AH16" s="115"/>
      <c r="AI16" s="24">
        <f t="shared" ref="AI16:AK16" si="23">+AI31+AI46</f>
        <v>186</v>
      </c>
      <c r="AJ16" s="24">
        <f t="shared" si="23"/>
        <v>3</v>
      </c>
      <c r="AK16" s="24">
        <f t="shared" si="23"/>
        <v>3</v>
      </c>
      <c r="AL16" s="26">
        <f t="shared" si="17"/>
        <v>2.8615384615384616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8</v>
      </c>
      <c r="BB16" s="24">
        <v>1</v>
      </c>
      <c r="BC16" s="24">
        <v>7</v>
      </c>
      <c r="BD16" s="24">
        <f t="shared" si="6"/>
        <v>8</v>
      </c>
      <c r="BE16" s="85">
        <v>2</v>
      </c>
      <c r="BF16" s="84">
        <f t="shared" si="7"/>
        <v>24</v>
      </c>
      <c r="BG16" s="24">
        <f t="shared" si="7"/>
        <v>3</v>
      </c>
      <c r="BH16" s="24">
        <f t="shared" si="7"/>
        <v>21</v>
      </c>
      <c r="BI16" s="24">
        <f t="shared" si="7"/>
        <v>24</v>
      </c>
      <c r="BJ16" s="85">
        <f t="shared" si="7"/>
        <v>2</v>
      </c>
      <c r="BK16" s="24">
        <v>16</v>
      </c>
      <c r="BL16" s="24">
        <v>2</v>
      </c>
      <c r="BM16" s="24">
        <v>14</v>
      </c>
      <c r="BN16" s="24">
        <f t="shared" si="8"/>
        <v>16</v>
      </c>
      <c r="BO16" s="85">
        <v>0</v>
      </c>
      <c r="BP16" s="45"/>
      <c r="BQ16" s="47"/>
      <c r="BR16" s="30">
        <v>9.5</v>
      </c>
      <c r="BS16" s="23" t="s">
        <v>381</v>
      </c>
      <c r="BT16" s="23"/>
      <c r="BU16" s="23"/>
      <c r="BV16" s="23"/>
      <c r="BW16" s="24"/>
      <c r="BX16" s="23"/>
      <c r="BY16" s="84">
        <v>1</v>
      </c>
      <c r="BZ16" s="24">
        <v>0</v>
      </c>
      <c r="CA16" s="24">
        <v>0</v>
      </c>
      <c r="CB16" s="24">
        <f>+BZ16+CA16</f>
        <v>0</v>
      </c>
      <c r="CC16" s="85">
        <v>0</v>
      </c>
      <c r="CD16" s="84">
        <f t="shared" si="18"/>
        <v>2</v>
      </c>
      <c r="CE16" s="24">
        <f t="shared" si="18"/>
        <v>1</v>
      </c>
      <c r="CF16" s="24">
        <f t="shared" si="18"/>
        <v>1</v>
      </c>
      <c r="CG16" s="24">
        <f t="shared" si="18"/>
        <v>2</v>
      </c>
      <c r="CH16" s="85">
        <f t="shared" si="18"/>
        <v>0</v>
      </c>
      <c r="CI16" s="24">
        <v>1</v>
      </c>
      <c r="CJ16" s="24">
        <v>1</v>
      </c>
      <c r="CK16" s="24">
        <v>1</v>
      </c>
      <c r="CL16" s="24">
        <f>+CJ16+CK16</f>
        <v>2</v>
      </c>
      <c r="CM16" s="85">
        <v>0</v>
      </c>
      <c r="CN16" s="45"/>
    </row>
    <row r="17" spans="1:92" ht="15.95" customHeight="1" x14ac:dyDescent="0.25">
      <c r="A17" s="47"/>
      <c r="B17" s="24"/>
      <c r="C17" s="121" t="s">
        <v>905</v>
      </c>
      <c r="D17" s="126"/>
      <c r="E17" s="121"/>
      <c r="F17" s="121"/>
      <c r="G17" s="124"/>
      <c r="H17" s="24">
        <v>2</v>
      </c>
      <c r="I17" s="23" t="s">
        <v>61</v>
      </c>
      <c r="J17" s="23"/>
      <c r="K17" s="23"/>
      <c r="L17" s="23"/>
      <c r="M17" s="23" t="s">
        <v>193</v>
      </c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24">SUM(AC8:AC16)</f>
        <v>240</v>
      </c>
      <c r="AD17" s="15">
        <f t="shared" si="24"/>
        <v>105</v>
      </c>
      <c r="AE17" s="15">
        <f t="shared" si="24"/>
        <v>105</v>
      </c>
      <c r="AF17" s="15">
        <f t="shared" si="24"/>
        <v>30</v>
      </c>
      <c r="AG17" s="15"/>
      <c r="AH17" s="15"/>
      <c r="AI17" s="15">
        <f t="shared" ref="AI17:AK17" si="25">SUM(AI8:AI16)</f>
        <v>667</v>
      </c>
      <c r="AJ17" s="15">
        <f t="shared" si="25"/>
        <v>16</v>
      </c>
      <c r="AK17" s="15">
        <f t="shared" si="25"/>
        <v>17</v>
      </c>
      <c r="AL17" s="36">
        <f>+AI17/AC17</f>
        <v>2.7791666666666668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7</v>
      </c>
      <c r="BB17" s="24">
        <v>1</v>
      </c>
      <c r="BC17" s="24">
        <v>5</v>
      </c>
      <c r="BD17" s="24">
        <f t="shared" si="6"/>
        <v>6</v>
      </c>
      <c r="BE17" s="85">
        <v>2</v>
      </c>
      <c r="BF17" s="84">
        <f t="shared" si="7"/>
        <v>26</v>
      </c>
      <c r="BG17" s="24">
        <f t="shared" si="7"/>
        <v>1</v>
      </c>
      <c r="BH17" s="24">
        <f t="shared" si="7"/>
        <v>16</v>
      </c>
      <c r="BI17" s="24">
        <f t="shared" si="7"/>
        <v>17</v>
      </c>
      <c r="BJ17" s="85">
        <f t="shared" si="7"/>
        <v>4</v>
      </c>
      <c r="BK17" s="24">
        <v>19</v>
      </c>
      <c r="BL17" s="24">
        <v>0</v>
      </c>
      <c r="BM17" s="24">
        <v>11</v>
      </c>
      <c r="BN17" s="24">
        <f t="shared" si="8"/>
        <v>11</v>
      </c>
      <c r="BO17" s="85">
        <v>2</v>
      </c>
      <c r="BP17" s="45"/>
      <c r="BQ17" s="47"/>
      <c r="BR17" s="30">
        <v>6.5</v>
      </c>
      <c r="BS17" s="23" t="s">
        <v>213</v>
      </c>
      <c r="BT17" s="23"/>
      <c r="BU17" s="23"/>
      <c r="BV17" s="23"/>
      <c r="BW17" s="24"/>
      <c r="BX17" s="23"/>
      <c r="BY17" s="84">
        <v>3</v>
      </c>
      <c r="BZ17" s="24">
        <v>1</v>
      </c>
      <c r="CA17" s="24">
        <v>0</v>
      </c>
      <c r="CB17" s="24">
        <f>+BZ17+CA17</f>
        <v>1</v>
      </c>
      <c r="CC17" s="85">
        <v>0</v>
      </c>
      <c r="CD17" s="84">
        <f t="shared" si="18"/>
        <v>17</v>
      </c>
      <c r="CE17" s="24">
        <f t="shared" si="18"/>
        <v>3</v>
      </c>
      <c r="CF17" s="24">
        <f t="shared" si="18"/>
        <v>1</v>
      </c>
      <c r="CG17" s="24">
        <f t="shared" si="18"/>
        <v>4</v>
      </c>
      <c r="CH17" s="85">
        <f t="shared" si="18"/>
        <v>0</v>
      </c>
      <c r="CI17" s="24">
        <v>14</v>
      </c>
      <c r="CJ17" s="24">
        <v>2</v>
      </c>
      <c r="CK17" s="24">
        <v>1</v>
      </c>
      <c r="CL17" s="24">
        <f>+CJ17+CK17</f>
        <v>3</v>
      </c>
      <c r="CM17" s="85">
        <v>0</v>
      </c>
      <c r="CN17" s="45"/>
    </row>
    <row r="18" spans="1:92" ht="15.95" customHeight="1" x14ac:dyDescent="0.25">
      <c r="A18" s="47"/>
      <c r="C18" s="122"/>
      <c r="D18" s="122"/>
      <c r="E18" s="122"/>
      <c r="F18" s="122"/>
      <c r="G18" s="122"/>
      <c r="H18" s="24"/>
      <c r="I18" s="23"/>
      <c r="L18" s="23"/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6</v>
      </c>
      <c r="BB18" s="24">
        <v>0</v>
      </c>
      <c r="BC18" s="24">
        <v>2</v>
      </c>
      <c r="BD18" s="24">
        <f t="shared" si="6"/>
        <v>2</v>
      </c>
      <c r="BE18" s="85">
        <v>0</v>
      </c>
      <c r="BF18" s="84">
        <f t="shared" si="7"/>
        <v>23</v>
      </c>
      <c r="BG18" s="24">
        <f t="shared" si="7"/>
        <v>0</v>
      </c>
      <c r="BH18" s="24">
        <f t="shared" si="7"/>
        <v>6</v>
      </c>
      <c r="BI18" s="24">
        <f t="shared" si="7"/>
        <v>6</v>
      </c>
      <c r="BJ18" s="85">
        <f t="shared" si="7"/>
        <v>6</v>
      </c>
      <c r="BK18" s="24">
        <v>17</v>
      </c>
      <c r="BL18" s="24">
        <v>0</v>
      </c>
      <c r="BM18" s="24">
        <v>4</v>
      </c>
      <c r="BN18" s="24">
        <f t="shared" si="8"/>
        <v>4</v>
      </c>
      <c r="BO18" s="85">
        <v>6</v>
      </c>
      <c r="BP18" s="45"/>
      <c r="BQ18" s="47"/>
      <c r="BR18" s="30">
        <v>6.5</v>
      </c>
      <c r="BS18" s="23" t="s">
        <v>448</v>
      </c>
      <c r="BT18" s="23"/>
      <c r="BU18" s="23"/>
      <c r="BV18" s="23"/>
      <c r="BW18" s="24"/>
      <c r="BX18" s="23"/>
      <c r="BY18" s="84">
        <v>8</v>
      </c>
      <c r="BZ18" s="24">
        <v>0</v>
      </c>
      <c r="CA18" s="24">
        <v>1</v>
      </c>
      <c r="CB18" s="24">
        <f>+BZ18+CA18</f>
        <v>1</v>
      </c>
      <c r="CC18" s="85">
        <v>6</v>
      </c>
      <c r="CD18" s="84">
        <f t="shared" si="18"/>
        <v>19</v>
      </c>
      <c r="CE18" s="24">
        <f t="shared" si="18"/>
        <v>2</v>
      </c>
      <c r="CF18" s="24">
        <f t="shared" si="18"/>
        <v>5</v>
      </c>
      <c r="CG18" s="24">
        <f t="shared" si="18"/>
        <v>7</v>
      </c>
      <c r="CH18" s="85">
        <f t="shared" si="18"/>
        <v>12</v>
      </c>
      <c r="CI18" s="24">
        <v>11</v>
      </c>
      <c r="CJ18" s="24">
        <v>2</v>
      </c>
      <c r="CK18" s="24">
        <v>4</v>
      </c>
      <c r="CL18" s="24">
        <f t="shared" ref="CL18:CL28" si="26">+CJ18+CK18</f>
        <v>6</v>
      </c>
      <c r="CM18" s="85">
        <v>6</v>
      </c>
      <c r="CN18" s="45"/>
    </row>
    <row r="19" spans="1:92" ht="15.95" customHeight="1" thickBot="1" x14ac:dyDescent="0.3">
      <c r="A19" s="47"/>
      <c r="C19" s="122"/>
      <c r="D19" s="122"/>
      <c r="E19" s="122"/>
      <c r="F19" s="122"/>
      <c r="G19" s="122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88</v>
      </c>
      <c r="BB19" s="25">
        <f t="shared" ref="BB19" si="27">SUM(BB7:BB18)</f>
        <v>29</v>
      </c>
      <c r="BC19" s="25">
        <f>SUM(BC7:BC18)</f>
        <v>45</v>
      </c>
      <c r="BD19" s="25">
        <f>+BC19+BB19</f>
        <v>74</v>
      </c>
      <c r="BE19" s="89">
        <f>SUM(BE7:BE18)</f>
        <v>16</v>
      </c>
      <c r="BF19" s="88">
        <f>SUM(BF7:BF18)</f>
        <v>330</v>
      </c>
      <c r="BG19" s="25">
        <f t="shared" ref="BG19" si="28">SUM(BG7:BG18)</f>
        <v>113</v>
      </c>
      <c r="BH19" s="25">
        <f>SUM(BH7:BH18)</f>
        <v>182</v>
      </c>
      <c r="BI19" s="25">
        <f>+BH19+BG19</f>
        <v>295</v>
      </c>
      <c r="BJ19" s="89">
        <f>SUM(BJ7:BJ18)</f>
        <v>60</v>
      </c>
      <c r="BK19" s="25">
        <f>SUM(BK7:BK18)</f>
        <v>242</v>
      </c>
      <c r="BL19" s="25">
        <f t="shared" ref="BL19" si="29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9</v>
      </c>
      <c r="BS19" s="23" t="s">
        <v>521</v>
      </c>
      <c r="BT19" s="23"/>
      <c r="BU19" s="23"/>
      <c r="BV19" s="23"/>
      <c r="BW19" s="24"/>
      <c r="BX19" s="23"/>
      <c r="BY19" s="84">
        <v>0</v>
      </c>
      <c r="BZ19" s="24">
        <v>0</v>
      </c>
      <c r="CA19" s="24">
        <v>0</v>
      </c>
      <c r="CB19" s="24">
        <f>+BZ19+CA19</f>
        <v>0</v>
      </c>
      <c r="CC19" s="85">
        <v>0</v>
      </c>
      <c r="CD19" s="84">
        <f t="shared" si="18"/>
        <v>3</v>
      </c>
      <c r="CE19" s="24">
        <f t="shared" si="18"/>
        <v>2</v>
      </c>
      <c r="CF19" s="24">
        <f t="shared" si="18"/>
        <v>2</v>
      </c>
      <c r="CG19" s="24">
        <f t="shared" si="18"/>
        <v>4</v>
      </c>
      <c r="CH19" s="85">
        <f t="shared" si="18"/>
        <v>0</v>
      </c>
      <c r="CI19" s="24">
        <v>3</v>
      </c>
      <c r="CJ19" s="24">
        <v>2</v>
      </c>
      <c r="CK19" s="24">
        <v>2</v>
      </c>
      <c r="CL19" s="24">
        <f t="shared" si="26"/>
        <v>4</v>
      </c>
      <c r="CM19" s="85">
        <v>0</v>
      </c>
      <c r="CN19" s="45"/>
    </row>
    <row r="20" spans="1:92" ht="15.95" customHeight="1" x14ac:dyDescent="0.25">
      <c r="A20" s="47"/>
      <c r="B20" s="24" t="s">
        <v>53</v>
      </c>
      <c r="C20" s="123" t="s">
        <v>789</v>
      </c>
      <c r="D20" s="122"/>
      <c r="E20" s="121"/>
      <c r="F20" s="121"/>
      <c r="G20" s="124">
        <v>4</v>
      </c>
      <c r="H20" s="24">
        <v>1</v>
      </c>
      <c r="I20" s="23" t="s">
        <v>646</v>
      </c>
      <c r="L20" s="23" t="s">
        <v>263</v>
      </c>
      <c r="M20" s="23"/>
      <c r="N20" s="23"/>
      <c r="O20" s="23"/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17</v>
      </c>
      <c r="BB20" s="24">
        <v>3</v>
      </c>
      <c r="BC20" s="24">
        <v>2</v>
      </c>
      <c r="BD20" s="24">
        <f t="shared" ref="BD20:BD31" si="30">+BB20+BC20</f>
        <v>5</v>
      </c>
      <c r="BE20" s="85">
        <v>0</v>
      </c>
      <c r="BF20" s="84">
        <f t="shared" ref="BF20:BJ31" si="31">+BK20+BA20</f>
        <v>61</v>
      </c>
      <c r="BG20" s="24">
        <f t="shared" si="31"/>
        <v>10</v>
      </c>
      <c r="BH20" s="24">
        <f t="shared" si="31"/>
        <v>14</v>
      </c>
      <c r="BI20" s="24">
        <f t="shared" si="31"/>
        <v>24</v>
      </c>
      <c r="BJ20" s="85">
        <f t="shared" si="31"/>
        <v>8</v>
      </c>
      <c r="BK20" s="15">
        <v>44</v>
      </c>
      <c r="BL20" s="15">
        <v>7</v>
      </c>
      <c r="BM20" s="15">
        <v>12</v>
      </c>
      <c r="BN20" s="15">
        <f t="shared" ref="BN20:BN31" si="32">+BL20+BM20</f>
        <v>19</v>
      </c>
      <c r="BO20" s="87">
        <v>8</v>
      </c>
      <c r="BP20" s="45"/>
      <c r="BQ20" s="47"/>
      <c r="BR20" s="30">
        <v>8</v>
      </c>
      <c r="BS20" s="23" t="s">
        <v>416</v>
      </c>
      <c r="BT20" s="23"/>
      <c r="BU20" s="23"/>
      <c r="BV20" s="23"/>
      <c r="BW20" s="24"/>
      <c r="BX20" s="23"/>
      <c r="BY20" s="84">
        <v>1</v>
      </c>
      <c r="BZ20" s="24">
        <v>0</v>
      </c>
      <c r="CA20" s="24">
        <v>1</v>
      </c>
      <c r="CB20" s="24">
        <f>+BZ20+CA20</f>
        <v>1</v>
      </c>
      <c r="CC20" s="85">
        <v>0</v>
      </c>
      <c r="CD20" s="84">
        <f t="shared" si="18"/>
        <v>3</v>
      </c>
      <c r="CE20" s="24">
        <f t="shared" si="18"/>
        <v>0</v>
      </c>
      <c r="CF20" s="24">
        <f t="shared" si="18"/>
        <v>1</v>
      </c>
      <c r="CG20" s="24">
        <f t="shared" si="18"/>
        <v>1</v>
      </c>
      <c r="CH20" s="85">
        <f t="shared" si="18"/>
        <v>0</v>
      </c>
      <c r="CI20" s="24">
        <v>2</v>
      </c>
      <c r="CJ20" s="24">
        <v>0</v>
      </c>
      <c r="CK20" s="24">
        <v>0</v>
      </c>
      <c r="CL20" s="24">
        <f t="shared" si="26"/>
        <v>0</v>
      </c>
      <c r="CM20" s="85">
        <v>0</v>
      </c>
      <c r="CN20" s="45"/>
    </row>
    <row r="21" spans="1:92" ht="15.95" customHeight="1" x14ac:dyDescent="0.25">
      <c r="A21" s="47"/>
      <c r="B21" s="24" t="s">
        <v>34</v>
      </c>
      <c r="C21" s="121" t="s">
        <v>906</v>
      </c>
      <c r="D21" s="121"/>
      <c r="E21" s="121"/>
      <c r="F21" s="121"/>
      <c r="G21" s="124"/>
      <c r="H21" s="24">
        <v>2</v>
      </c>
      <c r="I21" s="23" t="s">
        <v>831</v>
      </c>
      <c r="L21" s="23" t="s">
        <v>81</v>
      </c>
      <c r="N21" s="23"/>
      <c r="O21" s="23"/>
      <c r="P21" s="23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8</v>
      </c>
      <c r="BB21" s="24">
        <v>0</v>
      </c>
      <c r="BC21" s="24">
        <v>0</v>
      </c>
      <c r="BD21" s="24">
        <f t="shared" si="30"/>
        <v>0</v>
      </c>
      <c r="BE21" s="85">
        <v>0</v>
      </c>
      <c r="BF21" s="84">
        <f t="shared" si="31"/>
        <v>30</v>
      </c>
      <c r="BG21" s="24">
        <f t="shared" si="31"/>
        <v>0</v>
      </c>
      <c r="BH21" s="24">
        <f t="shared" si="31"/>
        <v>0</v>
      </c>
      <c r="BI21" s="24">
        <f t="shared" si="31"/>
        <v>0</v>
      </c>
      <c r="BJ21" s="85">
        <f t="shared" si="31"/>
        <v>0</v>
      </c>
      <c r="BK21" s="24">
        <v>22</v>
      </c>
      <c r="BL21" s="24">
        <v>0</v>
      </c>
      <c r="BM21" s="24">
        <v>0</v>
      </c>
      <c r="BN21" s="24">
        <f t="shared" si="32"/>
        <v>0</v>
      </c>
      <c r="BO21" s="85">
        <v>0</v>
      </c>
      <c r="BP21" s="45"/>
      <c r="BQ21" s="47"/>
      <c r="BR21" s="30">
        <v>9.5</v>
      </c>
      <c r="BS21" s="23" t="s">
        <v>285</v>
      </c>
      <c r="BT21" s="23"/>
      <c r="BU21" s="23"/>
      <c r="BV21" s="23"/>
      <c r="BW21" s="24"/>
      <c r="BX21" s="23"/>
      <c r="BY21" s="84">
        <v>0</v>
      </c>
      <c r="BZ21" s="24">
        <v>0</v>
      </c>
      <c r="CA21" s="24">
        <v>0</v>
      </c>
      <c r="CB21" s="24">
        <f>+BZ21+CA21</f>
        <v>0</v>
      </c>
      <c r="CC21" s="85">
        <v>0</v>
      </c>
      <c r="CD21" s="84">
        <f t="shared" si="18"/>
        <v>5</v>
      </c>
      <c r="CE21" s="24">
        <f t="shared" si="18"/>
        <v>7</v>
      </c>
      <c r="CF21" s="24">
        <f t="shared" si="18"/>
        <v>3</v>
      </c>
      <c r="CG21" s="24">
        <f t="shared" si="18"/>
        <v>10</v>
      </c>
      <c r="CH21" s="85">
        <f t="shared" si="18"/>
        <v>0</v>
      </c>
      <c r="CI21" s="24">
        <v>5</v>
      </c>
      <c r="CJ21" s="24">
        <v>7</v>
      </c>
      <c r="CK21" s="24">
        <v>3</v>
      </c>
      <c r="CL21" s="24">
        <f t="shared" si="26"/>
        <v>10</v>
      </c>
      <c r="CM21" s="85">
        <v>0</v>
      </c>
      <c r="CN21" s="45"/>
    </row>
    <row r="22" spans="1:92" ht="15.95" customHeight="1" thickBot="1" x14ac:dyDescent="0.3">
      <c r="A22" s="47"/>
      <c r="C22" s="121" t="s">
        <v>907</v>
      </c>
      <c r="D22" s="121"/>
      <c r="E22" s="121"/>
      <c r="F22" s="122"/>
      <c r="G22" s="122"/>
      <c r="H22" s="24">
        <v>2</v>
      </c>
      <c r="I22" s="23" t="s">
        <v>646</v>
      </c>
      <c r="L22" s="23"/>
      <c r="M22" s="23" t="s">
        <v>193</v>
      </c>
      <c r="N22" s="23"/>
      <c r="O22" s="23"/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7</v>
      </c>
      <c r="BB22" s="24">
        <v>0</v>
      </c>
      <c r="BC22" s="24">
        <v>2</v>
      </c>
      <c r="BD22" s="24">
        <f t="shared" si="30"/>
        <v>2</v>
      </c>
      <c r="BE22" s="85">
        <v>2</v>
      </c>
      <c r="BF22" s="84">
        <f t="shared" si="31"/>
        <v>25</v>
      </c>
      <c r="BG22" s="24">
        <f t="shared" si="31"/>
        <v>8</v>
      </c>
      <c r="BH22" s="24">
        <f t="shared" si="31"/>
        <v>8</v>
      </c>
      <c r="BI22" s="24">
        <f t="shared" si="31"/>
        <v>16</v>
      </c>
      <c r="BJ22" s="85">
        <f t="shared" si="31"/>
        <v>2</v>
      </c>
      <c r="BK22" s="24">
        <v>18</v>
      </c>
      <c r="BL22" s="24">
        <v>8</v>
      </c>
      <c r="BM22" s="24">
        <v>6</v>
      </c>
      <c r="BN22" s="24">
        <f t="shared" si="32"/>
        <v>14</v>
      </c>
      <c r="BO22" s="85">
        <v>0</v>
      </c>
      <c r="BP22" s="45"/>
      <c r="BQ22" s="47"/>
      <c r="BR22" s="30">
        <v>7.5</v>
      </c>
      <c r="BS22" s="23" t="s">
        <v>451</v>
      </c>
      <c r="BT22" s="23"/>
      <c r="BU22" s="23"/>
      <c r="BV22" s="23"/>
      <c r="BW22" s="24"/>
      <c r="BX22" s="23"/>
      <c r="BY22" s="84">
        <v>0</v>
      </c>
      <c r="BZ22" s="24">
        <v>0</v>
      </c>
      <c r="CA22" s="24">
        <v>0</v>
      </c>
      <c r="CB22" s="24">
        <f>+BZ22+CA22</f>
        <v>0</v>
      </c>
      <c r="CC22" s="85">
        <v>0</v>
      </c>
      <c r="CD22" s="84">
        <f t="shared" si="18"/>
        <v>1</v>
      </c>
      <c r="CE22" s="24">
        <f t="shared" si="18"/>
        <v>0</v>
      </c>
      <c r="CF22" s="24">
        <f t="shared" si="18"/>
        <v>0</v>
      </c>
      <c r="CG22" s="24">
        <f t="shared" si="18"/>
        <v>0</v>
      </c>
      <c r="CH22" s="85">
        <f t="shared" si="18"/>
        <v>0</v>
      </c>
      <c r="CI22" s="24">
        <v>1</v>
      </c>
      <c r="CJ22" s="24">
        <v>0</v>
      </c>
      <c r="CK22" s="24">
        <v>0</v>
      </c>
      <c r="CL22" s="24">
        <f t="shared" si="26"/>
        <v>0</v>
      </c>
      <c r="CM22" s="85">
        <v>0</v>
      </c>
      <c r="CN22" s="45"/>
    </row>
    <row r="23" spans="1:92" ht="15.95" customHeight="1" x14ac:dyDescent="0.25">
      <c r="A23" s="47"/>
      <c r="H23" s="24" t="s">
        <v>6</v>
      </c>
      <c r="I23" s="121" t="s">
        <v>916</v>
      </c>
      <c r="J23" s="122"/>
      <c r="K23" s="122"/>
      <c r="M23" s="121" t="s">
        <v>917</v>
      </c>
      <c r="N23" s="121"/>
      <c r="O23" s="121"/>
      <c r="P23" s="121"/>
      <c r="Q23" s="47"/>
      <c r="R23" s="47"/>
      <c r="U23" s="30">
        <v>8</v>
      </c>
      <c r="V23" s="23" t="s">
        <v>18</v>
      </c>
      <c r="X23" s="23"/>
      <c r="Y23" s="23"/>
      <c r="Z23" s="23" t="s">
        <v>136</v>
      </c>
      <c r="AB23" s="24"/>
      <c r="AC23" s="24">
        <f t="shared" ref="AC23:AC30" si="33">+AD23+AE23+AF23</f>
        <v>7</v>
      </c>
      <c r="AD23" s="24">
        <v>5</v>
      </c>
      <c r="AE23" s="24">
        <v>1</v>
      </c>
      <c r="AF23" s="24">
        <v>1</v>
      </c>
      <c r="AG23" s="118">
        <f t="shared" ref="AG23:AG29" si="34">+(AD23*2+AF23)/(2*AC23)</f>
        <v>0.7857142857142857</v>
      </c>
      <c r="AH23" s="118"/>
      <c r="AI23" s="24">
        <v>9</v>
      </c>
      <c r="AJ23" s="24">
        <v>0</v>
      </c>
      <c r="AK23" s="24">
        <v>2</v>
      </c>
      <c r="AL23" s="26">
        <f t="shared" ref="AL23:AL29" si="35">+AI23/AC23</f>
        <v>1.2857142857142858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8</v>
      </c>
      <c r="BB23" s="24">
        <v>1</v>
      </c>
      <c r="BC23" s="24">
        <v>2</v>
      </c>
      <c r="BD23" s="24">
        <f t="shared" si="30"/>
        <v>3</v>
      </c>
      <c r="BE23" s="85">
        <v>2</v>
      </c>
      <c r="BF23" s="84">
        <f t="shared" si="31"/>
        <v>25</v>
      </c>
      <c r="BG23" s="24">
        <f t="shared" si="31"/>
        <v>4</v>
      </c>
      <c r="BH23" s="24">
        <f t="shared" si="31"/>
        <v>12</v>
      </c>
      <c r="BI23" s="24">
        <f t="shared" si="31"/>
        <v>16</v>
      </c>
      <c r="BJ23" s="85">
        <f t="shared" si="31"/>
        <v>2</v>
      </c>
      <c r="BK23" s="24">
        <v>17</v>
      </c>
      <c r="BL23" s="24">
        <v>3</v>
      </c>
      <c r="BM23" s="24">
        <v>10</v>
      </c>
      <c r="BN23" s="24">
        <f t="shared" si="32"/>
        <v>13</v>
      </c>
      <c r="BO23" s="85">
        <v>0</v>
      </c>
      <c r="BP23" s="50"/>
      <c r="BQ23" s="47"/>
      <c r="BR23" s="30">
        <v>7.5</v>
      </c>
      <c r="BS23" s="23" t="s">
        <v>472</v>
      </c>
      <c r="BT23" s="23"/>
      <c r="BU23" s="23"/>
      <c r="BV23" s="23"/>
      <c r="BW23" s="24"/>
      <c r="BX23" s="23"/>
      <c r="BY23" s="84">
        <v>5</v>
      </c>
      <c r="BZ23" s="24">
        <v>0</v>
      </c>
      <c r="CA23" s="24">
        <v>1</v>
      </c>
      <c r="CB23" s="24">
        <f>+BZ23+CA23</f>
        <v>1</v>
      </c>
      <c r="CC23" s="85">
        <v>0</v>
      </c>
      <c r="CD23" s="84">
        <f t="shared" si="18"/>
        <v>15</v>
      </c>
      <c r="CE23" s="24">
        <f t="shared" si="18"/>
        <v>2</v>
      </c>
      <c r="CF23" s="24">
        <f t="shared" si="18"/>
        <v>3</v>
      </c>
      <c r="CG23" s="24">
        <f t="shared" si="18"/>
        <v>5</v>
      </c>
      <c r="CH23" s="85">
        <f t="shared" si="18"/>
        <v>6</v>
      </c>
      <c r="CI23" s="24">
        <v>10</v>
      </c>
      <c r="CJ23" s="24">
        <v>2</v>
      </c>
      <c r="CK23" s="24">
        <v>2</v>
      </c>
      <c r="CL23" s="24">
        <f t="shared" si="26"/>
        <v>4</v>
      </c>
      <c r="CM23" s="85">
        <v>6</v>
      </c>
      <c r="CN23" s="50"/>
    </row>
    <row r="24" spans="1:92" ht="15.95" customHeight="1" x14ac:dyDescent="0.25">
      <c r="A24" s="47"/>
      <c r="B24" s="40"/>
      <c r="C24" s="52"/>
      <c r="D24" s="52"/>
      <c r="E24" s="52"/>
      <c r="F24" s="52"/>
      <c r="G24" s="48"/>
      <c r="H24" s="51"/>
      <c r="I24" s="52"/>
      <c r="J24" s="52"/>
      <c r="K24" s="51"/>
      <c r="L24" s="51"/>
      <c r="M24" s="51"/>
      <c r="N24" s="51"/>
      <c r="O24" s="51"/>
      <c r="P24" s="51"/>
      <c r="Q24" s="47"/>
      <c r="R24" s="47"/>
      <c r="U24" s="30">
        <v>7.5</v>
      </c>
      <c r="V24" s="23" t="s">
        <v>111</v>
      </c>
      <c r="X24" s="23"/>
      <c r="Y24" s="23"/>
      <c r="Z24" s="23" t="s">
        <v>21</v>
      </c>
      <c r="AB24" s="24"/>
      <c r="AC24" s="24">
        <f>+AD24+AE24+AF24</f>
        <v>7</v>
      </c>
      <c r="AD24" s="24">
        <v>5</v>
      </c>
      <c r="AE24" s="24">
        <v>2</v>
      </c>
      <c r="AF24" s="24">
        <v>0</v>
      </c>
      <c r="AG24" s="115">
        <f>+(AD24*2+AF24)/(2*AC24)</f>
        <v>0.7142857142857143</v>
      </c>
      <c r="AH24" s="115"/>
      <c r="AI24" s="24">
        <v>14</v>
      </c>
      <c r="AJ24" s="24">
        <v>0</v>
      </c>
      <c r="AK24" s="24">
        <v>2</v>
      </c>
      <c r="AL24" s="26">
        <f>+AI24/AC24</f>
        <v>2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7</v>
      </c>
      <c r="BB24" s="24">
        <v>0</v>
      </c>
      <c r="BC24" s="24">
        <v>3</v>
      </c>
      <c r="BD24" s="24">
        <f t="shared" si="30"/>
        <v>3</v>
      </c>
      <c r="BE24" s="85">
        <v>0</v>
      </c>
      <c r="BF24" s="84">
        <f t="shared" si="31"/>
        <v>29</v>
      </c>
      <c r="BG24" s="24">
        <f t="shared" si="31"/>
        <v>6</v>
      </c>
      <c r="BH24" s="24">
        <f t="shared" si="31"/>
        <v>11</v>
      </c>
      <c r="BI24" s="24">
        <f t="shared" si="31"/>
        <v>17</v>
      </c>
      <c r="BJ24" s="85">
        <f t="shared" si="31"/>
        <v>4</v>
      </c>
      <c r="BK24" s="24">
        <v>22</v>
      </c>
      <c r="BL24" s="24">
        <v>6</v>
      </c>
      <c r="BM24" s="24">
        <v>8</v>
      </c>
      <c r="BN24" s="24">
        <f t="shared" si="32"/>
        <v>14</v>
      </c>
      <c r="BO24" s="85">
        <v>4</v>
      </c>
      <c r="BP24" s="40"/>
      <c r="BQ24" s="47"/>
      <c r="BR24" s="30">
        <v>6.5</v>
      </c>
      <c r="BS24" s="23" t="s">
        <v>245</v>
      </c>
      <c r="BT24" s="23"/>
      <c r="BU24" s="23"/>
      <c r="BV24" s="23"/>
      <c r="BW24" s="24"/>
      <c r="BX24" s="23"/>
      <c r="BY24" s="84">
        <v>16</v>
      </c>
      <c r="BZ24" s="24">
        <v>0</v>
      </c>
      <c r="CA24" s="24">
        <v>8</v>
      </c>
      <c r="CB24" s="24">
        <f>+BZ24+CA24</f>
        <v>8</v>
      </c>
      <c r="CC24" s="85">
        <v>2</v>
      </c>
      <c r="CD24" s="84">
        <f t="shared" si="18"/>
        <v>50</v>
      </c>
      <c r="CE24" s="24">
        <f t="shared" si="18"/>
        <v>6</v>
      </c>
      <c r="CF24" s="24">
        <f t="shared" si="18"/>
        <v>19</v>
      </c>
      <c r="CG24" s="24">
        <f t="shared" si="18"/>
        <v>25</v>
      </c>
      <c r="CH24" s="85">
        <f t="shared" si="18"/>
        <v>4</v>
      </c>
      <c r="CI24" s="24">
        <v>34</v>
      </c>
      <c r="CJ24" s="24">
        <v>6</v>
      </c>
      <c r="CK24" s="24">
        <v>11</v>
      </c>
      <c r="CL24" s="24">
        <f t="shared" si="26"/>
        <v>17</v>
      </c>
      <c r="CM24" s="85">
        <v>2</v>
      </c>
      <c r="CN24" s="40"/>
    </row>
    <row r="25" spans="1:92" ht="15.95" customHeight="1" x14ac:dyDescent="0.25">
      <c r="A25" s="47"/>
      <c r="B25" s="48" t="s">
        <v>58</v>
      </c>
      <c r="C25" s="123" t="s">
        <v>782</v>
      </c>
      <c r="D25" s="122"/>
      <c r="E25" s="121"/>
      <c r="F25" s="121"/>
      <c r="G25" s="124">
        <v>5</v>
      </c>
      <c r="H25" s="24">
        <v>1</v>
      </c>
      <c r="I25" s="23" t="s">
        <v>54</v>
      </c>
      <c r="J25" s="23"/>
      <c r="K25" s="23"/>
      <c r="L25" s="23" t="s">
        <v>910</v>
      </c>
      <c r="M25" s="23"/>
      <c r="N25" s="23"/>
      <c r="O25" s="23"/>
      <c r="P25" s="23"/>
      <c r="Q25" s="47"/>
      <c r="R25" s="47"/>
      <c r="U25" s="30">
        <v>7</v>
      </c>
      <c r="V25" s="23" t="s">
        <v>176</v>
      </c>
      <c r="X25" s="23"/>
      <c r="Y25" s="23"/>
      <c r="Z25" s="23" t="s">
        <v>23</v>
      </c>
      <c r="AB25" s="24"/>
      <c r="AC25" s="24">
        <f>+AD25+AE25+AF25</f>
        <v>6</v>
      </c>
      <c r="AD25" s="24">
        <v>3</v>
      </c>
      <c r="AE25" s="24">
        <v>3</v>
      </c>
      <c r="AF25" s="24">
        <v>0</v>
      </c>
      <c r="AG25" s="115">
        <f>+(AD25*2+AF25)/(2*AC25)</f>
        <v>0.5</v>
      </c>
      <c r="AH25" s="115"/>
      <c r="AI25" s="24">
        <v>13</v>
      </c>
      <c r="AJ25" s="24">
        <v>2</v>
      </c>
      <c r="AK25" s="24">
        <v>1</v>
      </c>
      <c r="AL25" s="26">
        <f>+AI25/AC25</f>
        <v>2.1666666666666665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8</v>
      </c>
      <c r="BB25" s="24">
        <v>5</v>
      </c>
      <c r="BC25" s="24">
        <v>2</v>
      </c>
      <c r="BD25" s="24">
        <f t="shared" si="30"/>
        <v>7</v>
      </c>
      <c r="BE25" s="85">
        <v>4</v>
      </c>
      <c r="BF25" s="84">
        <f t="shared" si="31"/>
        <v>28</v>
      </c>
      <c r="BG25" s="24">
        <f t="shared" si="31"/>
        <v>13</v>
      </c>
      <c r="BH25" s="24">
        <f t="shared" si="31"/>
        <v>10</v>
      </c>
      <c r="BI25" s="24">
        <f t="shared" si="31"/>
        <v>23</v>
      </c>
      <c r="BJ25" s="85">
        <f t="shared" si="31"/>
        <v>8</v>
      </c>
      <c r="BK25" s="24">
        <v>20</v>
      </c>
      <c r="BL25" s="24">
        <v>8</v>
      </c>
      <c r="BM25" s="24">
        <v>8</v>
      </c>
      <c r="BN25" s="24">
        <f t="shared" si="32"/>
        <v>16</v>
      </c>
      <c r="BO25" s="85">
        <v>4</v>
      </c>
      <c r="BP25" s="40"/>
      <c r="BQ25" s="47"/>
      <c r="BR25" s="30">
        <v>8</v>
      </c>
      <c r="BS25" s="23" t="s">
        <v>283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>+BZ25+CA25</f>
        <v>0</v>
      </c>
      <c r="CC25" s="85">
        <v>0</v>
      </c>
      <c r="CD25" s="84">
        <f t="shared" si="18"/>
        <v>2</v>
      </c>
      <c r="CE25" s="24">
        <f t="shared" si="18"/>
        <v>1</v>
      </c>
      <c r="CF25" s="24">
        <f t="shared" si="18"/>
        <v>0</v>
      </c>
      <c r="CG25" s="24">
        <f t="shared" si="18"/>
        <v>1</v>
      </c>
      <c r="CH25" s="85">
        <f t="shared" si="18"/>
        <v>0</v>
      </c>
      <c r="CI25" s="24">
        <v>2</v>
      </c>
      <c r="CJ25" s="24">
        <v>1</v>
      </c>
      <c r="CK25" s="24">
        <v>0</v>
      </c>
      <c r="CL25" s="24">
        <f t="shared" si="26"/>
        <v>1</v>
      </c>
      <c r="CM25" s="85">
        <v>0</v>
      </c>
      <c r="CN25" s="40"/>
    </row>
    <row r="26" spans="1:92" ht="15.95" customHeight="1" x14ac:dyDescent="0.25">
      <c r="A26" s="47"/>
      <c r="B26" s="24" t="s">
        <v>34</v>
      </c>
      <c r="C26" s="126"/>
      <c r="D26" s="126" t="s">
        <v>140</v>
      </c>
      <c r="E26" s="121"/>
      <c r="F26" s="121"/>
      <c r="G26" s="124"/>
      <c r="H26" s="24">
        <v>1</v>
      </c>
      <c r="I26" s="23" t="s">
        <v>171</v>
      </c>
      <c r="J26" s="23"/>
      <c r="K26" s="23"/>
      <c r="L26" s="23" t="s">
        <v>158</v>
      </c>
      <c r="M26" s="23"/>
      <c r="N26" s="23"/>
      <c r="O26" s="23"/>
      <c r="P26" s="23"/>
      <c r="Q26" s="47"/>
      <c r="R26" s="47"/>
      <c r="U26" s="30">
        <v>7.5</v>
      </c>
      <c r="V26" s="23" t="s">
        <v>16</v>
      </c>
      <c r="X26" s="23"/>
      <c r="Y26" s="23"/>
      <c r="Z26" s="23" t="s">
        <v>17</v>
      </c>
      <c r="AB26" s="24"/>
      <c r="AC26" s="24">
        <f>+AD26+AE26+AF26</f>
        <v>6</v>
      </c>
      <c r="AD26" s="24">
        <v>3</v>
      </c>
      <c r="AE26" s="24">
        <v>1</v>
      </c>
      <c r="AF26" s="24">
        <v>2</v>
      </c>
      <c r="AG26" s="115">
        <f>+(AD26*2+AF26)/(2*AC26)</f>
        <v>0.66666666666666663</v>
      </c>
      <c r="AH26" s="115"/>
      <c r="AI26" s="24">
        <v>14</v>
      </c>
      <c r="AJ26" s="24">
        <v>1</v>
      </c>
      <c r="AK26" s="24">
        <v>1</v>
      </c>
      <c r="AL26" s="26">
        <f>+AI26/AC26</f>
        <v>2.3333333333333335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8</v>
      </c>
      <c r="BB26" s="24">
        <v>1</v>
      </c>
      <c r="BC26" s="24">
        <v>1</v>
      </c>
      <c r="BD26" s="24">
        <f t="shared" si="30"/>
        <v>2</v>
      </c>
      <c r="BE26" s="85">
        <v>0</v>
      </c>
      <c r="BF26" s="84">
        <f t="shared" si="31"/>
        <v>23</v>
      </c>
      <c r="BG26" s="24">
        <f t="shared" si="31"/>
        <v>2</v>
      </c>
      <c r="BH26" s="24">
        <f t="shared" si="31"/>
        <v>8</v>
      </c>
      <c r="BI26" s="24">
        <f t="shared" si="31"/>
        <v>10</v>
      </c>
      <c r="BJ26" s="85">
        <f t="shared" si="31"/>
        <v>0</v>
      </c>
      <c r="BK26" s="24">
        <v>15</v>
      </c>
      <c r="BL26" s="24">
        <v>1</v>
      </c>
      <c r="BM26" s="24">
        <v>7</v>
      </c>
      <c r="BN26" s="24">
        <f t="shared" si="32"/>
        <v>8</v>
      </c>
      <c r="BO26" s="85">
        <v>0</v>
      </c>
      <c r="BP26" s="40"/>
      <c r="BQ26" s="47"/>
      <c r="BR26" s="30">
        <v>7</v>
      </c>
      <c r="BS26" s="23" t="s">
        <v>340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>+BZ26+CA26</f>
        <v>0</v>
      </c>
      <c r="CC26" s="85">
        <v>0</v>
      </c>
      <c r="CD26" s="84">
        <f t="shared" si="18"/>
        <v>1</v>
      </c>
      <c r="CE26" s="24">
        <f t="shared" si="18"/>
        <v>0</v>
      </c>
      <c r="CF26" s="24">
        <f t="shared" si="18"/>
        <v>0</v>
      </c>
      <c r="CG26" s="24">
        <f t="shared" si="18"/>
        <v>0</v>
      </c>
      <c r="CH26" s="85">
        <f t="shared" si="18"/>
        <v>0</v>
      </c>
      <c r="CI26" s="24">
        <v>1</v>
      </c>
      <c r="CJ26" s="24">
        <v>0</v>
      </c>
      <c r="CK26" s="24">
        <v>0</v>
      </c>
      <c r="CL26" s="24">
        <f t="shared" si="26"/>
        <v>0</v>
      </c>
      <c r="CM26" s="85">
        <v>0</v>
      </c>
      <c r="CN26" s="40"/>
    </row>
    <row r="27" spans="1:92" ht="15.95" customHeight="1" x14ac:dyDescent="0.25">
      <c r="A27" s="47"/>
      <c r="C27" s="122"/>
      <c r="D27" s="126"/>
      <c r="E27" s="122"/>
      <c r="F27" s="122"/>
      <c r="G27" s="124"/>
      <c r="H27" s="24">
        <v>2</v>
      </c>
      <c r="I27" s="23" t="s">
        <v>158</v>
      </c>
      <c r="L27" s="23" t="s">
        <v>461</v>
      </c>
      <c r="Q27" s="47"/>
      <c r="R27" s="47"/>
      <c r="U27" s="30">
        <v>7.5</v>
      </c>
      <c r="V27" s="23" t="s">
        <v>98</v>
      </c>
      <c r="X27" s="23"/>
      <c r="Y27" s="23"/>
      <c r="Z27" s="23" t="s">
        <v>19</v>
      </c>
      <c r="AB27" s="24"/>
      <c r="AC27" s="24">
        <f>+AD27+AE27+AF27</f>
        <v>7</v>
      </c>
      <c r="AD27" s="24">
        <v>7</v>
      </c>
      <c r="AE27" s="24">
        <v>0</v>
      </c>
      <c r="AF27" s="24">
        <v>0</v>
      </c>
      <c r="AG27" s="115">
        <f>+(AD27*2+AF27)/(2*AC27)</f>
        <v>1</v>
      </c>
      <c r="AH27" s="115"/>
      <c r="AI27" s="24">
        <v>17</v>
      </c>
      <c r="AJ27" s="24">
        <v>0</v>
      </c>
      <c r="AK27" s="24">
        <v>0</v>
      </c>
      <c r="AL27" s="26">
        <f>+AI27/AC27</f>
        <v>2.4285714285714284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6</v>
      </c>
      <c r="BB27" s="24">
        <v>0</v>
      </c>
      <c r="BC27" s="24">
        <v>1</v>
      </c>
      <c r="BD27" s="24">
        <f t="shared" si="30"/>
        <v>1</v>
      </c>
      <c r="BE27" s="85">
        <v>0</v>
      </c>
      <c r="BF27" s="84">
        <f t="shared" si="31"/>
        <v>22</v>
      </c>
      <c r="BG27" s="24">
        <f t="shared" si="31"/>
        <v>1</v>
      </c>
      <c r="BH27" s="24">
        <f t="shared" si="31"/>
        <v>2</v>
      </c>
      <c r="BI27" s="24">
        <f t="shared" si="31"/>
        <v>3</v>
      </c>
      <c r="BJ27" s="85">
        <f t="shared" si="31"/>
        <v>4</v>
      </c>
      <c r="BK27" s="24">
        <v>16</v>
      </c>
      <c r="BL27" s="24">
        <v>1</v>
      </c>
      <c r="BM27" s="24">
        <v>1</v>
      </c>
      <c r="BN27" s="24">
        <f t="shared" si="32"/>
        <v>2</v>
      </c>
      <c r="BO27" s="85">
        <v>4</v>
      </c>
      <c r="BP27" s="40"/>
      <c r="BQ27" s="47"/>
      <c r="BR27" s="30">
        <v>8.5</v>
      </c>
      <c r="BS27" s="23" t="s">
        <v>244</v>
      </c>
      <c r="BT27" s="23"/>
      <c r="BU27" s="23"/>
      <c r="BV27" s="23"/>
      <c r="BW27" s="24"/>
      <c r="BX27" s="23"/>
      <c r="BY27" s="84">
        <v>0</v>
      </c>
      <c r="BZ27" s="24">
        <v>0</v>
      </c>
      <c r="CA27" s="24">
        <v>0</v>
      </c>
      <c r="CB27" s="24">
        <f>+BZ27+CA27</f>
        <v>0</v>
      </c>
      <c r="CC27" s="85">
        <v>0</v>
      </c>
      <c r="CD27" s="84">
        <f t="shared" si="18"/>
        <v>1</v>
      </c>
      <c r="CE27" s="24">
        <f t="shared" si="18"/>
        <v>2</v>
      </c>
      <c r="CF27" s="24">
        <f t="shared" si="18"/>
        <v>0</v>
      </c>
      <c r="CG27" s="24">
        <f t="shared" si="18"/>
        <v>2</v>
      </c>
      <c r="CH27" s="85">
        <f t="shared" si="18"/>
        <v>0</v>
      </c>
      <c r="CI27" s="24">
        <v>1</v>
      </c>
      <c r="CJ27" s="24">
        <v>2</v>
      </c>
      <c r="CK27" s="24">
        <v>0</v>
      </c>
      <c r="CL27" s="24">
        <f t="shared" si="26"/>
        <v>2</v>
      </c>
      <c r="CM27" s="85">
        <v>0</v>
      </c>
      <c r="CN27" s="40"/>
    </row>
    <row r="28" spans="1:92" ht="15.95" customHeight="1" x14ac:dyDescent="0.25">
      <c r="A28" s="47"/>
      <c r="C28" s="122"/>
      <c r="D28" s="122"/>
      <c r="E28" s="122"/>
      <c r="F28" s="122"/>
      <c r="G28" s="122"/>
      <c r="H28" s="24">
        <v>2</v>
      </c>
      <c r="I28" s="23" t="s">
        <v>158</v>
      </c>
      <c r="L28" s="23" t="s">
        <v>122</v>
      </c>
      <c r="Q28" s="47"/>
      <c r="R28" s="47"/>
      <c r="U28" s="30">
        <v>7.5</v>
      </c>
      <c r="V28" s="23" t="s">
        <v>97</v>
      </c>
      <c r="X28" s="23"/>
      <c r="Y28" s="23"/>
      <c r="Z28" s="23" t="s">
        <v>132</v>
      </c>
      <c r="AB28" s="24"/>
      <c r="AC28" s="24">
        <f t="shared" si="33"/>
        <v>8</v>
      </c>
      <c r="AD28" s="24">
        <v>0</v>
      </c>
      <c r="AE28" s="24">
        <v>8</v>
      </c>
      <c r="AF28" s="24">
        <v>0</v>
      </c>
      <c r="AG28" s="115">
        <f t="shared" si="34"/>
        <v>0</v>
      </c>
      <c r="AH28" s="115"/>
      <c r="AI28" s="24">
        <v>29</v>
      </c>
      <c r="AJ28" s="24">
        <v>1</v>
      </c>
      <c r="AK28" s="24">
        <v>0</v>
      </c>
      <c r="AL28" s="26">
        <f t="shared" si="35"/>
        <v>3.625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1</v>
      </c>
      <c r="BB28" s="24">
        <v>0</v>
      </c>
      <c r="BC28" s="24">
        <v>0</v>
      </c>
      <c r="BD28" s="24">
        <f t="shared" si="30"/>
        <v>0</v>
      </c>
      <c r="BE28" s="85">
        <v>0</v>
      </c>
      <c r="BF28" s="84">
        <f t="shared" si="31"/>
        <v>19</v>
      </c>
      <c r="BG28" s="24">
        <f t="shared" si="31"/>
        <v>3</v>
      </c>
      <c r="BH28" s="24">
        <f t="shared" si="31"/>
        <v>5</v>
      </c>
      <c r="BI28" s="24">
        <f t="shared" si="31"/>
        <v>8</v>
      </c>
      <c r="BJ28" s="85">
        <f t="shared" si="31"/>
        <v>0</v>
      </c>
      <c r="BK28" s="24">
        <v>18</v>
      </c>
      <c r="BL28" s="24">
        <v>3</v>
      </c>
      <c r="BM28" s="24">
        <v>5</v>
      </c>
      <c r="BN28" s="24">
        <f t="shared" si="32"/>
        <v>8</v>
      </c>
      <c r="BO28" s="85">
        <v>0</v>
      </c>
      <c r="BP28" s="40"/>
      <c r="BQ28" s="47"/>
      <c r="BR28" s="30">
        <v>7.5</v>
      </c>
      <c r="BS28" s="23" t="s">
        <v>284</v>
      </c>
      <c r="BT28" s="23"/>
      <c r="BU28" s="23"/>
      <c r="BV28" s="23"/>
      <c r="BW28" s="24"/>
      <c r="BX28" s="23"/>
      <c r="BY28" s="84">
        <v>0</v>
      </c>
      <c r="BZ28" s="24">
        <v>0</v>
      </c>
      <c r="CA28" s="24">
        <v>0</v>
      </c>
      <c r="CB28" s="24">
        <f>+BZ28+CA28</f>
        <v>0</v>
      </c>
      <c r="CC28" s="85">
        <v>0</v>
      </c>
      <c r="CD28" s="84">
        <f t="shared" si="18"/>
        <v>1</v>
      </c>
      <c r="CE28" s="24">
        <f t="shared" si="18"/>
        <v>0</v>
      </c>
      <c r="CF28" s="24">
        <f t="shared" si="18"/>
        <v>0</v>
      </c>
      <c r="CG28" s="24">
        <f t="shared" si="18"/>
        <v>0</v>
      </c>
      <c r="CH28" s="85">
        <f t="shared" si="18"/>
        <v>0</v>
      </c>
      <c r="CI28" s="24">
        <v>1</v>
      </c>
      <c r="CJ28" s="24">
        <v>0</v>
      </c>
      <c r="CK28" s="24">
        <v>0</v>
      </c>
      <c r="CL28" s="24">
        <f t="shared" si="26"/>
        <v>0</v>
      </c>
      <c r="CM28" s="85">
        <v>0</v>
      </c>
      <c r="CN28" s="40"/>
    </row>
    <row r="29" spans="1:92" ht="15.95" customHeight="1" x14ac:dyDescent="0.25">
      <c r="A29" s="47"/>
      <c r="C29" s="122"/>
      <c r="D29" s="122"/>
      <c r="E29" s="122"/>
      <c r="F29" s="122"/>
      <c r="G29" s="122"/>
      <c r="H29" s="24">
        <v>2</v>
      </c>
      <c r="I29" s="23" t="s">
        <v>158</v>
      </c>
      <c r="L29" s="23" t="s">
        <v>171</v>
      </c>
      <c r="Q29" s="47"/>
      <c r="R29" s="47"/>
      <c r="U29" s="30">
        <v>7</v>
      </c>
      <c r="V29" s="23" t="s">
        <v>24</v>
      </c>
      <c r="X29" s="23"/>
      <c r="Y29" s="23"/>
      <c r="Z29" s="23" t="s">
        <v>25</v>
      </c>
      <c r="AB29" s="24"/>
      <c r="AC29" s="24">
        <f t="shared" si="33"/>
        <v>7</v>
      </c>
      <c r="AD29" s="24">
        <v>1</v>
      </c>
      <c r="AE29" s="24">
        <v>6</v>
      </c>
      <c r="AF29" s="24">
        <v>0</v>
      </c>
      <c r="AG29" s="115">
        <f t="shared" si="34"/>
        <v>0.14285714285714285</v>
      </c>
      <c r="AH29" s="115"/>
      <c r="AI29" s="24">
        <v>27</v>
      </c>
      <c r="AJ29" s="24">
        <v>1</v>
      </c>
      <c r="AK29" s="24">
        <v>0</v>
      </c>
      <c r="AL29" s="26">
        <f t="shared" si="35"/>
        <v>3.8571428571428572</v>
      </c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7</v>
      </c>
      <c r="BB29" s="24">
        <v>0</v>
      </c>
      <c r="BC29" s="24">
        <v>1</v>
      </c>
      <c r="BD29" s="24">
        <f t="shared" si="30"/>
        <v>1</v>
      </c>
      <c r="BE29" s="85">
        <v>2</v>
      </c>
      <c r="BF29" s="84">
        <f t="shared" si="31"/>
        <v>26</v>
      </c>
      <c r="BG29" s="24">
        <f t="shared" si="31"/>
        <v>1</v>
      </c>
      <c r="BH29" s="24">
        <f t="shared" si="31"/>
        <v>6</v>
      </c>
      <c r="BI29" s="24">
        <f t="shared" si="31"/>
        <v>7</v>
      </c>
      <c r="BJ29" s="85">
        <f t="shared" si="31"/>
        <v>8</v>
      </c>
      <c r="BK29" s="24">
        <v>19</v>
      </c>
      <c r="BL29" s="24">
        <v>1</v>
      </c>
      <c r="BM29" s="24">
        <v>5</v>
      </c>
      <c r="BN29" s="24">
        <f t="shared" si="32"/>
        <v>6</v>
      </c>
      <c r="BO29" s="85">
        <v>6</v>
      </c>
      <c r="BP29" s="40"/>
      <c r="BQ29" s="47"/>
      <c r="BR29" s="30">
        <v>6.5</v>
      </c>
      <c r="BS29" s="23" t="s">
        <v>212</v>
      </c>
      <c r="BT29" s="23"/>
      <c r="BU29" s="23"/>
      <c r="BV29" s="23"/>
      <c r="BW29" s="24"/>
      <c r="BX29" s="23"/>
      <c r="BY29" s="84">
        <v>8</v>
      </c>
      <c r="BZ29" s="24">
        <v>0</v>
      </c>
      <c r="CA29" s="24">
        <v>0</v>
      </c>
      <c r="CB29" s="24">
        <f>+BZ29+CA29</f>
        <v>0</v>
      </c>
      <c r="CC29" s="85">
        <v>0</v>
      </c>
      <c r="CD29" s="84">
        <f t="shared" si="18"/>
        <v>23</v>
      </c>
      <c r="CE29" s="24">
        <f t="shared" si="18"/>
        <v>1</v>
      </c>
      <c r="CF29" s="24">
        <f t="shared" si="18"/>
        <v>4</v>
      </c>
      <c r="CG29" s="24">
        <f t="shared" si="18"/>
        <v>5</v>
      </c>
      <c r="CH29" s="85">
        <f t="shared" si="18"/>
        <v>2</v>
      </c>
      <c r="CI29" s="24">
        <v>15</v>
      </c>
      <c r="CJ29" s="24">
        <v>1</v>
      </c>
      <c r="CK29" s="24">
        <v>4</v>
      </c>
      <c r="CL29" s="24">
        <f>+CJ29+CK29</f>
        <v>5</v>
      </c>
      <c r="CM29" s="85">
        <v>2</v>
      </c>
      <c r="CN29" s="40"/>
    </row>
    <row r="30" spans="1:92" ht="15.95" customHeight="1" x14ac:dyDescent="0.25">
      <c r="A30" s="47"/>
      <c r="C30" s="122"/>
      <c r="D30" s="122"/>
      <c r="E30" s="122"/>
      <c r="F30" s="122"/>
      <c r="G30" s="122"/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si="33"/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7</v>
      </c>
      <c r="BB30" s="24">
        <v>0</v>
      </c>
      <c r="BC30" s="24">
        <v>2</v>
      </c>
      <c r="BD30" s="24">
        <f t="shared" si="30"/>
        <v>2</v>
      </c>
      <c r="BE30" s="85">
        <v>2</v>
      </c>
      <c r="BF30" s="84">
        <f t="shared" si="31"/>
        <v>28</v>
      </c>
      <c r="BG30" s="24">
        <f t="shared" si="31"/>
        <v>3</v>
      </c>
      <c r="BH30" s="24">
        <f t="shared" si="31"/>
        <v>13</v>
      </c>
      <c r="BI30" s="24">
        <f t="shared" si="31"/>
        <v>16</v>
      </c>
      <c r="BJ30" s="85">
        <f t="shared" si="31"/>
        <v>6</v>
      </c>
      <c r="BK30" s="24">
        <v>21</v>
      </c>
      <c r="BL30" s="24">
        <v>3</v>
      </c>
      <c r="BM30" s="24">
        <v>11</v>
      </c>
      <c r="BN30" s="24">
        <f t="shared" si="32"/>
        <v>14</v>
      </c>
      <c r="BO30" s="85">
        <v>4</v>
      </c>
      <c r="BP30" s="40"/>
      <c r="BQ30" s="47"/>
      <c r="BR30" s="30">
        <v>8.5</v>
      </c>
      <c r="BS30" s="23" t="s">
        <v>656</v>
      </c>
      <c r="BT30" s="23"/>
      <c r="BU30" s="23"/>
      <c r="BV30" s="23"/>
      <c r="BW30" s="24"/>
      <c r="BX30" s="23"/>
      <c r="BY30" s="84">
        <v>5</v>
      </c>
      <c r="BZ30" s="24">
        <v>5</v>
      </c>
      <c r="CA30" s="24">
        <v>7</v>
      </c>
      <c r="CB30" s="24">
        <f>+BZ30+CA30</f>
        <v>12</v>
      </c>
      <c r="CC30" s="85">
        <v>2</v>
      </c>
      <c r="CD30" s="84">
        <f t="shared" si="18"/>
        <v>10</v>
      </c>
      <c r="CE30" s="24">
        <f t="shared" si="18"/>
        <v>6</v>
      </c>
      <c r="CF30" s="24">
        <f t="shared" si="18"/>
        <v>10</v>
      </c>
      <c r="CG30" s="24">
        <f t="shared" si="18"/>
        <v>16</v>
      </c>
      <c r="CH30" s="85">
        <f t="shared" si="18"/>
        <v>2</v>
      </c>
      <c r="CI30" s="24">
        <v>5</v>
      </c>
      <c r="CJ30" s="24">
        <v>1</v>
      </c>
      <c r="CK30" s="24">
        <v>3</v>
      </c>
      <c r="CL30" s="24">
        <f t="shared" ref="CL30:CL39" si="36">+CJ30+CK30</f>
        <v>4</v>
      </c>
      <c r="CM30" s="85">
        <v>0</v>
      </c>
      <c r="CN30" s="40"/>
    </row>
    <row r="31" spans="1:92" ht="15.95" customHeight="1" thickBot="1" x14ac:dyDescent="0.3">
      <c r="A31" s="47"/>
      <c r="C31" s="123" t="s">
        <v>784</v>
      </c>
      <c r="D31" s="122"/>
      <c r="E31" s="122"/>
      <c r="F31" s="122"/>
      <c r="G31" s="124">
        <v>2</v>
      </c>
      <c r="H31" s="24">
        <v>1</v>
      </c>
      <c r="I31" s="23" t="s">
        <v>175</v>
      </c>
      <c r="J31" s="23"/>
      <c r="K31" s="23"/>
      <c r="L31" s="23" t="s">
        <v>69</v>
      </c>
      <c r="M31" s="23"/>
      <c r="N31" s="23"/>
      <c r="O31" s="23"/>
      <c r="P31" s="23"/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+AC103</f>
        <v>16</v>
      </c>
      <c r="AD31" s="24">
        <f>+AD103</f>
        <v>5</v>
      </c>
      <c r="AE31" s="24">
        <f>+AE103</f>
        <v>8</v>
      </c>
      <c r="AF31" s="24">
        <f>+AF103</f>
        <v>3</v>
      </c>
      <c r="AG31" s="115">
        <f t="shared" ref="AG31" si="37">+(AD31*2+AF31)/(2*AC31)</f>
        <v>0.40625</v>
      </c>
      <c r="AH31" s="115"/>
      <c r="AI31" s="24">
        <f>+AI103</f>
        <v>48</v>
      </c>
      <c r="AJ31" s="24">
        <f>+AJ103</f>
        <v>1</v>
      </c>
      <c r="AK31" s="24">
        <f>+AK103</f>
        <v>0</v>
      </c>
      <c r="AL31" s="26">
        <f t="shared" ref="AL31" si="38">+AI31/AC31</f>
        <v>3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4</v>
      </c>
      <c r="BB31" s="24">
        <v>0</v>
      </c>
      <c r="BC31" s="24">
        <v>1</v>
      </c>
      <c r="BD31" s="24">
        <f t="shared" si="30"/>
        <v>1</v>
      </c>
      <c r="BE31" s="85">
        <v>0</v>
      </c>
      <c r="BF31" s="84">
        <f t="shared" si="31"/>
        <v>12</v>
      </c>
      <c r="BG31" s="24">
        <f t="shared" si="31"/>
        <v>0</v>
      </c>
      <c r="BH31" s="24">
        <f t="shared" si="31"/>
        <v>1</v>
      </c>
      <c r="BI31" s="24">
        <f t="shared" si="31"/>
        <v>1</v>
      </c>
      <c r="BJ31" s="85">
        <f t="shared" si="31"/>
        <v>4</v>
      </c>
      <c r="BK31" s="24">
        <v>8</v>
      </c>
      <c r="BL31" s="24">
        <v>0</v>
      </c>
      <c r="BM31" s="24">
        <v>0</v>
      </c>
      <c r="BN31" s="24">
        <f t="shared" si="32"/>
        <v>0</v>
      </c>
      <c r="BO31" s="85">
        <v>4</v>
      </c>
      <c r="BP31" s="40"/>
      <c r="BQ31" s="47"/>
      <c r="BR31" s="30">
        <v>7.5</v>
      </c>
      <c r="BS31" s="23" t="s">
        <v>670</v>
      </c>
      <c r="BT31" s="23"/>
      <c r="BU31" s="23"/>
      <c r="BV31" s="23"/>
      <c r="BW31" s="24"/>
      <c r="BX31" s="23"/>
      <c r="BY31" s="84">
        <v>0</v>
      </c>
      <c r="BZ31" s="24">
        <v>0</v>
      </c>
      <c r="CA31" s="24">
        <v>0</v>
      </c>
      <c r="CB31" s="24">
        <f>+BZ31+CA31</f>
        <v>0</v>
      </c>
      <c r="CC31" s="85">
        <v>0</v>
      </c>
      <c r="CD31" s="84">
        <f t="shared" si="18"/>
        <v>1</v>
      </c>
      <c r="CE31" s="24">
        <f t="shared" si="18"/>
        <v>0</v>
      </c>
      <c r="CF31" s="24">
        <f t="shared" si="18"/>
        <v>0</v>
      </c>
      <c r="CG31" s="24">
        <f t="shared" si="18"/>
        <v>0</v>
      </c>
      <c r="CH31" s="85">
        <f t="shared" si="18"/>
        <v>0</v>
      </c>
      <c r="CI31" s="24">
        <v>1</v>
      </c>
      <c r="CJ31" s="24">
        <v>0</v>
      </c>
      <c r="CK31" s="24">
        <v>0</v>
      </c>
      <c r="CL31" s="24">
        <f t="shared" si="36"/>
        <v>0</v>
      </c>
      <c r="CM31" s="85">
        <v>0</v>
      </c>
      <c r="CN31" s="40"/>
    </row>
    <row r="32" spans="1:92" ht="15.95" customHeight="1" thickBot="1" x14ac:dyDescent="0.3">
      <c r="A32" s="47"/>
      <c r="B32" s="24" t="s">
        <v>34</v>
      </c>
      <c r="C32" s="16"/>
      <c r="D32" s="16" t="s">
        <v>140</v>
      </c>
      <c r="G32" s="5"/>
      <c r="H32" s="24">
        <v>2</v>
      </c>
      <c r="I32" s="23" t="s">
        <v>78</v>
      </c>
      <c r="J32" s="23"/>
      <c r="K32" s="23"/>
      <c r="L32" s="23"/>
      <c r="M32" s="23" t="s">
        <v>193</v>
      </c>
      <c r="N32" s="23"/>
      <c r="O32" s="23"/>
      <c r="P32" s="23"/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39">SUM(AC23:AC31)</f>
        <v>64</v>
      </c>
      <c r="AD32" s="15">
        <f t="shared" si="39"/>
        <v>29</v>
      </c>
      <c r="AE32" s="15">
        <f t="shared" si="39"/>
        <v>29</v>
      </c>
      <c r="AF32" s="15">
        <f t="shared" si="39"/>
        <v>6</v>
      </c>
      <c r="AG32" s="15"/>
      <c r="AH32" s="15"/>
      <c r="AI32" s="15">
        <f t="shared" ref="AI32:AK32" si="40">SUM(AI23:AI31)</f>
        <v>171</v>
      </c>
      <c r="AJ32" s="15">
        <f t="shared" si="40"/>
        <v>6</v>
      </c>
      <c r="AK32" s="15">
        <f t="shared" si="40"/>
        <v>6</v>
      </c>
      <c r="AL32" s="36">
        <f>+AI32/AC32</f>
        <v>2.671875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88</v>
      </c>
      <c r="BB32" s="25">
        <f t="shared" ref="BB32" si="41">SUM(BB20:BB31)</f>
        <v>10</v>
      </c>
      <c r="BC32" s="25">
        <f>SUM(BC20:BC31)</f>
        <v>17</v>
      </c>
      <c r="BD32" s="25">
        <f>+BC32+BB32</f>
        <v>27</v>
      </c>
      <c r="BE32" s="89">
        <f>SUM(BE20:BE31)</f>
        <v>12</v>
      </c>
      <c r="BF32" s="88">
        <f>SUM(BF20:BF31)</f>
        <v>328</v>
      </c>
      <c r="BG32" s="25">
        <f t="shared" ref="BG32" si="42">SUM(BG20:BG31)</f>
        <v>51</v>
      </c>
      <c r="BH32" s="25">
        <f>SUM(BH20:BH31)</f>
        <v>90</v>
      </c>
      <c r="BI32" s="25">
        <f>+BH32+BG32</f>
        <v>141</v>
      </c>
      <c r="BJ32" s="89">
        <f>SUM(BJ20:BJ31)</f>
        <v>46</v>
      </c>
      <c r="BK32" s="25">
        <f>SUM(BK20:BK31)</f>
        <v>240</v>
      </c>
      <c r="BL32" s="25">
        <f t="shared" ref="BL32" si="43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7.5</v>
      </c>
      <c r="BS32" s="23" t="s">
        <v>280</v>
      </c>
      <c r="BT32" s="23"/>
      <c r="BU32" s="23"/>
      <c r="BV32" s="23"/>
      <c r="BW32" s="24"/>
      <c r="BX32" s="23"/>
      <c r="BY32" s="84">
        <v>0</v>
      </c>
      <c r="BZ32" s="24">
        <v>0</v>
      </c>
      <c r="CA32" s="24">
        <v>0</v>
      </c>
      <c r="CB32" s="24">
        <f>+BZ32+CA32</f>
        <v>0</v>
      </c>
      <c r="CC32" s="85">
        <v>0</v>
      </c>
      <c r="CD32" s="84">
        <f t="shared" si="18"/>
        <v>2</v>
      </c>
      <c r="CE32" s="24">
        <f t="shared" si="18"/>
        <v>0</v>
      </c>
      <c r="CF32" s="24">
        <f t="shared" si="18"/>
        <v>1</v>
      </c>
      <c r="CG32" s="24">
        <f t="shared" si="18"/>
        <v>1</v>
      </c>
      <c r="CH32" s="85">
        <f t="shared" si="18"/>
        <v>2</v>
      </c>
      <c r="CI32" s="24">
        <v>2</v>
      </c>
      <c r="CJ32" s="24">
        <v>0</v>
      </c>
      <c r="CK32" s="24">
        <v>1</v>
      </c>
      <c r="CL32" s="24">
        <f t="shared" si="36"/>
        <v>1</v>
      </c>
      <c r="CM32" s="85">
        <v>2</v>
      </c>
      <c r="CN32" s="40"/>
    </row>
    <row r="33" spans="1:92" ht="15.95" customHeight="1" x14ac:dyDescent="0.25">
      <c r="A33" s="47"/>
      <c r="B33" s="40"/>
      <c r="C33" s="52"/>
      <c r="D33" s="52"/>
      <c r="E33" s="52"/>
      <c r="F33" s="52"/>
      <c r="G33" s="48"/>
      <c r="H33" s="51"/>
      <c r="I33" s="52"/>
      <c r="J33" s="52"/>
      <c r="K33" s="51"/>
      <c r="L33" s="51"/>
      <c r="M33" s="51"/>
      <c r="N33" s="51"/>
      <c r="O33" s="51"/>
      <c r="P33" s="51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21</v>
      </c>
      <c r="BB33" s="24">
        <v>2</v>
      </c>
      <c r="BC33" s="24">
        <v>4</v>
      </c>
      <c r="BD33" s="24">
        <f t="shared" ref="BD33:BD44" si="44">+BB33+BC33</f>
        <v>6</v>
      </c>
      <c r="BE33" s="85">
        <v>0</v>
      </c>
      <c r="BF33" s="84">
        <f t="shared" ref="BF33:BJ44" si="45">+BK33+BA33</f>
        <v>85</v>
      </c>
      <c r="BG33" s="24">
        <f t="shared" si="45"/>
        <v>17</v>
      </c>
      <c r="BH33" s="24">
        <f t="shared" si="45"/>
        <v>26</v>
      </c>
      <c r="BI33" s="24">
        <f t="shared" si="45"/>
        <v>43</v>
      </c>
      <c r="BJ33" s="85">
        <f t="shared" si="45"/>
        <v>6</v>
      </c>
      <c r="BK33" s="15">
        <v>64</v>
      </c>
      <c r="BL33" s="15">
        <v>15</v>
      </c>
      <c r="BM33" s="15">
        <v>22</v>
      </c>
      <c r="BN33" s="15">
        <f t="shared" ref="BN33:BN44" si="46">+BL33+BM33</f>
        <v>37</v>
      </c>
      <c r="BO33" s="87">
        <v>6</v>
      </c>
      <c r="BP33" s="40"/>
      <c r="BQ33" s="47"/>
      <c r="BR33" s="30">
        <v>8.5</v>
      </c>
      <c r="BS33" s="23" t="s">
        <v>240</v>
      </c>
      <c r="BT33" s="23"/>
      <c r="BU33" s="23"/>
      <c r="BV33" s="23"/>
      <c r="BW33" s="24"/>
      <c r="BX33" s="23"/>
      <c r="BY33" s="84">
        <v>10</v>
      </c>
      <c r="BZ33" s="24">
        <v>6</v>
      </c>
      <c r="CA33" s="24">
        <v>11</v>
      </c>
      <c r="CB33" s="24">
        <f>+BZ33+CA33</f>
        <v>17</v>
      </c>
      <c r="CC33" s="85">
        <v>4</v>
      </c>
      <c r="CD33" s="84">
        <f t="shared" si="18"/>
        <v>23</v>
      </c>
      <c r="CE33" s="24">
        <f t="shared" si="18"/>
        <v>19</v>
      </c>
      <c r="CF33" s="24">
        <f t="shared" si="18"/>
        <v>15</v>
      </c>
      <c r="CG33" s="24">
        <f t="shared" si="18"/>
        <v>34</v>
      </c>
      <c r="CH33" s="85">
        <f t="shared" si="18"/>
        <v>4</v>
      </c>
      <c r="CI33" s="24">
        <v>13</v>
      </c>
      <c r="CJ33" s="24">
        <v>13</v>
      </c>
      <c r="CK33" s="24">
        <v>4</v>
      </c>
      <c r="CL33" s="24">
        <f t="shared" si="36"/>
        <v>17</v>
      </c>
      <c r="CM33" s="85">
        <v>0</v>
      </c>
      <c r="CN33" s="40"/>
    </row>
    <row r="34" spans="1:92" ht="15.95" customHeight="1" x14ac:dyDescent="0.25">
      <c r="A34" s="47"/>
      <c r="B34" s="48" t="s">
        <v>67</v>
      </c>
      <c r="C34" s="123" t="s">
        <v>783</v>
      </c>
      <c r="D34" s="122"/>
      <c r="E34" s="122"/>
      <c r="F34" s="127"/>
      <c r="G34" s="124">
        <v>7</v>
      </c>
      <c r="H34" s="24">
        <v>1</v>
      </c>
      <c r="I34" s="23" t="s">
        <v>911</v>
      </c>
      <c r="J34" s="23"/>
      <c r="K34" s="23"/>
      <c r="L34" s="23" t="s">
        <v>900</v>
      </c>
      <c r="M34" s="23"/>
      <c r="N34" s="23"/>
      <c r="O34" s="23"/>
      <c r="P34" s="23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7</v>
      </c>
      <c r="BB34" s="24">
        <v>0</v>
      </c>
      <c r="BC34" s="24">
        <v>0</v>
      </c>
      <c r="BD34" s="24">
        <f t="shared" si="44"/>
        <v>0</v>
      </c>
      <c r="BE34" s="85">
        <v>0</v>
      </c>
      <c r="BF34" s="84">
        <f t="shared" si="45"/>
        <v>26</v>
      </c>
      <c r="BG34" s="24">
        <f t="shared" si="45"/>
        <v>0</v>
      </c>
      <c r="BH34" s="24">
        <f t="shared" si="45"/>
        <v>0</v>
      </c>
      <c r="BI34" s="24">
        <f t="shared" si="45"/>
        <v>0</v>
      </c>
      <c r="BJ34" s="85">
        <f t="shared" si="45"/>
        <v>0</v>
      </c>
      <c r="BK34" s="24">
        <v>19</v>
      </c>
      <c r="BL34" s="24">
        <v>0</v>
      </c>
      <c r="BM34" s="24">
        <v>0</v>
      </c>
      <c r="BN34" s="24">
        <f t="shared" si="46"/>
        <v>0</v>
      </c>
      <c r="BO34" s="85">
        <v>0</v>
      </c>
      <c r="BP34" s="40"/>
      <c r="BQ34" s="47"/>
      <c r="BR34" s="30">
        <v>7.5</v>
      </c>
      <c r="BS34" s="23" t="s">
        <v>450</v>
      </c>
      <c r="BT34" s="23"/>
      <c r="BU34" s="23"/>
      <c r="BV34" s="23"/>
      <c r="BW34" s="24"/>
      <c r="BX34" s="23"/>
      <c r="BY34" s="84">
        <v>3</v>
      </c>
      <c r="BZ34" s="24">
        <v>1</v>
      </c>
      <c r="CA34" s="24">
        <v>0</v>
      </c>
      <c r="CB34" s="24">
        <f>+BZ34+CA34</f>
        <v>1</v>
      </c>
      <c r="CC34" s="85">
        <v>0</v>
      </c>
      <c r="CD34" s="84">
        <f t="shared" si="18"/>
        <v>11</v>
      </c>
      <c r="CE34" s="24">
        <f t="shared" si="18"/>
        <v>3</v>
      </c>
      <c r="CF34" s="24">
        <f t="shared" si="18"/>
        <v>4</v>
      </c>
      <c r="CG34" s="24">
        <f t="shared" si="18"/>
        <v>7</v>
      </c>
      <c r="CH34" s="85">
        <f t="shared" si="18"/>
        <v>0</v>
      </c>
      <c r="CI34" s="24">
        <v>8</v>
      </c>
      <c r="CJ34" s="24">
        <v>2</v>
      </c>
      <c r="CK34" s="24">
        <v>4</v>
      </c>
      <c r="CL34" s="24">
        <f t="shared" si="36"/>
        <v>6</v>
      </c>
      <c r="CM34" s="85">
        <v>0</v>
      </c>
      <c r="CN34" s="40"/>
    </row>
    <row r="35" spans="1:92" ht="15.95" customHeight="1" x14ac:dyDescent="0.25">
      <c r="A35" s="47" t="s">
        <v>64</v>
      </c>
      <c r="B35" s="24" t="s">
        <v>34</v>
      </c>
      <c r="C35" s="126"/>
      <c r="D35" s="121" t="s">
        <v>140</v>
      </c>
      <c r="E35" s="121"/>
      <c r="F35" s="122"/>
      <c r="G35" s="124"/>
      <c r="H35" s="24">
        <v>1</v>
      </c>
      <c r="I35" s="23" t="s">
        <v>62</v>
      </c>
      <c r="L35" s="23" t="s">
        <v>912</v>
      </c>
      <c r="M35" s="23"/>
      <c r="N35" s="23"/>
      <c r="O35" s="23"/>
      <c r="P35" s="23"/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7</v>
      </c>
      <c r="BB35" s="24">
        <v>8</v>
      </c>
      <c r="BC35" s="24">
        <v>3</v>
      </c>
      <c r="BD35" s="24">
        <f t="shared" si="44"/>
        <v>11</v>
      </c>
      <c r="BE35" s="85">
        <v>0</v>
      </c>
      <c r="BF35" s="84">
        <f t="shared" si="45"/>
        <v>29</v>
      </c>
      <c r="BG35" s="24">
        <f t="shared" si="45"/>
        <v>35</v>
      </c>
      <c r="BH35" s="24">
        <f t="shared" si="45"/>
        <v>12</v>
      </c>
      <c r="BI35" s="24">
        <f t="shared" si="45"/>
        <v>47</v>
      </c>
      <c r="BJ35" s="85">
        <f t="shared" si="45"/>
        <v>0</v>
      </c>
      <c r="BK35" s="24">
        <v>22</v>
      </c>
      <c r="BL35" s="24">
        <v>27</v>
      </c>
      <c r="BM35" s="24">
        <v>9</v>
      </c>
      <c r="BN35" s="24">
        <f t="shared" si="46"/>
        <v>36</v>
      </c>
      <c r="BO35" s="85">
        <v>0</v>
      </c>
      <c r="BP35" s="40"/>
      <c r="BQ35" s="47"/>
      <c r="BR35" s="30">
        <v>7.5</v>
      </c>
      <c r="BS35" s="23" t="s">
        <v>471</v>
      </c>
      <c r="BT35" s="23"/>
      <c r="BU35" s="23"/>
      <c r="BV35" s="23"/>
      <c r="BW35" s="24"/>
      <c r="BX35" s="23"/>
      <c r="BY35" s="84">
        <v>2</v>
      </c>
      <c r="BZ35" s="24">
        <v>1</v>
      </c>
      <c r="CA35" s="24">
        <v>2</v>
      </c>
      <c r="CB35" s="24">
        <f>+BZ35+CA35</f>
        <v>3</v>
      </c>
      <c r="CC35" s="85">
        <v>0</v>
      </c>
      <c r="CD35" s="84">
        <f t="shared" si="18"/>
        <v>6</v>
      </c>
      <c r="CE35" s="24">
        <f t="shared" si="18"/>
        <v>1</v>
      </c>
      <c r="CF35" s="24">
        <f t="shared" si="18"/>
        <v>5</v>
      </c>
      <c r="CG35" s="24">
        <f t="shared" si="18"/>
        <v>6</v>
      </c>
      <c r="CH35" s="85">
        <f t="shared" si="18"/>
        <v>0</v>
      </c>
      <c r="CI35" s="24">
        <v>4</v>
      </c>
      <c r="CJ35" s="24">
        <v>0</v>
      </c>
      <c r="CK35" s="24">
        <v>3</v>
      </c>
      <c r="CL35" s="24">
        <f t="shared" si="36"/>
        <v>3</v>
      </c>
      <c r="CM35" s="85">
        <v>0</v>
      </c>
      <c r="CN35" s="40"/>
    </row>
    <row r="36" spans="1:92" ht="15.95" customHeight="1" x14ac:dyDescent="0.25">
      <c r="A36" s="47"/>
      <c r="C36" s="122"/>
      <c r="D36" s="122"/>
      <c r="E36" s="122"/>
      <c r="F36" s="122"/>
      <c r="G36" s="124"/>
      <c r="H36" s="24">
        <v>1</v>
      </c>
      <c r="I36" s="23" t="s">
        <v>62</v>
      </c>
      <c r="L36" s="23" t="s">
        <v>913</v>
      </c>
      <c r="M36" s="23"/>
      <c r="P36" s="23"/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8</v>
      </c>
      <c r="BB36" s="24">
        <v>3</v>
      </c>
      <c r="BC36" s="24">
        <v>8</v>
      </c>
      <c r="BD36" s="24">
        <f t="shared" si="44"/>
        <v>11</v>
      </c>
      <c r="BE36" s="85">
        <v>2</v>
      </c>
      <c r="BF36" s="84">
        <f t="shared" si="45"/>
        <v>26</v>
      </c>
      <c r="BG36" s="24">
        <f t="shared" si="45"/>
        <v>5</v>
      </c>
      <c r="BH36" s="24">
        <f t="shared" si="45"/>
        <v>20</v>
      </c>
      <c r="BI36" s="24">
        <f t="shared" si="45"/>
        <v>25</v>
      </c>
      <c r="BJ36" s="85">
        <f t="shared" si="45"/>
        <v>6</v>
      </c>
      <c r="BK36" s="24">
        <v>18</v>
      </c>
      <c r="BL36" s="24">
        <v>2</v>
      </c>
      <c r="BM36" s="24">
        <v>12</v>
      </c>
      <c r="BN36" s="24">
        <f t="shared" si="46"/>
        <v>14</v>
      </c>
      <c r="BO36" s="85">
        <v>4</v>
      </c>
      <c r="BP36" s="40"/>
      <c r="BQ36" s="47"/>
      <c r="BR36" s="30">
        <v>8</v>
      </c>
      <c r="BS36" s="23" t="s">
        <v>279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>+BZ36+CA36</f>
        <v>0</v>
      </c>
      <c r="CC36" s="85">
        <v>0</v>
      </c>
      <c r="CD36" s="84">
        <f t="shared" si="18"/>
        <v>2</v>
      </c>
      <c r="CE36" s="24">
        <f t="shared" si="18"/>
        <v>0</v>
      </c>
      <c r="CF36" s="24">
        <f t="shared" si="18"/>
        <v>3</v>
      </c>
      <c r="CG36" s="24">
        <f t="shared" si="18"/>
        <v>3</v>
      </c>
      <c r="CH36" s="85">
        <f t="shared" si="18"/>
        <v>0</v>
      </c>
      <c r="CI36" s="24">
        <v>2</v>
      </c>
      <c r="CJ36" s="24">
        <v>0</v>
      </c>
      <c r="CK36" s="24">
        <v>3</v>
      </c>
      <c r="CL36" s="24">
        <f t="shared" si="36"/>
        <v>3</v>
      </c>
      <c r="CM36" s="85">
        <v>0</v>
      </c>
      <c r="CN36" s="40"/>
    </row>
    <row r="37" spans="1:92" ht="15.95" customHeight="1" thickBot="1" x14ac:dyDescent="0.3">
      <c r="A37" s="47"/>
      <c r="C37" s="122"/>
      <c r="D37" s="122"/>
      <c r="E37" s="122"/>
      <c r="F37" s="122"/>
      <c r="G37" s="122"/>
      <c r="H37" s="24">
        <v>1</v>
      </c>
      <c r="I37" s="23" t="s">
        <v>62</v>
      </c>
      <c r="L37" s="23" t="s">
        <v>914</v>
      </c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8</v>
      </c>
      <c r="BB37" s="24">
        <v>0</v>
      </c>
      <c r="BC37" s="24">
        <v>5</v>
      </c>
      <c r="BD37" s="24">
        <f t="shared" si="44"/>
        <v>5</v>
      </c>
      <c r="BE37" s="85">
        <v>2</v>
      </c>
      <c r="BF37" s="84">
        <f t="shared" si="45"/>
        <v>25</v>
      </c>
      <c r="BG37" s="24">
        <f t="shared" si="45"/>
        <v>3</v>
      </c>
      <c r="BH37" s="24">
        <f t="shared" si="45"/>
        <v>8</v>
      </c>
      <c r="BI37" s="24">
        <f t="shared" si="45"/>
        <v>11</v>
      </c>
      <c r="BJ37" s="85">
        <f t="shared" si="45"/>
        <v>6</v>
      </c>
      <c r="BK37" s="24">
        <v>17</v>
      </c>
      <c r="BL37" s="24">
        <v>3</v>
      </c>
      <c r="BM37" s="24">
        <v>3</v>
      </c>
      <c r="BN37" s="24">
        <f t="shared" si="46"/>
        <v>6</v>
      </c>
      <c r="BO37" s="85">
        <v>4</v>
      </c>
      <c r="BP37" s="40"/>
      <c r="BQ37" s="47"/>
      <c r="BR37" s="30">
        <v>8</v>
      </c>
      <c r="BS37" s="23" t="s">
        <v>415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>+BZ37+CA37</f>
        <v>0</v>
      </c>
      <c r="CC37" s="85">
        <v>0</v>
      </c>
      <c r="CD37" s="84">
        <f t="shared" si="18"/>
        <v>3</v>
      </c>
      <c r="CE37" s="24">
        <f t="shared" si="18"/>
        <v>2</v>
      </c>
      <c r="CF37" s="24">
        <f t="shared" si="18"/>
        <v>3</v>
      </c>
      <c r="CG37" s="24">
        <f t="shared" si="18"/>
        <v>5</v>
      </c>
      <c r="CH37" s="85">
        <f t="shared" si="18"/>
        <v>4</v>
      </c>
      <c r="CI37" s="24">
        <v>3</v>
      </c>
      <c r="CJ37" s="24">
        <v>2</v>
      </c>
      <c r="CK37" s="24">
        <v>3</v>
      </c>
      <c r="CL37" s="24">
        <f t="shared" si="36"/>
        <v>5</v>
      </c>
      <c r="CM37" s="85">
        <v>4</v>
      </c>
      <c r="CN37" s="40"/>
    </row>
    <row r="38" spans="1:92" ht="15.95" customHeight="1" x14ac:dyDescent="0.25">
      <c r="A38" s="47"/>
      <c r="C38" s="122"/>
      <c r="D38" s="122"/>
      <c r="E38" s="122"/>
      <c r="F38" s="122"/>
      <c r="G38" s="122"/>
      <c r="H38" s="24">
        <v>2</v>
      </c>
      <c r="I38" s="23" t="s">
        <v>62</v>
      </c>
      <c r="L38" s="23" t="s">
        <v>914</v>
      </c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8</v>
      </c>
      <c r="BB38" s="24">
        <v>2</v>
      </c>
      <c r="BC38" s="24">
        <v>2</v>
      </c>
      <c r="BD38" s="24">
        <f t="shared" si="44"/>
        <v>4</v>
      </c>
      <c r="BE38" s="85">
        <v>0</v>
      </c>
      <c r="BF38" s="84">
        <f t="shared" si="45"/>
        <v>29</v>
      </c>
      <c r="BG38" s="24">
        <f t="shared" si="45"/>
        <v>12</v>
      </c>
      <c r="BH38" s="24">
        <f t="shared" si="45"/>
        <v>9</v>
      </c>
      <c r="BI38" s="24">
        <f t="shared" si="45"/>
        <v>21</v>
      </c>
      <c r="BJ38" s="85">
        <f t="shared" si="45"/>
        <v>2</v>
      </c>
      <c r="BK38" s="24">
        <v>21</v>
      </c>
      <c r="BL38" s="24">
        <v>10</v>
      </c>
      <c r="BM38" s="24">
        <v>7</v>
      </c>
      <c r="BN38" s="24">
        <f t="shared" si="46"/>
        <v>17</v>
      </c>
      <c r="BO38" s="85">
        <v>2</v>
      </c>
      <c r="BP38" s="40"/>
      <c r="BQ38" s="47"/>
      <c r="BR38" s="30">
        <v>6</v>
      </c>
      <c r="BS38" s="23" t="s">
        <v>214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>+BZ38+CA38</f>
        <v>0</v>
      </c>
      <c r="CC38" s="85">
        <v>0</v>
      </c>
      <c r="CD38" s="84">
        <f t="shared" si="18"/>
        <v>4</v>
      </c>
      <c r="CE38" s="24">
        <f t="shared" si="18"/>
        <v>0</v>
      </c>
      <c r="CF38" s="24">
        <f t="shared" si="18"/>
        <v>1</v>
      </c>
      <c r="CG38" s="24">
        <f t="shared" si="18"/>
        <v>1</v>
      </c>
      <c r="CH38" s="85">
        <f t="shared" si="18"/>
        <v>0</v>
      </c>
      <c r="CI38" s="24">
        <v>4</v>
      </c>
      <c r="CJ38" s="24">
        <v>0</v>
      </c>
      <c r="CK38" s="24">
        <v>1</v>
      </c>
      <c r="CL38" s="24">
        <f t="shared" si="36"/>
        <v>1</v>
      </c>
      <c r="CM38" s="85">
        <v>0</v>
      </c>
      <c r="CN38" s="40"/>
    </row>
    <row r="39" spans="1:92" ht="15.95" customHeight="1" x14ac:dyDescent="0.25">
      <c r="A39" s="47"/>
      <c r="C39" s="122"/>
      <c r="D39" s="122"/>
      <c r="E39" s="122"/>
      <c r="F39" s="122"/>
      <c r="G39" s="122"/>
      <c r="H39" s="24">
        <v>2</v>
      </c>
      <c r="I39" s="23" t="s">
        <v>91</v>
      </c>
      <c r="L39" s="23" t="s">
        <v>562</v>
      </c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44"/>
        <v>0</v>
      </c>
      <c r="BE39" s="85">
        <v>0</v>
      </c>
      <c r="BF39" s="84">
        <f t="shared" si="45"/>
        <v>3</v>
      </c>
      <c r="BG39" s="24">
        <f t="shared" si="45"/>
        <v>1</v>
      </c>
      <c r="BH39" s="24">
        <f t="shared" si="45"/>
        <v>3</v>
      </c>
      <c r="BI39" s="24">
        <f t="shared" si="45"/>
        <v>4</v>
      </c>
      <c r="BJ39" s="85">
        <f t="shared" si="45"/>
        <v>0</v>
      </c>
      <c r="BK39" s="24">
        <v>3</v>
      </c>
      <c r="BL39" s="24">
        <v>1</v>
      </c>
      <c r="BM39" s="24">
        <v>3</v>
      </c>
      <c r="BN39" s="24">
        <f t="shared" si="46"/>
        <v>4</v>
      </c>
      <c r="BO39" s="85">
        <v>0</v>
      </c>
      <c r="BP39" s="40"/>
      <c r="BQ39" s="47"/>
      <c r="BR39" s="30">
        <v>9</v>
      </c>
      <c r="BS39" s="23" t="s">
        <v>918</v>
      </c>
      <c r="BY39" s="84">
        <v>1</v>
      </c>
      <c r="BZ39" s="24">
        <v>1</v>
      </c>
      <c r="CA39" s="24">
        <v>2</v>
      </c>
      <c r="CB39" s="24">
        <f t="shared" ref="CB39" si="47">+BZ39+CA39</f>
        <v>3</v>
      </c>
      <c r="CC39" s="85">
        <v>0</v>
      </c>
      <c r="CD39" s="84">
        <f t="shared" ref="CD39" si="48">+CI39+BY39</f>
        <v>1</v>
      </c>
      <c r="CE39" s="24">
        <f t="shared" ref="CE39" si="49">+CJ39+BZ39</f>
        <v>1</v>
      </c>
      <c r="CF39" s="24">
        <f t="shared" ref="CF39" si="50">+CK39+CA39</f>
        <v>2</v>
      </c>
      <c r="CG39" s="24">
        <f t="shared" ref="CG39" si="51">+CL39+CB39</f>
        <v>3</v>
      </c>
      <c r="CH39" s="85">
        <f t="shared" ref="CH39" si="52">+CM39+CC39</f>
        <v>0</v>
      </c>
      <c r="CI39" s="24">
        <v>0</v>
      </c>
      <c r="CJ39" s="24">
        <v>0</v>
      </c>
      <c r="CK39" s="24">
        <v>0</v>
      </c>
      <c r="CL39" s="24">
        <f t="shared" si="36"/>
        <v>0</v>
      </c>
      <c r="CM39" s="85">
        <v>0</v>
      </c>
      <c r="CN39" s="40"/>
    </row>
    <row r="40" spans="1:92" ht="15.95" customHeight="1" x14ac:dyDescent="0.25">
      <c r="A40" s="47"/>
      <c r="C40" s="122"/>
      <c r="D40" s="122"/>
      <c r="E40" s="122"/>
      <c r="F40" s="122"/>
      <c r="G40" s="122"/>
      <c r="H40" s="24">
        <v>2</v>
      </c>
      <c r="I40" s="23" t="s">
        <v>62</v>
      </c>
      <c r="L40" s="23" t="s">
        <v>915</v>
      </c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7</v>
      </c>
      <c r="BB40" s="24">
        <v>1</v>
      </c>
      <c r="BC40" s="24">
        <v>1</v>
      </c>
      <c r="BD40" s="24">
        <f t="shared" si="44"/>
        <v>2</v>
      </c>
      <c r="BE40" s="85">
        <v>4</v>
      </c>
      <c r="BF40" s="84">
        <f t="shared" si="45"/>
        <v>28</v>
      </c>
      <c r="BG40" s="24">
        <f t="shared" si="45"/>
        <v>2</v>
      </c>
      <c r="BH40" s="24">
        <f t="shared" si="45"/>
        <v>8</v>
      </c>
      <c r="BI40" s="24">
        <f t="shared" si="45"/>
        <v>10</v>
      </c>
      <c r="BJ40" s="85">
        <f t="shared" si="45"/>
        <v>6</v>
      </c>
      <c r="BK40" s="24">
        <v>21</v>
      </c>
      <c r="BL40" s="24">
        <v>1</v>
      </c>
      <c r="BM40" s="24">
        <v>7</v>
      </c>
      <c r="BN40" s="24">
        <f t="shared" si="46"/>
        <v>8</v>
      </c>
      <c r="BO40" s="85">
        <v>2</v>
      </c>
      <c r="BP40" s="40"/>
      <c r="BQ40" s="47"/>
      <c r="BR40" s="30">
        <v>9.5</v>
      </c>
      <c r="BS40" s="23" t="s">
        <v>417</v>
      </c>
      <c r="BT40" s="23"/>
      <c r="BU40" s="23"/>
      <c r="BV40" s="23"/>
      <c r="BW40" s="24"/>
      <c r="BX40" s="23"/>
      <c r="BY40" s="84">
        <v>1</v>
      </c>
      <c r="BZ40" s="24">
        <v>1</v>
      </c>
      <c r="CA40" s="24">
        <v>2</v>
      </c>
      <c r="CB40" s="24">
        <f>+BZ40+CA40</f>
        <v>3</v>
      </c>
      <c r="CC40" s="85">
        <v>0</v>
      </c>
      <c r="CD40" s="84">
        <f>+CI40+BY40</f>
        <v>4</v>
      </c>
      <c r="CE40" s="24">
        <f>+CJ40+BZ40</f>
        <v>8</v>
      </c>
      <c r="CF40" s="24">
        <f>+CK40+CA40</f>
        <v>2</v>
      </c>
      <c r="CG40" s="24">
        <f>+CL40+CB40</f>
        <v>10</v>
      </c>
      <c r="CH40" s="85">
        <f>+CM40+CC40</f>
        <v>0</v>
      </c>
      <c r="CI40" s="24">
        <v>3</v>
      </c>
      <c r="CJ40" s="24">
        <v>7</v>
      </c>
      <c r="CK40" s="24">
        <v>0</v>
      </c>
      <c r="CL40" s="24">
        <f>+CJ40+CK40</f>
        <v>7</v>
      </c>
      <c r="CM40" s="85">
        <v>0</v>
      </c>
      <c r="CN40" s="40"/>
    </row>
    <row r="41" spans="1:92" ht="15.95" customHeight="1" x14ac:dyDescent="0.25">
      <c r="A41" s="47"/>
      <c r="C41" s="122"/>
      <c r="D41" s="122"/>
      <c r="E41" s="122"/>
      <c r="F41" s="122"/>
      <c r="G41" s="122"/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8</v>
      </c>
      <c r="BB41" s="24">
        <v>1</v>
      </c>
      <c r="BC41" s="24">
        <v>3</v>
      </c>
      <c r="BD41" s="24">
        <f t="shared" si="44"/>
        <v>4</v>
      </c>
      <c r="BE41" s="85">
        <v>2</v>
      </c>
      <c r="BF41" s="84">
        <f t="shared" si="45"/>
        <v>28</v>
      </c>
      <c r="BG41" s="24">
        <f t="shared" si="45"/>
        <v>4</v>
      </c>
      <c r="BH41" s="24">
        <f t="shared" si="45"/>
        <v>13</v>
      </c>
      <c r="BI41" s="24">
        <f t="shared" si="45"/>
        <v>17</v>
      </c>
      <c r="BJ41" s="85">
        <f t="shared" si="45"/>
        <v>8</v>
      </c>
      <c r="BK41" s="24">
        <v>20</v>
      </c>
      <c r="BL41" s="24">
        <v>3</v>
      </c>
      <c r="BM41" s="24">
        <v>10</v>
      </c>
      <c r="BN41" s="24">
        <f t="shared" si="46"/>
        <v>13</v>
      </c>
      <c r="BO41" s="85">
        <v>6</v>
      </c>
      <c r="BP41" s="40"/>
      <c r="BQ41" s="47"/>
      <c r="BR41" s="30">
        <v>7.5</v>
      </c>
      <c r="BS41" s="23" t="s">
        <v>242</v>
      </c>
      <c r="BT41" s="23"/>
      <c r="BU41" s="23"/>
      <c r="BV41" s="23"/>
      <c r="BW41" s="24"/>
      <c r="BX41" s="23"/>
      <c r="BY41" s="84">
        <v>0</v>
      </c>
      <c r="BZ41" s="24">
        <v>0</v>
      </c>
      <c r="CA41" s="24">
        <v>0</v>
      </c>
      <c r="CB41" s="24">
        <f>+BZ41+CA41</f>
        <v>0</v>
      </c>
      <c r="CC41" s="85">
        <v>0</v>
      </c>
      <c r="CD41" s="84">
        <f>+CI41+BY41</f>
        <v>4</v>
      </c>
      <c r="CE41" s="24">
        <f>+CJ41+BZ41</f>
        <v>1</v>
      </c>
      <c r="CF41" s="24">
        <f>+CK41+CA41</f>
        <v>0</v>
      </c>
      <c r="CG41" s="24">
        <f>+CL41+CB41</f>
        <v>1</v>
      </c>
      <c r="CH41" s="85">
        <f>+CM41+CC41</f>
        <v>0</v>
      </c>
      <c r="CI41" s="24">
        <v>4</v>
      </c>
      <c r="CJ41" s="24">
        <v>1</v>
      </c>
      <c r="CK41" s="24">
        <v>0</v>
      </c>
      <c r="CL41" s="24">
        <f>+CJ41+CK41</f>
        <v>1</v>
      </c>
      <c r="CM41" s="85">
        <v>0</v>
      </c>
      <c r="CN41" s="40"/>
    </row>
    <row r="42" spans="1:92" ht="15.95" customHeight="1" x14ac:dyDescent="0.25">
      <c r="A42" s="47"/>
      <c r="C42" s="123" t="s">
        <v>786</v>
      </c>
      <c r="D42" s="122"/>
      <c r="E42" s="122"/>
      <c r="F42" s="127"/>
      <c r="G42" s="124">
        <v>0</v>
      </c>
      <c r="H42" s="24"/>
      <c r="I42" s="23"/>
      <c r="L42" s="23"/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6</v>
      </c>
      <c r="BB42" s="24">
        <v>0</v>
      </c>
      <c r="BC42" s="24">
        <v>0</v>
      </c>
      <c r="BD42" s="24">
        <f t="shared" si="44"/>
        <v>0</v>
      </c>
      <c r="BE42" s="85">
        <v>0</v>
      </c>
      <c r="BF42" s="84">
        <f t="shared" si="45"/>
        <v>26</v>
      </c>
      <c r="BG42" s="24">
        <f t="shared" si="45"/>
        <v>0</v>
      </c>
      <c r="BH42" s="24">
        <f t="shared" si="45"/>
        <v>11</v>
      </c>
      <c r="BI42" s="24">
        <f t="shared" si="45"/>
        <v>11</v>
      </c>
      <c r="BJ42" s="85">
        <f t="shared" si="45"/>
        <v>0</v>
      </c>
      <c r="BK42" s="24">
        <v>20</v>
      </c>
      <c r="BL42" s="24">
        <v>0</v>
      </c>
      <c r="BM42" s="24">
        <v>11</v>
      </c>
      <c r="BN42" s="24">
        <f t="shared" si="46"/>
        <v>11</v>
      </c>
      <c r="BO42" s="85">
        <v>0</v>
      </c>
      <c r="BP42" s="40"/>
      <c r="BQ42" s="47"/>
      <c r="BR42" s="30">
        <v>9</v>
      </c>
      <c r="BS42" s="23" t="s">
        <v>241</v>
      </c>
      <c r="BT42" s="23"/>
      <c r="BU42" s="23"/>
      <c r="BV42" s="23"/>
      <c r="BW42" s="24"/>
      <c r="BX42" s="23"/>
      <c r="BY42" s="84">
        <v>2</v>
      </c>
      <c r="BZ42" s="24">
        <v>2</v>
      </c>
      <c r="CA42" s="24">
        <v>3</v>
      </c>
      <c r="CB42" s="24">
        <f>+BZ42+CA42</f>
        <v>5</v>
      </c>
      <c r="CC42" s="85">
        <v>0</v>
      </c>
      <c r="CD42" s="84">
        <f>+CI42+BY42</f>
        <v>9</v>
      </c>
      <c r="CE42" s="24">
        <f>+CJ42+BZ42</f>
        <v>5</v>
      </c>
      <c r="CF42" s="24">
        <f>+CK42+CA42</f>
        <v>8</v>
      </c>
      <c r="CG42" s="24">
        <f>+CL42+CB42</f>
        <v>13</v>
      </c>
      <c r="CH42" s="85">
        <f>+CM42+CC42</f>
        <v>0</v>
      </c>
      <c r="CI42" s="24">
        <v>7</v>
      </c>
      <c r="CJ42" s="24">
        <v>3</v>
      </c>
      <c r="CK42" s="24">
        <v>5</v>
      </c>
      <c r="CL42" s="24">
        <f>+CJ42+CK42</f>
        <v>8</v>
      </c>
      <c r="CM42" s="85">
        <v>0</v>
      </c>
      <c r="CN42" s="40"/>
    </row>
    <row r="43" spans="1:92" ht="15.95" customHeight="1" x14ac:dyDescent="0.25">
      <c r="A43" s="47"/>
      <c r="B43" s="24" t="s">
        <v>34</v>
      </c>
      <c r="C43" s="121"/>
      <c r="D43" s="121" t="s">
        <v>140</v>
      </c>
      <c r="E43" s="121"/>
      <c r="F43" s="122"/>
      <c r="G43" s="124"/>
      <c r="H43" s="24"/>
      <c r="I43" s="23"/>
      <c r="J43" s="23"/>
      <c r="K43" s="23"/>
      <c r="L43" s="23"/>
      <c r="M43" s="23"/>
      <c r="N43" s="23"/>
      <c r="O43" s="23"/>
      <c r="P43" s="23"/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8</v>
      </c>
      <c r="BB43" s="24">
        <v>2</v>
      </c>
      <c r="BC43" s="24">
        <v>6</v>
      </c>
      <c r="BD43" s="24">
        <f t="shared" si="44"/>
        <v>8</v>
      </c>
      <c r="BE43" s="85">
        <v>0</v>
      </c>
      <c r="BF43" s="84">
        <f t="shared" si="45"/>
        <v>25</v>
      </c>
      <c r="BG43" s="24">
        <f t="shared" si="45"/>
        <v>4</v>
      </c>
      <c r="BH43" s="24">
        <f t="shared" si="45"/>
        <v>20</v>
      </c>
      <c r="BI43" s="24">
        <f t="shared" si="45"/>
        <v>24</v>
      </c>
      <c r="BJ43" s="85">
        <f t="shared" si="45"/>
        <v>0</v>
      </c>
      <c r="BK43" s="24">
        <v>17</v>
      </c>
      <c r="BL43" s="24">
        <v>2</v>
      </c>
      <c r="BM43" s="24">
        <v>14</v>
      </c>
      <c r="BN43" s="24">
        <f t="shared" si="46"/>
        <v>16</v>
      </c>
      <c r="BO43" s="85">
        <v>0</v>
      </c>
      <c r="BP43" s="40"/>
      <c r="BQ43" s="47"/>
      <c r="BR43" s="30">
        <v>8</v>
      </c>
      <c r="BS43" s="23" t="s">
        <v>306</v>
      </c>
      <c r="BT43" s="23"/>
      <c r="BU43" s="23"/>
      <c r="BV43" s="23"/>
      <c r="BW43" s="24"/>
      <c r="BX43" s="23"/>
      <c r="BY43" s="84">
        <v>3</v>
      </c>
      <c r="BZ43" s="24">
        <v>1</v>
      </c>
      <c r="CA43" s="24">
        <v>2</v>
      </c>
      <c r="CB43" s="24">
        <f>+BZ43+CA43</f>
        <v>3</v>
      </c>
      <c r="CC43" s="85">
        <v>0</v>
      </c>
      <c r="CD43" s="84">
        <f>+CI43+BY43</f>
        <v>10</v>
      </c>
      <c r="CE43" s="24">
        <f>+CJ43+BZ43</f>
        <v>4</v>
      </c>
      <c r="CF43" s="24">
        <f>+CK43+CA43</f>
        <v>7</v>
      </c>
      <c r="CG43" s="24">
        <f>+CL43+CB43</f>
        <v>11</v>
      </c>
      <c r="CH43" s="85">
        <f>+CM43+CC43</f>
        <v>2</v>
      </c>
      <c r="CI43" s="24">
        <v>7</v>
      </c>
      <c r="CJ43" s="24">
        <v>3</v>
      </c>
      <c r="CK43" s="24">
        <v>5</v>
      </c>
      <c r="CL43" s="24">
        <f t="shared" ref="CL43:CL46" si="53">+CJ43+CK43</f>
        <v>8</v>
      </c>
      <c r="CM43" s="85">
        <v>2</v>
      </c>
      <c r="CN43" s="40"/>
    </row>
    <row r="44" spans="1:92" ht="15.95" customHeight="1" x14ac:dyDescent="0.25">
      <c r="A44" s="47"/>
      <c r="B44" s="40"/>
      <c r="C44" s="52"/>
      <c r="D44" s="52"/>
      <c r="E44" s="52"/>
      <c r="F44" s="52"/>
      <c r="G44" s="48"/>
      <c r="H44" s="51"/>
      <c r="I44" s="52"/>
      <c r="J44" s="52"/>
      <c r="K44" s="51"/>
      <c r="L44" s="51"/>
      <c r="M44" s="51"/>
      <c r="N44" s="51"/>
      <c r="O44" s="51"/>
      <c r="P44" s="51"/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44"/>
        <v>0</v>
      </c>
      <c r="BE44" s="85">
        <v>0</v>
      </c>
      <c r="BF44" s="84">
        <f t="shared" si="45"/>
        <v>0</v>
      </c>
      <c r="BG44" s="24">
        <f t="shared" si="45"/>
        <v>0</v>
      </c>
      <c r="BH44" s="24">
        <f t="shared" si="45"/>
        <v>0</v>
      </c>
      <c r="BI44" s="24">
        <f t="shared" si="45"/>
        <v>0</v>
      </c>
      <c r="BJ44" s="85">
        <f t="shared" si="45"/>
        <v>0</v>
      </c>
      <c r="BK44" s="24">
        <v>0</v>
      </c>
      <c r="BL44" s="24">
        <v>0</v>
      </c>
      <c r="BM44" s="24">
        <v>0</v>
      </c>
      <c r="BN44" s="24">
        <f t="shared" si="46"/>
        <v>0</v>
      </c>
      <c r="BO44" s="85">
        <v>0</v>
      </c>
      <c r="BP44" s="40"/>
      <c r="BQ44" s="47"/>
      <c r="BR44" s="30">
        <v>8</v>
      </c>
      <c r="BS44" s="23" t="s">
        <v>341</v>
      </c>
      <c r="BT44" s="23"/>
      <c r="BU44" s="23"/>
      <c r="BV44" s="23"/>
      <c r="BW44" s="24"/>
      <c r="BX44" s="23"/>
      <c r="BY44" s="84">
        <v>7</v>
      </c>
      <c r="BZ44" s="24">
        <v>1</v>
      </c>
      <c r="CA44" s="24">
        <v>4</v>
      </c>
      <c r="CB44" s="24">
        <f>+BZ44+CA44</f>
        <v>5</v>
      </c>
      <c r="CC44" s="85">
        <v>2</v>
      </c>
      <c r="CD44" s="84">
        <f>+CI44+BY44</f>
        <v>24</v>
      </c>
      <c r="CE44" s="24">
        <f>+CJ44+BZ44</f>
        <v>5</v>
      </c>
      <c r="CF44" s="24">
        <f>+CK44+CA44</f>
        <v>6</v>
      </c>
      <c r="CG44" s="24">
        <f>+CL44+CB44</f>
        <v>11</v>
      </c>
      <c r="CH44" s="85">
        <f>+CM44+CC44</f>
        <v>6</v>
      </c>
      <c r="CI44" s="24">
        <v>17</v>
      </c>
      <c r="CJ44" s="24">
        <v>4</v>
      </c>
      <c r="CK44" s="24">
        <v>2</v>
      </c>
      <c r="CL44" s="24">
        <f t="shared" si="53"/>
        <v>6</v>
      </c>
      <c r="CM44" s="85">
        <v>4</v>
      </c>
      <c r="CN44" s="40"/>
    </row>
    <row r="45" spans="1:92" ht="15.95" customHeight="1" thickBot="1" x14ac:dyDescent="0.3">
      <c r="A45" s="47"/>
      <c r="B45" s="48" t="s">
        <v>80</v>
      </c>
      <c r="C45" s="123" t="s">
        <v>787</v>
      </c>
      <c r="D45" s="122"/>
      <c r="E45" s="128"/>
      <c r="F45" s="128"/>
      <c r="G45" s="124">
        <v>3</v>
      </c>
      <c r="H45" s="125">
        <v>1</v>
      </c>
      <c r="I45" s="121" t="s">
        <v>143</v>
      </c>
      <c r="J45" s="121"/>
      <c r="K45" s="121"/>
      <c r="L45" s="121" t="s">
        <v>922</v>
      </c>
      <c r="M45" s="121"/>
      <c r="N45" s="121"/>
      <c r="O45" s="121"/>
      <c r="P45" s="121"/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88</v>
      </c>
      <c r="BB45" s="25">
        <f t="shared" ref="BB45" si="54">SUM(BB33:BB44)</f>
        <v>19</v>
      </c>
      <c r="BC45" s="25">
        <f>SUM(BC33:BC44)</f>
        <v>32</v>
      </c>
      <c r="BD45" s="25">
        <f>+BC45+BB45</f>
        <v>51</v>
      </c>
      <c r="BE45" s="89">
        <f>SUM(BE33:BE44)</f>
        <v>10</v>
      </c>
      <c r="BF45" s="88">
        <f>SUM(BF33:BF44)</f>
        <v>330</v>
      </c>
      <c r="BG45" s="25">
        <f t="shared" ref="BG45" si="55">SUM(BG33:BG44)</f>
        <v>83</v>
      </c>
      <c r="BH45" s="25">
        <f>SUM(BH33:BH44)</f>
        <v>130</v>
      </c>
      <c r="BI45" s="25">
        <f>+BH45+BG45</f>
        <v>213</v>
      </c>
      <c r="BJ45" s="89">
        <f>SUM(BJ33:BJ44)</f>
        <v>34</v>
      </c>
      <c r="BK45" s="25">
        <f>SUM(BK33:BK44)</f>
        <v>242</v>
      </c>
      <c r="BL45" s="25">
        <f t="shared" ref="BL45" si="56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7.5</v>
      </c>
      <c r="BS45" s="23" t="s">
        <v>362</v>
      </c>
      <c r="BT45" s="23"/>
      <c r="BU45" s="23"/>
      <c r="BV45" s="23"/>
      <c r="BW45" s="24"/>
      <c r="BX45" s="23"/>
      <c r="BY45" s="84">
        <v>7</v>
      </c>
      <c r="BZ45" s="24">
        <v>1</v>
      </c>
      <c r="CA45" s="24">
        <v>2</v>
      </c>
      <c r="CB45" s="24">
        <f>+BZ45+CA45</f>
        <v>3</v>
      </c>
      <c r="CC45" s="85">
        <v>0</v>
      </c>
      <c r="CD45" s="84">
        <f>+CI45+BY45</f>
        <v>17</v>
      </c>
      <c r="CE45" s="24">
        <f>+CJ45+BZ45</f>
        <v>4</v>
      </c>
      <c r="CF45" s="24">
        <f>+CK45+CA45</f>
        <v>8</v>
      </c>
      <c r="CG45" s="24">
        <f>+CL45+CB45</f>
        <v>12</v>
      </c>
      <c r="CH45" s="85">
        <f>+CM45+CC45</f>
        <v>0</v>
      </c>
      <c r="CI45" s="24">
        <v>10</v>
      </c>
      <c r="CJ45" s="24">
        <v>3</v>
      </c>
      <c r="CK45" s="24">
        <v>6</v>
      </c>
      <c r="CL45" s="24">
        <f t="shared" si="53"/>
        <v>9</v>
      </c>
      <c r="CM45" s="85">
        <v>0</v>
      </c>
      <c r="CN45" s="40"/>
    </row>
    <row r="46" spans="1:92" ht="15.95" customHeight="1" thickBot="1" x14ac:dyDescent="0.3">
      <c r="A46" s="47"/>
      <c r="B46" s="24" t="s">
        <v>34</v>
      </c>
      <c r="C46" s="126"/>
      <c r="D46" s="126" t="s">
        <v>140</v>
      </c>
      <c r="E46" s="126"/>
      <c r="F46" s="122"/>
      <c r="G46" s="122"/>
      <c r="H46" s="125">
        <v>1</v>
      </c>
      <c r="I46" s="121" t="s">
        <v>104</v>
      </c>
      <c r="J46" s="121"/>
      <c r="K46" s="121"/>
      <c r="L46" s="121" t="s">
        <v>435</v>
      </c>
      <c r="M46" s="121"/>
      <c r="N46" s="121"/>
      <c r="O46" s="121"/>
      <c r="P46" s="121"/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27</v>
      </c>
      <c r="BB46" s="24">
        <v>9</v>
      </c>
      <c r="BC46" s="24">
        <v>16</v>
      </c>
      <c r="BD46" s="24">
        <f t="shared" ref="BD46:BD57" si="57">+BB46+BC46</f>
        <v>25</v>
      </c>
      <c r="BE46" s="85">
        <v>4</v>
      </c>
      <c r="BF46" s="84">
        <f t="shared" ref="BF46:BJ57" si="58">+BK46+BA46</f>
        <v>81</v>
      </c>
      <c r="BG46" s="24">
        <f t="shared" si="58"/>
        <v>24</v>
      </c>
      <c r="BH46" s="24">
        <f t="shared" si="58"/>
        <v>42</v>
      </c>
      <c r="BI46" s="24">
        <f t="shared" si="58"/>
        <v>66</v>
      </c>
      <c r="BJ46" s="85">
        <f t="shared" si="58"/>
        <v>10</v>
      </c>
      <c r="BK46" s="15">
        <v>54</v>
      </c>
      <c r="BL46" s="15">
        <v>15</v>
      </c>
      <c r="BM46" s="15">
        <v>26</v>
      </c>
      <c r="BN46" s="15">
        <f t="shared" ref="BN46:BN57" si="59">+BL46+BM46</f>
        <v>41</v>
      </c>
      <c r="BO46" s="87">
        <v>6</v>
      </c>
      <c r="BP46" s="40"/>
      <c r="BQ46" s="47"/>
      <c r="BR46" s="30">
        <v>8</v>
      </c>
      <c r="BS46" s="23" t="s">
        <v>414</v>
      </c>
      <c r="BT46" s="23"/>
      <c r="BU46" s="23"/>
      <c r="BV46" s="23"/>
      <c r="BW46" s="24"/>
      <c r="BX46" s="23"/>
      <c r="BY46" s="84">
        <v>0</v>
      </c>
      <c r="BZ46" s="24">
        <v>0</v>
      </c>
      <c r="CA46" s="24">
        <v>0</v>
      </c>
      <c r="CB46" s="24">
        <f>+BZ46+CA46</f>
        <v>0</v>
      </c>
      <c r="CC46" s="85">
        <v>0</v>
      </c>
      <c r="CD46" s="84">
        <f>+CI46+BY46</f>
        <v>2</v>
      </c>
      <c r="CE46" s="24">
        <f>+CJ46+BZ46</f>
        <v>0</v>
      </c>
      <c r="CF46" s="24">
        <f>+CK46+CA46</f>
        <v>0</v>
      </c>
      <c r="CG46" s="24">
        <f>+CL46+CB46</f>
        <v>0</v>
      </c>
      <c r="CH46" s="85">
        <f>+CM46+CC46</f>
        <v>0</v>
      </c>
      <c r="CI46" s="24">
        <v>2</v>
      </c>
      <c r="CJ46" s="24">
        <v>0</v>
      </c>
      <c r="CK46" s="24">
        <v>0</v>
      </c>
      <c r="CL46" s="24">
        <f t="shared" si="53"/>
        <v>0</v>
      </c>
      <c r="CM46" s="85">
        <v>0</v>
      </c>
      <c r="CN46" s="40"/>
    </row>
    <row r="47" spans="1:92" ht="15.95" customHeight="1" x14ac:dyDescent="0.25">
      <c r="A47" s="47"/>
      <c r="C47" s="122"/>
      <c r="D47" s="122"/>
      <c r="E47" s="122"/>
      <c r="F47" s="122"/>
      <c r="G47" s="122"/>
      <c r="H47" s="125">
        <v>2</v>
      </c>
      <c r="I47" s="121" t="s">
        <v>435</v>
      </c>
      <c r="J47" s="122"/>
      <c r="K47" s="122"/>
      <c r="L47" s="121" t="s">
        <v>143</v>
      </c>
      <c r="M47" s="122"/>
      <c r="N47" s="122"/>
      <c r="O47" s="122"/>
      <c r="P47" s="122"/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7</v>
      </c>
      <c r="BB47" s="24">
        <v>0</v>
      </c>
      <c r="BC47" s="24">
        <v>0</v>
      </c>
      <c r="BD47" s="24">
        <f t="shared" si="57"/>
        <v>0</v>
      </c>
      <c r="BE47" s="85">
        <v>0</v>
      </c>
      <c r="BF47" s="84">
        <f t="shared" si="58"/>
        <v>24</v>
      </c>
      <c r="BG47" s="24">
        <f t="shared" si="58"/>
        <v>0</v>
      </c>
      <c r="BH47" s="24">
        <f t="shared" si="58"/>
        <v>0</v>
      </c>
      <c r="BI47" s="24">
        <f t="shared" si="58"/>
        <v>0</v>
      </c>
      <c r="BJ47" s="85">
        <f t="shared" si="58"/>
        <v>0</v>
      </c>
      <c r="BK47" s="24">
        <v>17</v>
      </c>
      <c r="BL47" s="24">
        <v>0</v>
      </c>
      <c r="BM47" s="24">
        <v>0</v>
      </c>
      <c r="BN47" s="24">
        <f t="shared" si="59"/>
        <v>0</v>
      </c>
      <c r="BO47" s="85">
        <v>0</v>
      </c>
      <c r="BP47" s="40"/>
      <c r="BQ47" s="47"/>
      <c r="BR47" s="30">
        <v>7</v>
      </c>
      <c r="BS47" s="23" t="s">
        <v>293</v>
      </c>
      <c r="BT47" s="23"/>
      <c r="BU47" s="23"/>
      <c r="BV47" s="23"/>
      <c r="BW47" s="24"/>
      <c r="BX47" s="23"/>
      <c r="BY47" s="84">
        <v>2</v>
      </c>
      <c r="BZ47" s="24">
        <v>0</v>
      </c>
      <c r="CA47" s="24">
        <v>0</v>
      </c>
      <c r="CB47" s="24">
        <f>+BZ47+CA47</f>
        <v>0</v>
      </c>
      <c r="CC47" s="85">
        <v>0</v>
      </c>
      <c r="CD47" s="84">
        <f>+CI47+BY47</f>
        <v>8</v>
      </c>
      <c r="CE47" s="24">
        <f>+CJ47+BZ47</f>
        <v>3</v>
      </c>
      <c r="CF47" s="24">
        <f>+CK47+CA47</f>
        <v>1</v>
      </c>
      <c r="CG47" s="24">
        <f>+CL47+CB47</f>
        <v>4</v>
      </c>
      <c r="CH47" s="85">
        <f>+CM47+CC47</f>
        <v>0</v>
      </c>
      <c r="CI47" s="24">
        <v>6</v>
      </c>
      <c r="CJ47" s="24">
        <v>3</v>
      </c>
      <c r="CK47" s="24">
        <v>1</v>
      </c>
      <c r="CL47" s="24">
        <f>+CJ47+CK47</f>
        <v>4</v>
      </c>
      <c r="CM47" s="85">
        <v>0</v>
      </c>
      <c r="CN47" s="40"/>
    </row>
    <row r="48" spans="1:92" ht="15.95" customHeight="1" x14ac:dyDescent="0.25">
      <c r="A48" s="47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7</v>
      </c>
      <c r="BB48" s="24">
        <v>8</v>
      </c>
      <c r="BC48" s="24">
        <v>3</v>
      </c>
      <c r="BD48" s="24">
        <f t="shared" si="57"/>
        <v>11</v>
      </c>
      <c r="BE48" s="85">
        <v>2</v>
      </c>
      <c r="BF48" s="84">
        <f t="shared" si="58"/>
        <v>27</v>
      </c>
      <c r="BG48" s="24">
        <f t="shared" si="58"/>
        <v>32</v>
      </c>
      <c r="BH48" s="24">
        <f t="shared" si="58"/>
        <v>13</v>
      </c>
      <c r="BI48" s="24">
        <f t="shared" si="58"/>
        <v>45</v>
      </c>
      <c r="BJ48" s="85">
        <f t="shared" si="58"/>
        <v>8</v>
      </c>
      <c r="BK48" s="24">
        <v>20</v>
      </c>
      <c r="BL48" s="24">
        <v>24</v>
      </c>
      <c r="BM48" s="24">
        <v>10</v>
      </c>
      <c r="BN48" s="24">
        <f t="shared" si="59"/>
        <v>34</v>
      </c>
      <c r="BO48" s="85">
        <v>6</v>
      </c>
      <c r="BP48" s="40"/>
      <c r="BQ48" s="47"/>
      <c r="BR48" s="30">
        <v>7.5</v>
      </c>
      <c r="BS48" s="23" t="s">
        <v>215</v>
      </c>
      <c r="BT48" s="23"/>
      <c r="BU48" s="23"/>
      <c r="BV48" s="23"/>
      <c r="BW48" s="24"/>
      <c r="BX48" s="23"/>
      <c r="BY48" s="84">
        <v>2</v>
      </c>
      <c r="BZ48" s="24">
        <v>0</v>
      </c>
      <c r="CA48" s="24">
        <v>0</v>
      </c>
      <c r="CB48" s="24">
        <f>+BZ48+CA48</f>
        <v>0</v>
      </c>
      <c r="CC48" s="85">
        <v>0</v>
      </c>
      <c r="CD48" s="84">
        <f>+CI48+BY48</f>
        <v>20</v>
      </c>
      <c r="CE48" s="24">
        <f>+CJ48+BZ48</f>
        <v>7</v>
      </c>
      <c r="CF48" s="24">
        <f>+CK48+CA48</f>
        <v>11</v>
      </c>
      <c r="CG48" s="24">
        <f>+CL48+CB48</f>
        <v>18</v>
      </c>
      <c r="CH48" s="85">
        <f>+CM48+CC48</f>
        <v>2</v>
      </c>
      <c r="CI48" s="24">
        <v>18</v>
      </c>
      <c r="CJ48" s="24">
        <v>7</v>
      </c>
      <c r="CK48" s="24">
        <v>11</v>
      </c>
      <c r="CL48" s="24">
        <f>+CJ48+CK48</f>
        <v>18</v>
      </c>
      <c r="CM48" s="85">
        <v>2</v>
      </c>
      <c r="CN48" s="40"/>
    </row>
    <row r="49" spans="1:92" ht="15.95" customHeight="1" x14ac:dyDescent="0.25">
      <c r="A49" s="47"/>
      <c r="C49" s="123" t="s">
        <v>785</v>
      </c>
      <c r="D49" s="122"/>
      <c r="E49" s="121"/>
      <c r="F49" s="121"/>
      <c r="G49" s="124">
        <v>1</v>
      </c>
      <c r="H49" s="125">
        <v>2</v>
      </c>
      <c r="I49" s="23" t="s">
        <v>35</v>
      </c>
      <c r="J49" s="23"/>
      <c r="K49" s="23"/>
      <c r="L49" s="23" t="s">
        <v>144</v>
      </c>
      <c r="M49" s="23"/>
      <c r="N49" s="23"/>
      <c r="O49" s="23"/>
      <c r="P49" s="23"/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6</v>
      </c>
      <c r="BB49" s="24">
        <v>3</v>
      </c>
      <c r="BC49" s="24">
        <v>4</v>
      </c>
      <c r="BD49" s="24">
        <f t="shared" si="57"/>
        <v>7</v>
      </c>
      <c r="BE49" s="85">
        <v>2</v>
      </c>
      <c r="BF49" s="84">
        <f t="shared" si="58"/>
        <v>19</v>
      </c>
      <c r="BG49" s="24">
        <f t="shared" si="58"/>
        <v>8</v>
      </c>
      <c r="BH49" s="24">
        <f t="shared" si="58"/>
        <v>13</v>
      </c>
      <c r="BI49" s="24">
        <f t="shared" si="58"/>
        <v>21</v>
      </c>
      <c r="BJ49" s="85">
        <f t="shared" si="58"/>
        <v>2</v>
      </c>
      <c r="BK49" s="24">
        <v>13</v>
      </c>
      <c r="BL49" s="24">
        <v>5</v>
      </c>
      <c r="BM49" s="24">
        <v>9</v>
      </c>
      <c r="BN49" s="24">
        <f t="shared" si="59"/>
        <v>14</v>
      </c>
      <c r="BO49" s="85">
        <v>0</v>
      </c>
      <c r="BP49" s="40"/>
      <c r="BQ49" s="47"/>
      <c r="BR49" s="30">
        <v>8.5</v>
      </c>
      <c r="BS49" s="23" t="s">
        <v>693</v>
      </c>
      <c r="BT49" s="23"/>
      <c r="BU49" s="23"/>
      <c r="BV49" s="23"/>
      <c r="BW49" s="24"/>
      <c r="BX49" s="23"/>
      <c r="BY49" s="84">
        <v>0</v>
      </c>
      <c r="BZ49" s="24">
        <v>0</v>
      </c>
      <c r="CA49" s="24">
        <v>0</v>
      </c>
      <c r="CB49" s="24">
        <f>+BZ49+CA49</f>
        <v>0</v>
      </c>
      <c r="CC49" s="85">
        <v>0</v>
      </c>
      <c r="CD49" s="84">
        <f>+CI49+BY49</f>
        <v>1</v>
      </c>
      <c r="CE49" s="24">
        <f>+CJ49+BZ49</f>
        <v>0</v>
      </c>
      <c r="CF49" s="24">
        <f>+CK49+CA49</f>
        <v>1</v>
      </c>
      <c r="CG49" s="24">
        <f>+CL49+CB49</f>
        <v>1</v>
      </c>
      <c r="CH49" s="85">
        <f>+CM49+CC49</f>
        <v>0</v>
      </c>
      <c r="CI49" s="24">
        <v>1</v>
      </c>
      <c r="CJ49" s="24">
        <v>0</v>
      </c>
      <c r="CK49" s="24">
        <v>1</v>
      </c>
      <c r="CL49" s="24">
        <f t="shared" ref="CL49:CL51" si="60">+CJ49+CK49</f>
        <v>1</v>
      </c>
      <c r="CM49" s="85">
        <v>0</v>
      </c>
      <c r="CN49" s="40"/>
    </row>
    <row r="50" spans="1:92" ht="15.95" customHeight="1" x14ac:dyDescent="0.25">
      <c r="A50" s="47"/>
      <c r="B50" s="24" t="s">
        <v>34</v>
      </c>
      <c r="C50" s="121" t="s">
        <v>676</v>
      </c>
      <c r="D50" s="126"/>
      <c r="E50" s="122"/>
      <c r="F50" s="122"/>
      <c r="G50" s="122"/>
      <c r="H50" s="125"/>
      <c r="I50" s="23"/>
      <c r="J50" s="23"/>
      <c r="K50" s="23"/>
      <c r="L50" s="23"/>
      <c r="M50" s="23"/>
      <c r="N50" s="23"/>
      <c r="O50" s="23"/>
      <c r="P50" s="23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3</v>
      </c>
      <c r="BB50" s="24">
        <v>2</v>
      </c>
      <c r="BC50" s="24">
        <v>0</v>
      </c>
      <c r="BD50" s="24">
        <f t="shared" si="57"/>
        <v>2</v>
      </c>
      <c r="BE50" s="85">
        <v>0</v>
      </c>
      <c r="BF50" s="84">
        <f t="shared" si="58"/>
        <v>12</v>
      </c>
      <c r="BG50" s="24">
        <f t="shared" si="58"/>
        <v>4</v>
      </c>
      <c r="BH50" s="24">
        <f t="shared" si="58"/>
        <v>9</v>
      </c>
      <c r="BI50" s="24">
        <f t="shared" si="58"/>
        <v>13</v>
      </c>
      <c r="BJ50" s="85">
        <f t="shared" si="58"/>
        <v>0</v>
      </c>
      <c r="BK50" s="24">
        <v>9</v>
      </c>
      <c r="BL50" s="24">
        <v>2</v>
      </c>
      <c r="BM50" s="24">
        <v>9</v>
      </c>
      <c r="BN50" s="24">
        <f t="shared" si="59"/>
        <v>11</v>
      </c>
      <c r="BO50" s="85">
        <v>0</v>
      </c>
      <c r="BP50" s="40"/>
      <c r="BQ50" s="47"/>
      <c r="BR50" s="30">
        <v>8.5</v>
      </c>
      <c r="BS50" s="23" t="s">
        <v>339</v>
      </c>
      <c r="BT50" s="23"/>
      <c r="BU50" s="23"/>
      <c r="BV50" s="23"/>
      <c r="BW50" s="24"/>
      <c r="BX50" s="23"/>
      <c r="BY50" s="84">
        <v>2</v>
      </c>
      <c r="BZ50" s="24">
        <v>0</v>
      </c>
      <c r="CA50" s="24">
        <v>0</v>
      </c>
      <c r="CB50" s="24">
        <f>+BZ50+CA50</f>
        <v>0</v>
      </c>
      <c r="CC50" s="85">
        <v>0</v>
      </c>
      <c r="CD50" s="84">
        <f>+CI50+BY50</f>
        <v>8</v>
      </c>
      <c r="CE50" s="24">
        <f>+CJ50+BZ50</f>
        <v>2</v>
      </c>
      <c r="CF50" s="24">
        <f>+CK50+CA50</f>
        <v>5</v>
      </c>
      <c r="CG50" s="24">
        <f>+CL50+CB50</f>
        <v>7</v>
      </c>
      <c r="CH50" s="85">
        <f>+CM50+CC50</f>
        <v>4</v>
      </c>
      <c r="CI50" s="24">
        <v>6</v>
      </c>
      <c r="CJ50" s="24">
        <v>2</v>
      </c>
      <c r="CK50" s="24">
        <v>5</v>
      </c>
      <c r="CL50" s="24">
        <f t="shared" si="60"/>
        <v>7</v>
      </c>
      <c r="CM50" s="85">
        <v>4</v>
      </c>
      <c r="CN50" s="40"/>
    </row>
    <row r="51" spans="1:92" ht="15.95" customHeight="1" x14ac:dyDescent="0.25">
      <c r="A51" s="47"/>
      <c r="B51" s="40"/>
      <c r="C51" s="52"/>
      <c r="D51" s="52"/>
      <c r="E51" s="52"/>
      <c r="F51" s="52"/>
      <c r="G51" s="48"/>
      <c r="H51" s="51"/>
      <c r="I51" s="52"/>
      <c r="J51" s="52"/>
      <c r="K51" s="51"/>
      <c r="L51" s="51"/>
      <c r="M51" s="51"/>
      <c r="N51" s="51"/>
      <c r="O51" s="51"/>
      <c r="P51" s="51"/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6</v>
      </c>
      <c r="BB51" s="24">
        <v>5</v>
      </c>
      <c r="BC51" s="24">
        <v>6</v>
      </c>
      <c r="BD51" s="24">
        <f t="shared" si="57"/>
        <v>11</v>
      </c>
      <c r="BE51" s="85">
        <v>0</v>
      </c>
      <c r="BF51" s="84">
        <f t="shared" si="58"/>
        <v>27</v>
      </c>
      <c r="BG51" s="24">
        <f t="shared" si="58"/>
        <v>15</v>
      </c>
      <c r="BH51" s="24">
        <f t="shared" si="58"/>
        <v>15</v>
      </c>
      <c r="BI51" s="24">
        <f t="shared" si="58"/>
        <v>30</v>
      </c>
      <c r="BJ51" s="85">
        <f t="shared" si="58"/>
        <v>0</v>
      </c>
      <c r="BK51" s="24">
        <v>21</v>
      </c>
      <c r="BL51" s="24">
        <v>10</v>
      </c>
      <c r="BM51" s="24">
        <v>9</v>
      </c>
      <c r="BN51" s="24">
        <f t="shared" si="59"/>
        <v>19</v>
      </c>
      <c r="BO51" s="85">
        <v>0</v>
      </c>
      <c r="BP51" s="40"/>
      <c r="BQ51" s="47"/>
      <c r="BR51" s="30">
        <v>8</v>
      </c>
      <c r="BS51" s="23" t="s">
        <v>286</v>
      </c>
      <c r="BT51" s="23"/>
      <c r="BU51" s="23"/>
      <c r="BV51" s="23"/>
      <c r="BW51" s="24"/>
      <c r="BX51" s="23"/>
      <c r="BY51" s="84">
        <v>0</v>
      </c>
      <c r="BZ51" s="24">
        <v>0</v>
      </c>
      <c r="CA51" s="24">
        <v>0</v>
      </c>
      <c r="CB51" s="24">
        <f>+BZ51+CA51</f>
        <v>0</v>
      </c>
      <c r="CC51" s="85">
        <v>0</v>
      </c>
      <c r="CD51" s="84">
        <f>+CI51+BY51</f>
        <v>3</v>
      </c>
      <c r="CE51" s="24">
        <f>+CJ51+BZ51</f>
        <v>0</v>
      </c>
      <c r="CF51" s="24">
        <f>+CK51+CA51</f>
        <v>3</v>
      </c>
      <c r="CG51" s="24">
        <f>+CL51+CB51</f>
        <v>3</v>
      </c>
      <c r="CH51" s="85">
        <f>+CM51+CC51</f>
        <v>0</v>
      </c>
      <c r="CI51" s="24">
        <v>3</v>
      </c>
      <c r="CJ51" s="24">
        <v>0</v>
      </c>
      <c r="CK51" s="24">
        <v>3</v>
      </c>
      <c r="CL51" s="24">
        <f t="shared" si="60"/>
        <v>3</v>
      </c>
      <c r="CM51" s="85">
        <v>0</v>
      </c>
      <c r="CN51" s="40"/>
    </row>
    <row r="52" spans="1:92" ht="15.95" customHeight="1" x14ac:dyDescent="0.25">
      <c r="A52" s="47"/>
      <c r="B52" s="11"/>
      <c r="C52" s="11"/>
      <c r="D52" s="11"/>
      <c r="E52" s="23" t="s">
        <v>142</v>
      </c>
      <c r="F52" s="23"/>
      <c r="G52" s="5">
        <f>SUM(G14:G51)</f>
        <v>25</v>
      </c>
      <c r="H52" s="5"/>
      <c r="I52" s="20"/>
      <c r="J52" s="23" t="s">
        <v>84</v>
      </c>
      <c r="K52" s="20"/>
      <c r="L52" s="5">
        <f>COUNTA(C14:C51)-8</f>
        <v>5</v>
      </c>
      <c r="N52" s="23" t="s">
        <v>102</v>
      </c>
      <c r="O52" s="5">
        <f>+L52*2</f>
        <v>10</v>
      </c>
      <c r="P52" s="11"/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8</v>
      </c>
      <c r="BB52" s="24">
        <v>3</v>
      </c>
      <c r="BC52" s="24">
        <v>12</v>
      </c>
      <c r="BD52" s="24">
        <f t="shared" si="57"/>
        <v>15</v>
      </c>
      <c r="BE52" s="85">
        <v>4</v>
      </c>
      <c r="BF52" s="84">
        <f t="shared" si="58"/>
        <v>29</v>
      </c>
      <c r="BG52" s="24">
        <f t="shared" si="58"/>
        <v>11</v>
      </c>
      <c r="BH52" s="24">
        <f t="shared" si="58"/>
        <v>29</v>
      </c>
      <c r="BI52" s="24">
        <f t="shared" si="58"/>
        <v>40</v>
      </c>
      <c r="BJ52" s="85">
        <f t="shared" si="58"/>
        <v>18</v>
      </c>
      <c r="BK52" s="24">
        <v>21</v>
      </c>
      <c r="BL52" s="24">
        <v>8</v>
      </c>
      <c r="BM52" s="24">
        <v>17</v>
      </c>
      <c r="BN52" s="24">
        <f t="shared" si="59"/>
        <v>25</v>
      </c>
      <c r="BO52" s="85">
        <v>14</v>
      </c>
      <c r="BP52" s="40"/>
      <c r="BQ52" s="47"/>
      <c r="BR52" s="30">
        <v>7</v>
      </c>
      <c r="BS52" s="23" t="s">
        <v>210</v>
      </c>
      <c r="BT52" s="23"/>
      <c r="BU52" s="23"/>
      <c r="BV52" s="23"/>
      <c r="BW52" s="24"/>
      <c r="BX52" s="23"/>
      <c r="BY52" s="84">
        <v>2</v>
      </c>
      <c r="BZ52" s="24">
        <v>0</v>
      </c>
      <c r="CA52" s="24">
        <v>3</v>
      </c>
      <c r="CB52" s="24">
        <f>+BZ52+CA52</f>
        <v>3</v>
      </c>
      <c r="CC52" s="85">
        <v>0</v>
      </c>
      <c r="CD52" s="84">
        <f>+CI52+BY52</f>
        <v>22</v>
      </c>
      <c r="CE52" s="24">
        <f>+CJ52+BZ52</f>
        <v>4</v>
      </c>
      <c r="CF52" s="24">
        <f>+CK52+CA52</f>
        <v>9</v>
      </c>
      <c r="CG52" s="24">
        <f>+CL52+CB52</f>
        <v>13</v>
      </c>
      <c r="CH52" s="85">
        <f>+CM52+CC52</f>
        <v>2</v>
      </c>
      <c r="CI52" s="24">
        <v>20</v>
      </c>
      <c r="CJ52" s="24">
        <v>4</v>
      </c>
      <c r="CK52" s="24">
        <v>6</v>
      </c>
      <c r="CL52" s="24">
        <f>+CJ52+CK52</f>
        <v>10</v>
      </c>
      <c r="CM52" s="85">
        <v>2</v>
      </c>
      <c r="CN52" s="40"/>
    </row>
    <row r="53" spans="1:92" ht="15.95" customHeight="1" x14ac:dyDescent="0.25">
      <c r="A53" s="47"/>
      <c r="E53" s="23" t="s">
        <v>141</v>
      </c>
      <c r="F53" s="23"/>
      <c r="G53" s="5">
        <f>COUNTA(L15:L51)+COUNTIF(L15:L51,"*&amp;*")</f>
        <v>34</v>
      </c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57"/>
        <v>0</v>
      </c>
      <c r="BE53" s="85">
        <v>0</v>
      </c>
      <c r="BF53" s="84">
        <f t="shared" si="58"/>
        <v>12</v>
      </c>
      <c r="BG53" s="24">
        <f t="shared" si="58"/>
        <v>0</v>
      </c>
      <c r="BH53" s="24">
        <f t="shared" si="58"/>
        <v>5</v>
      </c>
      <c r="BI53" s="24">
        <f t="shared" si="58"/>
        <v>5</v>
      </c>
      <c r="BJ53" s="85">
        <f t="shared" si="58"/>
        <v>0</v>
      </c>
      <c r="BK53" s="24">
        <v>12</v>
      </c>
      <c r="BL53" s="24">
        <v>0</v>
      </c>
      <c r="BM53" s="24">
        <v>5</v>
      </c>
      <c r="BN53" s="24">
        <f t="shared" si="59"/>
        <v>5</v>
      </c>
      <c r="BO53" s="85">
        <v>0</v>
      </c>
      <c r="BP53" s="40"/>
      <c r="BQ53" s="47"/>
      <c r="BR53" s="30">
        <v>7.5</v>
      </c>
      <c r="BS53" s="23" t="s">
        <v>608</v>
      </c>
      <c r="BT53" s="23"/>
      <c r="BU53" s="23"/>
      <c r="BV53" s="23"/>
      <c r="BW53" s="24"/>
      <c r="BX53" s="23"/>
      <c r="BY53" s="84">
        <v>0</v>
      </c>
      <c r="BZ53" s="24">
        <v>0</v>
      </c>
      <c r="CA53" s="24">
        <v>0</v>
      </c>
      <c r="CB53" s="24">
        <f>+BZ53+CA53</f>
        <v>0</v>
      </c>
      <c r="CC53" s="85">
        <v>0</v>
      </c>
      <c r="CD53" s="84">
        <f>+CI53+BY53</f>
        <v>1</v>
      </c>
      <c r="CE53" s="24">
        <f>+CJ53+BZ53</f>
        <v>0</v>
      </c>
      <c r="CF53" s="24">
        <f>+CK53+CA53</f>
        <v>0</v>
      </c>
      <c r="CG53" s="24">
        <f>+CL53+CB53</f>
        <v>0</v>
      </c>
      <c r="CH53" s="85">
        <f>+CM53+CC53</f>
        <v>0</v>
      </c>
      <c r="CI53" s="24">
        <v>1</v>
      </c>
      <c r="CJ53" s="24">
        <v>0</v>
      </c>
      <c r="CK53" s="24">
        <v>0</v>
      </c>
      <c r="CL53" s="24">
        <f t="shared" ref="CL53:CL56" si="61">+CJ53+CK53</f>
        <v>0</v>
      </c>
      <c r="CM53" s="85">
        <v>0</v>
      </c>
      <c r="CN53" s="40"/>
    </row>
    <row r="54" spans="1:92" ht="15.95" customHeight="1" x14ac:dyDescent="0.25">
      <c r="A54" s="47"/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8</v>
      </c>
      <c r="BB54" s="24">
        <v>0</v>
      </c>
      <c r="BC54" s="24">
        <v>1</v>
      </c>
      <c r="BD54" s="24">
        <f t="shared" si="57"/>
        <v>1</v>
      </c>
      <c r="BE54" s="85">
        <v>2</v>
      </c>
      <c r="BF54" s="84">
        <f t="shared" si="58"/>
        <v>25</v>
      </c>
      <c r="BG54" s="24">
        <f t="shared" si="58"/>
        <v>0</v>
      </c>
      <c r="BH54" s="24">
        <f t="shared" si="58"/>
        <v>6</v>
      </c>
      <c r="BI54" s="24">
        <f t="shared" si="58"/>
        <v>6</v>
      </c>
      <c r="BJ54" s="85">
        <f t="shared" si="58"/>
        <v>6</v>
      </c>
      <c r="BK54" s="24">
        <v>17</v>
      </c>
      <c r="BL54" s="24">
        <v>0</v>
      </c>
      <c r="BM54" s="24">
        <v>5</v>
      </c>
      <c r="BN54" s="24">
        <f t="shared" si="59"/>
        <v>5</v>
      </c>
      <c r="BO54" s="85">
        <v>4</v>
      </c>
      <c r="BP54" s="40"/>
      <c r="BQ54" s="47"/>
      <c r="BR54" s="30">
        <v>6</v>
      </c>
      <c r="BS54" s="23" t="s">
        <v>364</v>
      </c>
      <c r="BT54" s="23"/>
      <c r="BU54" s="23"/>
      <c r="BV54" s="23"/>
      <c r="BW54" s="24"/>
      <c r="BX54" s="23"/>
      <c r="BY54" s="84">
        <v>1</v>
      </c>
      <c r="BZ54" s="24">
        <v>0</v>
      </c>
      <c r="CA54" s="24">
        <v>0</v>
      </c>
      <c r="CB54" s="24">
        <f>+BZ54+CA54</f>
        <v>0</v>
      </c>
      <c r="CC54" s="85">
        <v>0</v>
      </c>
      <c r="CD54" s="84">
        <f>+CI54+BY54</f>
        <v>4</v>
      </c>
      <c r="CE54" s="24">
        <f>+CJ54+BZ54</f>
        <v>0</v>
      </c>
      <c r="CF54" s="24">
        <f>+CK54+CA54</f>
        <v>2</v>
      </c>
      <c r="CG54" s="24">
        <f>+CL54+CB54</f>
        <v>2</v>
      </c>
      <c r="CH54" s="85">
        <f>+CM54+CC54</f>
        <v>0</v>
      </c>
      <c r="CI54" s="24">
        <v>3</v>
      </c>
      <c r="CJ54" s="24">
        <v>0</v>
      </c>
      <c r="CK54" s="24">
        <v>2</v>
      </c>
      <c r="CL54" s="24">
        <f t="shared" si="61"/>
        <v>2</v>
      </c>
      <c r="CM54" s="85">
        <v>0</v>
      </c>
      <c r="CN54" s="40"/>
    </row>
    <row r="55" spans="1:92" ht="15.95" customHeight="1" x14ac:dyDescent="0.25">
      <c r="A55" s="47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57"/>
        <v>0</v>
      </c>
      <c r="BE55" s="85">
        <v>0</v>
      </c>
      <c r="BF55" s="84">
        <f t="shared" si="58"/>
        <v>17</v>
      </c>
      <c r="BG55" s="24">
        <f t="shared" si="58"/>
        <v>4</v>
      </c>
      <c r="BH55" s="24">
        <f t="shared" si="58"/>
        <v>5</v>
      </c>
      <c r="BI55" s="24">
        <f t="shared" si="58"/>
        <v>9</v>
      </c>
      <c r="BJ55" s="85">
        <f t="shared" si="58"/>
        <v>0</v>
      </c>
      <c r="BK55" s="24">
        <v>17</v>
      </c>
      <c r="BL55" s="24">
        <v>4</v>
      </c>
      <c r="BM55" s="24">
        <v>5</v>
      </c>
      <c r="BN55" s="24">
        <f t="shared" si="59"/>
        <v>9</v>
      </c>
      <c r="BO55" s="85">
        <v>0</v>
      </c>
      <c r="BP55" s="40"/>
      <c r="BQ55" s="47"/>
      <c r="BR55" s="30">
        <v>9</v>
      </c>
      <c r="BS55" s="23" t="s">
        <v>281</v>
      </c>
      <c r="BT55" s="23"/>
      <c r="BU55" s="23"/>
      <c r="BV55" s="23"/>
      <c r="BW55" s="24"/>
      <c r="BX55" s="23"/>
      <c r="BY55" s="84">
        <v>0</v>
      </c>
      <c r="BZ55" s="24">
        <v>0</v>
      </c>
      <c r="CA55" s="24">
        <v>0</v>
      </c>
      <c r="CB55" s="24">
        <f>+BZ55+CA55</f>
        <v>0</v>
      </c>
      <c r="CC55" s="85">
        <v>0</v>
      </c>
      <c r="CD55" s="84">
        <f>+CI55+BY55</f>
        <v>2</v>
      </c>
      <c r="CE55" s="24">
        <f>+CJ55+BZ55</f>
        <v>0</v>
      </c>
      <c r="CF55" s="24">
        <f>+CK55+CA55</f>
        <v>0</v>
      </c>
      <c r="CG55" s="24">
        <f>+CL55+CB55</f>
        <v>0</v>
      </c>
      <c r="CH55" s="85">
        <f>+CM55+CC55</f>
        <v>0</v>
      </c>
      <c r="CI55" s="24">
        <v>2</v>
      </c>
      <c r="CJ55" s="24">
        <v>0</v>
      </c>
      <c r="CK55" s="24">
        <v>0</v>
      </c>
      <c r="CL55" s="24">
        <f t="shared" si="61"/>
        <v>0</v>
      </c>
      <c r="CM55" s="85">
        <v>0</v>
      </c>
      <c r="CN55" s="40"/>
    </row>
    <row r="56" spans="1:92" ht="15.95" customHeight="1" x14ac:dyDescent="0.25">
      <c r="A56" s="47"/>
      <c r="B56" s="6" t="s">
        <v>117</v>
      </c>
      <c r="C56" s="6"/>
      <c r="N56" s="6"/>
      <c r="O56" s="6"/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7</v>
      </c>
      <c r="BB56" s="24">
        <v>1</v>
      </c>
      <c r="BC56" s="24">
        <v>3</v>
      </c>
      <c r="BD56" s="24">
        <f t="shared" si="57"/>
        <v>4</v>
      </c>
      <c r="BE56" s="85">
        <v>0</v>
      </c>
      <c r="BF56" s="84">
        <f t="shared" si="58"/>
        <v>29</v>
      </c>
      <c r="BG56" s="24">
        <f t="shared" si="58"/>
        <v>6</v>
      </c>
      <c r="BH56" s="24">
        <f t="shared" si="58"/>
        <v>17</v>
      </c>
      <c r="BI56" s="24">
        <f t="shared" si="58"/>
        <v>23</v>
      </c>
      <c r="BJ56" s="85">
        <f t="shared" si="58"/>
        <v>8</v>
      </c>
      <c r="BK56" s="24">
        <v>22</v>
      </c>
      <c r="BL56" s="24">
        <v>5</v>
      </c>
      <c r="BM56" s="24">
        <v>14</v>
      </c>
      <c r="BN56" s="24">
        <f t="shared" si="59"/>
        <v>19</v>
      </c>
      <c r="BO56" s="85">
        <v>8</v>
      </c>
      <c r="BP56" s="40"/>
      <c r="BQ56" s="47"/>
      <c r="BR56" s="30">
        <v>6</v>
      </c>
      <c r="BS56" s="23" t="s">
        <v>282</v>
      </c>
      <c r="BT56" s="23"/>
      <c r="BU56" s="23"/>
      <c r="BV56" s="23"/>
      <c r="BW56" s="24"/>
      <c r="BX56" s="23"/>
      <c r="BY56" s="84">
        <v>8</v>
      </c>
      <c r="BZ56" s="24">
        <v>0</v>
      </c>
      <c r="CA56" s="24">
        <v>0</v>
      </c>
      <c r="CB56" s="24">
        <f>+BZ56+CA56</f>
        <v>0</v>
      </c>
      <c r="CC56" s="85">
        <v>0</v>
      </c>
      <c r="CD56" s="84">
        <f>+CI56+BY56</f>
        <v>23</v>
      </c>
      <c r="CE56" s="24">
        <f>+CJ56+BZ56</f>
        <v>2</v>
      </c>
      <c r="CF56" s="24">
        <f>+CK56+CA56</f>
        <v>2</v>
      </c>
      <c r="CG56" s="24">
        <f>+CL56+CB56</f>
        <v>4</v>
      </c>
      <c r="CH56" s="85">
        <f>+CM56+CC56</f>
        <v>2</v>
      </c>
      <c r="CI56" s="24">
        <v>15</v>
      </c>
      <c r="CJ56" s="24">
        <v>2</v>
      </c>
      <c r="CK56" s="24">
        <v>2</v>
      </c>
      <c r="CL56" s="24">
        <f t="shared" si="61"/>
        <v>4</v>
      </c>
      <c r="CM56" s="85">
        <v>2</v>
      </c>
      <c r="CN56" s="40"/>
    </row>
    <row r="57" spans="1:92" ht="15.95" customHeight="1" thickBot="1" x14ac:dyDescent="0.3">
      <c r="A57" s="47"/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8</v>
      </c>
      <c r="BB57" s="24">
        <v>0</v>
      </c>
      <c r="BC57" s="24">
        <v>2</v>
      </c>
      <c r="BD57" s="24">
        <f t="shared" si="57"/>
        <v>2</v>
      </c>
      <c r="BE57" s="85">
        <v>0</v>
      </c>
      <c r="BF57" s="84">
        <f t="shared" si="58"/>
        <v>26</v>
      </c>
      <c r="BG57" s="24">
        <f t="shared" si="58"/>
        <v>0</v>
      </c>
      <c r="BH57" s="24">
        <f t="shared" si="58"/>
        <v>9</v>
      </c>
      <c r="BI57" s="24">
        <f t="shared" si="58"/>
        <v>9</v>
      </c>
      <c r="BJ57" s="85">
        <f t="shared" si="58"/>
        <v>0</v>
      </c>
      <c r="BK57" s="24">
        <v>18</v>
      </c>
      <c r="BL57" s="24">
        <v>0</v>
      </c>
      <c r="BM57" s="24">
        <v>7</v>
      </c>
      <c r="BN57" s="24">
        <f t="shared" si="59"/>
        <v>7</v>
      </c>
      <c r="BO57" s="85">
        <v>0</v>
      </c>
      <c r="BP57" s="40"/>
      <c r="BQ57" s="47"/>
      <c r="BR57" s="30">
        <v>6</v>
      </c>
      <c r="BS57" s="23" t="s">
        <v>211</v>
      </c>
      <c r="BT57" s="23"/>
      <c r="BU57" s="23"/>
      <c r="BV57" s="23"/>
      <c r="BW57" s="24"/>
      <c r="BX57" s="23"/>
      <c r="BY57" s="84">
        <v>6</v>
      </c>
      <c r="BZ57" s="24">
        <v>0</v>
      </c>
      <c r="CA57" s="24">
        <v>2</v>
      </c>
      <c r="CB57" s="24">
        <f>+BZ57+CA57</f>
        <v>2</v>
      </c>
      <c r="CC57" s="85">
        <v>0</v>
      </c>
      <c r="CD57" s="84">
        <f>+CI57+BY57</f>
        <v>8</v>
      </c>
      <c r="CE57" s="24">
        <f>+CJ57+BZ57</f>
        <v>0</v>
      </c>
      <c r="CF57" s="24">
        <f>+CK57+CA57</f>
        <v>3</v>
      </c>
      <c r="CG57" s="24">
        <f>+CL57+CB57</f>
        <v>3</v>
      </c>
      <c r="CH57" s="85">
        <f>+CM57+CC57</f>
        <v>0</v>
      </c>
      <c r="CI57" s="24">
        <v>2</v>
      </c>
      <c r="CJ57" s="24">
        <v>0</v>
      </c>
      <c r="CK57" s="24">
        <v>1</v>
      </c>
      <c r="CL57" s="24">
        <f>+CJ57+CK57</f>
        <v>1</v>
      </c>
      <c r="CM57" s="85">
        <v>0</v>
      </c>
      <c r="CN57" s="40"/>
    </row>
    <row r="58" spans="1:92" ht="15.95" customHeight="1" thickBot="1" x14ac:dyDescent="0.3">
      <c r="A58" s="47"/>
      <c r="C58" s="6" t="s">
        <v>86</v>
      </c>
      <c r="H58" s="6" t="s">
        <v>93</v>
      </c>
      <c r="M58" s="6" t="s">
        <v>94</v>
      </c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87</v>
      </c>
      <c r="BB58" s="25">
        <f>SUM(BB46:BB57)</f>
        <v>31</v>
      </c>
      <c r="BC58" s="25">
        <f>SUM(BC46:BC57)</f>
        <v>47</v>
      </c>
      <c r="BD58" s="25">
        <f>+BC58+BB58</f>
        <v>78</v>
      </c>
      <c r="BE58" s="89">
        <f>SUM(BE46:BE57)</f>
        <v>14</v>
      </c>
      <c r="BF58" s="88">
        <f>SUM(BF46:BF57)</f>
        <v>328</v>
      </c>
      <c r="BG58" s="25">
        <f>SUM(BG46:BG57)</f>
        <v>104</v>
      </c>
      <c r="BH58" s="25">
        <f>SUM(BH46:BH57)</f>
        <v>163</v>
      </c>
      <c r="BI58" s="25">
        <f>+BH58+BG58</f>
        <v>267</v>
      </c>
      <c r="BJ58" s="89">
        <f>SUM(BJ46:BJ57)</f>
        <v>52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57"/>
      <c r="BS58" s="34" t="s">
        <v>120</v>
      </c>
      <c r="BT58" s="34"/>
      <c r="BU58" s="34"/>
      <c r="BV58" s="57"/>
      <c r="BW58" s="15"/>
      <c r="BX58" s="34"/>
      <c r="BY58" s="86">
        <f>SUM(BY6:BY57)</f>
        <v>132</v>
      </c>
      <c r="BZ58" s="15">
        <f>SUM(BZ6:BZ57)</f>
        <v>34</v>
      </c>
      <c r="CA58" s="15">
        <f>SUM(CA6:CA57)</f>
        <v>60</v>
      </c>
      <c r="CB58" s="15">
        <f>SUM(CB6:CB57)</f>
        <v>94</v>
      </c>
      <c r="CC58" s="87">
        <f>SUM(CC6:CC57)</f>
        <v>18</v>
      </c>
      <c r="CD58" s="86">
        <f>SUM(CD6:CD57)</f>
        <v>439</v>
      </c>
      <c r="CE58" s="15">
        <f>SUM(CE6:CE57)</f>
        <v>126</v>
      </c>
      <c r="CF58" s="15">
        <f>SUM(CF6:CF57)</f>
        <v>189</v>
      </c>
      <c r="CG58" s="15">
        <f>SUM(CG6:CG57)</f>
        <v>315</v>
      </c>
      <c r="CH58" s="87">
        <f>SUM(CH6:CH57)</f>
        <v>62</v>
      </c>
      <c r="CI58" s="86">
        <f>SUM(CI6:CI57)</f>
        <v>307</v>
      </c>
      <c r="CJ58" s="15">
        <f>SUM(CJ6:CJ57)</f>
        <v>92</v>
      </c>
      <c r="CK58" s="15">
        <f>SUM(CK6:CK57)</f>
        <v>129</v>
      </c>
      <c r="CL58" s="15">
        <f>SUM(CL6:CL57)</f>
        <v>221</v>
      </c>
      <c r="CM58" s="87">
        <f>SUM(CM6:CM57)</f>
        <v>44</v>
      </c>
      <c r="CN58" s="40"/>
    </row>
    <row r="59" spans="1:92" ht="15.95" customHeight="1" x14ac:dyDescent="0.25">
      <c r="A59" s="47"/>
      <c r="C59" s="23" t="s">
        <v>793</v>
      </c>
      <c r="F59" s="23"/>
      <c r="H59" s="23" t="s">
        <v>386</v>
      </c>
      <c r="I59" s="23"/>
      <c r="J59" s="23"/>
      <c r="K59" s="23"/>
      <c r="L59" s="23"/>
      <c r="M59" s="23" t="s">
        <v>921</v>
      </c>
      <c r="O59" s="23"/>
      <c r="P59" s="23"/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C60" s="23"/>
      <c r="H60" s="23" t="s">
        <v>920</v>
      </c>
      <c r="M60" s="23"/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M61" s="23"/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30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23" t="s">
        <v>131</v>
      </c>
      <c r="H79" s="24"/>
      <c r="I79" s="24">
        <v>30</v>
      </c>
      <c r="J79" s="24">
        <v>31</v>
      </c>
      <c r="K79" s="24">
        <v>44</v>
      </c>
      <c r="L79" s="55">
        <v>75</v>
      </c>
      <c r="M79" s="24">
        <v>8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23" t="s">
        <v>131</v>
      </c>
      <c r="H80" s="24"/>
      <c r="I80" s="24">
        <v>30</v>
      </c>
      <c r="J80" s="24">
        <v>41</v>
      </c>
      <c r="K80" s="24">
        <v>29</v>
      </c>
      <c r="L80" s="55">
        <v>70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12</v>
      </c>
      <c r="BB80" s="24">
        <v>0</v>
      </c>
      <c r="BC80" s="24">
        <v>0</v>
      </c>
      <c r="BD80" s="24">
        <f t="shared" ref="BD80:BD91" si="62">+BB80+BC80</f>
        <v>0</v>
      </c>
      <c r="BE80" s="85">
        <v>6</v>
      </c>
      <c r="BF80" s="84">
        <f t="shared" ref="BF80:BJ91" si="63">+BK80+BA80</f>
        <v>62</v>
      </c>
      <c r="BG80" s="24">
        <f t="shared" si="63"/>
        <v>13</v>
      </c>
      <c r="BH80" s="24">
        <f t="shared" si="63"/>
        <v>23</v>
      </c>
      <c r="BI80" s="24">
        <f t="shared" si="63"/>
        <v>36</v>
      </c>
      <c r="BJ80" s="85">
        <f t="shared" si="63"/>
        <v>16</v>
      </c>
      <c r="BK80" s="24">
        <v>50</v>
      </c>
      <c r="BL80" s="24">
        <v>13</v>
      </c>
      <c r="BM80" s="24">
        <v>23</v>
      </c>
      <c r="BN80" s="24">
        <f t="shared" ref="BN80:BN91" si="64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61</v>
      </c>
      <c r="E81" s="23"/>
      <c r="F81" s="23"/>
      <c r="G81" s="23" t="s">
        <v>17</v>
      </c>
      <c r="H81" s="24"/>
      <c r="I81" s="24">
        <v>26</v>
      </c>
      <c r="J81" s="24">
        <v>32</v>
      </c>
      <c r="K81" s="24">
        <v>26</v>
      </c>
      <c r="L81" s="55">
        <v>58</v>
      </c>
      <c r="M81" s="24">
        <v>6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6</v>
      </c>
      <c r="BB81" s="24">
        <v>0</v>
      </c>
      <c r="BC81" s="24">
        <v>1</v>
      </c>
      <c r="BD81" s="24">
        <f t="shared" si="62"/>
        <v>1</v>
      </c>
      <c r="BE81" s="85">
        <v>0</v>
      </c>
      <c r="BF81" s="84">
        <f t="shared" si="63"/>
        <v>22</v>
      </c>
      <c r="BG81" s="24">
        <f t="shared" si="63"/>
        <v>0</v>
      </c>
      <c r="BH81" s="24">
        <f t="shared" si="63"/>
        <v>2</v>
      </c>
      <c r="BI81" s="24">
        <f t="shared" si="63"/>
        <v>2</v>
      </c>
      <c r="BJ81" s="85">
        <f t="shared" si="63"/>
        <v>0</v>
      </c>
      <c r="BK81" s="24">
        <v>16</v>
      </c>
      <c r="BL81" s="24">
        <v>0</v>
      </c>
      <c r="BM81" s="24">
        <v>1</v>
      </c>
      <c r="BN81" s="24">
        <f t="shared" si="64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78</v>
      </c>
      <c r="E82" s="23"/>
      <c r="F82" s="23"/>
      <c r="G82" s="23" t="s">
        <v>23</v>
      </c>
      <c r="H82" s="24"/>
      <c r="I82" s="24">
        <v>26</v>
      </c>
      <c r="J82" s="24">
        <v>38</v>
      </c>
      <c r="K82" s="24">
        <v>11</v>
      </c>
      <c r="L82" s="55">
        <v>49</v>
      </c>
      <c r="M82" s="24">
        <v>10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65">SUMIF($V$97:$V$103,$V82,AC$97:AC$103)+SUMIF($V$111:$V$121,$V82,AC$111:AC$121)</f>
        <v>1</v>
      </c>
      <c r="AD82" s="24">
        <f t="shared" si="65"/>
        <v>0</v>
      </c>
      <c r="AE82" s="24">
        <f t="shared" si="65"/>
        <v>1</v>
      </c>
      <c r="AF82" s="24">
        <f t="shared" si="65"/>
        <v>0</v>
      </c>
      <c r="AG82" s="115">
        <f t="shared" ref="AG82" si="66">(2*AD82+AF82)/(2*AC82)</f>
        <v>0</v>
      </c>
      <c r="AH82" s="115"/>
      <c r="AI82" s="24">
        <f t="shared" ref="AI82:AK91" si="67">SUMIF($V$97:$V$103,$V82,AI$97:AI$103)+SUMIF($V$111:$V$121,$V82,AI$111:AI$121)</f>
        <v>4</v>
      </c>
      <c r="AJ82" s="24">
        <f t="shared" si="67"/>
        <v>0</v>
      </c>
      <c r="AK82" s="24">
        <f t="shared" si="67"/>
        <v>0</v>
      </c>
      <c r="AL82" s="29">
        <f t="shared" ref="AL82:AL92" si="68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8</v>
      </c>
      <c r="BB82" s="24">
        <v>7</v>
      </c>
      <c r="BC82" s="24">
        <v>2</v>
      </c>
      <c r="BD82" s="24">
        <f t="shared" si="62"/>
        <v>9</v>
      </c>
      <c r="BE82" s="85">
        <v>0</v>
      </c>
      <c r="BF82" s="84">
        <f t="shared" si="63"/>
        <v>26</v>
      </c>
      <c r="BG82" s="24">
        <f t="shared" si="63"/>
        <v>38</v>
      </c>
      <c r="BH82" s="24">
        <f t="shared" si="63"/>
        <v>11</v>
      </c>
      <c r="BI82" s="24">
        <f t="shared" si="63"/>
        <v>49</v>
      </c>
      <c r="BJ82" s="85">
        <f t="shared" si="63"/>
        <v>10</v>
      </c>
      <c r="BK82" s="24">
        <v>18</v>
      </c>
      <c r="BL82" s="24">
        <v>31</v>
      </c>
      <c r="BM82" s="24">
        <v>9</v>
      </c>
      <c r="BN82" s="24">
        <f t="shared" si="64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92" si="69">+BZ82+CA82</f>
        <v>0</v>
      </c>
      <c r="CC82" s="85">
        <v>0</v>
      </c>
      <c r="CD82" s="84">
        <f t="shared" ref="CD82:CH92" si="70">+CI82+BY82</f>
        <v>3.5</v>
      </c>
      <c r="CE82" s="24">
        <f t="shared" si="70"/>
        <v>0</v>
      </c>
      <c r="CF82" s="24">
        <f t="shared" si="70"/>
        <v>1</v>
      </c>
      <c r="CG82" s="24">
        <f t="shared" si="70"/>
        <v>1</v>
      </c>
      <c r="CH82" s="85">
        <f t="shared" si="70"/>
        <v>0</v>
      </c>
      <c r="CI82" s="24">
        <v>3.5</v>
      </c>
      <c r="CJ82" s="24">
        <v>0</v>
      </c>
      <c r="CK82" s="24">
        <v>1</v>
      </c>
      <c r="CL82" s="24">
        <f t="shared" ref="CL82:CL91" si="71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125</v>
      </c>
      <c r="E83" s="23"/>
      <c r="F83" s="23"/>
      <c r="G83" s="23" t="s">
        <v>25</v>
      </c>
      <c r="H83" s="24"/>
      <c r="I83" s="24">
        <v>29</v>
      </c>
      <c r="J83" s="24">
        <v>35</v>
      </c>
      <c r="K83" s="24">
        <v>12</v>
      </c>
      <c r="L83" s="55">
        <v>47</v>
      </c>
      <c r="M83" s="24">
        <v>0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65"/>
        <v>5</v>
      </c>
      <c r="AD83" s="24">
        <f t="shared" si="65"/>
        <v>5</v>
      </c>
      <c r="AE83" s="24">
        <f t="shared" si="65"/>
        <v>0</v>
      </c>
      <c r="AF83" s="24">
        <f t="shared" si="65"/>
        <v>0</v>
      </c>
      <c r="AG83" s="115">
        <f t="shared" ref="AG83:AG86" si="72">+(AD83*2+AF83)/(2*AC83)</f>
        <v>1</v>
      </c>
      <c r="AH83" s="115"/>
      <c r="AI83" s="24">
        <f t="shared" si="67"/>
        <v>7</v>
      </c>
      <c r="AJ83" s="24">
        <f t="shared" si="67"/>
        <v>0</v>
      </c>
      <c r="AK83" s="24">
        <f t="shared" si="67"/>
        <v>0</v>
      </c>
      <c r="AL83" s="26">
        <f t="shared" si="68"/>
        <v>1.4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7</v>
      </c>
      <c r="BB83" s="24">
        <v>3</v>
      </c>
      <c r="BC83" s="24">
        <v>2</v>
      </c>
      <c r="BD83" s="24">
        <f t="shared" si="62"/>
        <v>5</v>
      </c>
      <c r="BE83" s="85">
        <v>2</v>
      </c>
      <c r="BF83" s="84">
        <f t="shared" si="63"/>
        <v>26</v>
      </c>
      <c r="BG83" s="24">
        <f t="shared" si="63"/>
        <v>23</v>
      </c>
      <c r="BH83" s="24">
        <f t="shared" si="63"/>
        <v>18</v>
      </c>
      <c r="BI83" s="24">
        <f t="shared" si="63"/>
        <v>41</v>
      </c>
      <c r="BJ83" s="85">
        <f t="shared" si="63"/>
        <v>4</v>
      </c>
      <c r="BK83" s="24">
        <v>19</v>
      </c>
      <c r="BL83" s="24">
        <v>20</v>
      </c>
      <c r="BM83" s="24">
        <v>16</v>
      </c>
      <c r="BN83" s="24">
        <f t="shared" si="64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69"/>
        <v>0</v>
      </c>
      <c r="CC83" s="85">
        <v>0</v>
      </c>
      <c r="CD83" s="84">
        <f t="shared" si="70"/>
        <v>3</v>
      </c>
      <c r="CE83" s="24">
        <f t="shared" si="70"/>
        <v>1</v>
      </c>
      <c r="CF83" s="24">
        <f t="shared" si="70"/>
        <v>1</v>
      </c>
      <c r="CG83" s="24">
        <f t="shared" si="70"/>
        <v>2</v>
      </c>
      <c r="CH83" s="85">
        <f t="shared" si="70"/>
        <v>0</v>
      </c>
      <c r="CI83" s="24">
        <v>3</v>
      </c>
      <c r="CJ83" s="24">
        <v>1</v>
      </c>
      <c r="CK83" s="24">
        <v>1</v>
      </c>
      <c r="CL83" s="24">
        <f t="shared" si="71"/>
        <v>2</v>
      </c>
      <c r="CM83" s="85">
        <v>0</v>
      </c>
      <c r="CN83" s="40"/>
    </row>
    <row r="84" spans="1:92" ht="15.75" customHeight="1" x14ac:dyDescent="0.25">
      <c r="A84" s="40"/>
      <c r="D84" s="23" t="s">
        <v>119</v>
      </c>
      <c r="E84" s="23"/>
      <c r="F84" s="23"/>
      <c r="G84" s="23" t="s">
        <v>19</v>
      </c>
      <c r="H84" s="24"/>
      <c r="I84" s="24">
        <v>27</v>
      </c>
      <c r="J84" s="24">
        <v>32</v>
      </c>
      <c r="K84" s="24">
        <v>13</v>
      </c>
      <c r="L84" s="55">
        <v>45</v>
      </c>
      <c r="M84" s="24">
        <v>8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65"/>
        <v>7</v>
      </c>
      <c r="AD84" s="24">
        <f t="shared" si="65"/>
        <v>5</v>
      </c>
      <c r="AE84" s="24">
        <f t="shared" si="65"/>
        <v>2</v>
      </c>
      <c r="AF84" s="24">
        <f t="shared" si="65"/>
        <v>0</v>
      </c>
      <c r="AG84" s="115">
        <f t="shared" si="72"/>
        <v>0.7142857142857143</v>
      </c>
      <c r="AH84" s="115"/>
      <c r="AI84" s="24">
        <f t="shared" si="67"/>
        <v>13</v>
      </c>
      <c r="AJ84" s="24">
        <f t="shared" si="67"/>
        <v>0</v>
      </c>
      <c r="AK84" s="24">
        <f t="shared" si="67"/>
        <v>0</v>
      </c>
      <c r="AL84" s="26">
        <f t="shared" si="68"/>
        <v>1.8571428571428572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8</v>
      </c>
      <c r="BB84" s="24">
        <v>1</v>
      </c>
      <c r="BC84" s="24">
        <v>2</v>
      </c>
      <c r="BD84" s="24">
        <f t="shared" si="62"/>
        <v>3</v>
      </c>
      <c r="BE84" s="85">
        <v>2</v>
      </c>
      <c r="BF84" s="84">
        <f t="shared" si="63"/>
        <v>30</v>
      </c>
      <c r="BG84" s="24">
        <f t="shared" si="63"/>
        <v>10</v>
      </c>
      <c r="BH84" s="24">
        <f t="shared" si="63"/>
        <v>19</v>
      </c>
      <c r="BI84" s="24">
        <f t="shared" si="63"/>
        <v>29</v>
      </c>
      <c r="BJ84" s="85">
        <f t="shared" si="63"/>
        <v>4</v>
      </c>
      <c r="BK84" s="24">
        <v>22</v>
      </c>
      <c r="BL84" s="24">
        <v>9</v>
      </c>
      <c r="BM84" s="24">
        <v>17</v>
      </c>
      <c r="BN84" s="24">
        <f t="shared" si="64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69"/>
        <v>0</v>
      </c>
      <c r="CC84" s="85">
        <v>0</v>
      </c>
      <c r="CD84" s="84">
        <f t="shared" si="70"/>
        <v>1</v>
      </c>
      <c r="CE84" s="24">
        <f t="shared" si="70"/>
        <v>0</v>
      </c>
      <c r="CF84" s="24">
        <f t="shared" si="70"/>
        <v>0</v>
      </c>
      <c r="CG84" s="24">
        <f t="shared" si="70"/>
        <v>0</v>
      </c>
      <c r="CH84" s="85">
        <f t="shared" si="70"/>
        <v>0</v>
      </c>
      <c r="CI84" s="24">
        <v>1</v>
      </c>
      <c r="CJ84" s="24">
        <v>0</v>
      </c>
      <c r="CK84" s="24">
        <v>0</v>
      </c>
      <c r="CL84" s="24">
        <f t="shared" si="71"/>
        <v>0</v>
      </c>
      <c r="CM84" s="85">
        <v>0</v>
      </c>
      <c r="CN84" s="40"/>
    </row>
    <row r="85" spans="1:92" ht="15.75" customHeight="1" x14ac:dyDescent="0.25">
      <c r="A85" s="40"/>
      <c r="D85" s="23" t="s">
        <v>112</v>
      </c>
      <c r="E85" s="23"/>
      <c r="F85" s="23"/>
      <c r="G85" s="23" t="s">
        <v>15</v>
      </c>
      <c r="H85" s="24"/>
      <c r="I85" s="24">
        <v>25</v>
      </c>
      <c r="J85" s="24">
        <v>25</v>
      </c>
      <c r="K85" s="24">
        <v>18</v>
      </c>
      <c r="L85" s="55">
        <v>43</v>
      </c>
      <c r="M85" s="24">
        <v>10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65"/>
        <v>9</v>
      </c>
      <c r="AD85" s="24">
        <f t="shared" si="65"/>
        <v>1</v>
      </c>
      <c r="AE85" s="24">
        <f t="shared" si="65"/>
        <v>6</v>
      </c>
      <c r="AF85" s="24">
        <f t="shared" si="65"/>
        <v>2</v>
      </c>
      <c r="AG85" s="115">
        <f t="shared" si="72"/>
        <v>0.22222222222222221</v>
      </c>
      <c r="AH85" s="115"/>
      <c r="AI85" s="24">
        <f t="shared" si="67"/>
        <v>23</v>
      </c>
      <c r="AJ85" s="24">
        <f t="shared" si="67"/>
        <v>1</v>
      </c>
      <c r="AK85" s="24">
        <f t="shared" si="67"/>
        <v>0</v>
      </c>
      <c r="AL85" s="26">
        <f t="shared" si="68"/>
        <v>2.5555555555555554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8</v>
      </c>
      <c r="BB85" s="24">
        <v>2</v>
      </c>
      <c r="BC85" s="24">
        <v>3</v>
      </c>
      <c r="BD85" s="24">
        <f t="shared" si="62"/>
        <v>5</v>
      </c>
      <c r="BE85" s="85">
        <v>0</v>
      </c>
      <c r="BF85" s="84">
        <f t="shared" si="63"/>
        <v>27</v>
      </c>
      <c r="BG85" s="24">
        <f t="shared" si="63"/>
        <v>5</v>
      </c>
      <c r="BH85" s="24">
        <f t="shared" si="63"/>
        <v>13</v>
      </c>
      <c r="BI85" s="24">
        <f t="shared" si="63"/>
        <v>18</v>
      </c>
      <c r="BJ85" s="85">
        <f t="shared" si="63"/>
        <v>2</v>
      </c>
      <c r="BK85" s="24">
        <v>19</v>
      </c>
      <c r="BL85" s="24">
        <v>3</v>
      </c>
      <c r="BM85" s="24">
        <v>10</v>
      </c>
      <c r="BN85" s="24">
        <f t="shared" si="64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69"/>
        <v>0</v>
      </c>
      <c r="CC85" s="85">
        <v>0</v>
      </c>
      <c r="CD85" s="84">
        <f t="shared" si="70"/>
        <v>4</v>
      </c>
      <c r="CE85" s="24">
        <f t="shared" si="70"/>
        <v>0</v>
      </c>
      <c r="CF85" s="24">
        <f t="shared" si="70"/>
        <v>0</v>
      </c>
      <c r="CG85" s="24">
        <f t="shared" si="70"/>
        <v>0</v>
      </c>
      <c r="CH85" s="85">
        <f t="shared" si="70"/>
        <v>0</v>
      </c>
      <c r="CI85" s="24">
        <v>4</v>
      </c>
      <c r="CJ85" s="24">
        <v>0</v>
      </c>
      <c r="CK85" s="24">
        <v>0</v>
      </c>
      <c r="CL85" s="24">
        <f t="shared" si="71"/>
        <v>0</v>
      </c>
      <c r="CM85" s="85">
        <v>0</v>
      </c>
      <c r="CN85" s="40"/>
    </row>
    <row r="86" spans="1:92" ht="15.75" customHeight="1" x14ac:dyDescent="0.25">
      <c r="A86" s="40"/>
      <c r="D86" s="23" t="s">
        <v>106</v>
      </c>
      <c r="E86" s="23"/>
      <c r="F86" s="23"/>
      <c r="G86" s="23" t="s">
        <v>15</v>
      </c>
      <c r="H86" s="24"/>
      <c r="I86" s="24">
        <v>26</v>
      </c>
      <c r="J86" s="24">
        <v>22</v>
      </c>
      <c r="K86" s="24">
        <v>21</v>
      </c>
      <c r="L86" s="55">
        <v>43</v>
      </c>
      <c r="M86" s="24">
        <v>6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65"/>
        <v>3</v>
      </c>
      <c r="AD86" s="24">
        <f t="shared" si="65"/>
        <v>2</v>
      </c>
      <c r="AE86" s="24">
        <f t="shared" si="65"/>
        <v>1</v>
      </c>
      <c r="AF86" s="24">
        <f t="shared" si="65"/>
        <v>0</v>
      </c>
      <c r="AG86" s="115">
        <f t="shared" si="72"/>
        <v>0.66666666666666663</v>
      </c>
      <c r="AH86" s="115"/>
      <c r="AI86" s="24">
        <f t="shared" si="67"/>
        <v>4</v>
      </c>
      <c r="AJ86" s="24">
        <f t="shared" si="67"/>
        <v>1</v>
      </c>
      <c r="AK86" s="24">
        <f t="shared" si="67"/>
        <v>1</v>
      </c>
      <c r="AL86" s="26">
        <f t="shared" si="68"/>
        <v>1.3333333333333333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4</v>
      </c>
      <c r="BB86" s="24">
        <v>1</v>
      </c>
      <c r="BC86" s="24">
        <v>1</v>
      </c>
      <c r="BD86" s="24">
        <f t="shared" si="62"/>
        <v>2</v>
      </c>
      <c r="BE86" s="85">
        <v>2</v>
      </c>
      <c r="BF86" s="84">
        <f t="shared" si="63"/>
        <v>17</v>
      </c>
      <c r="BG86" s="24">
        <f t="shared" si="63"/>
        <v>2</v>
      </c>
      <c r="BH86" s="24">
        <f t="shared" si="63"/>
        <v>10</v>
      </c>
      <c r="BI86" s="24">
        <f t="shared" si="63"/>
        <v>12</v>
      </c>
      <c r="BJ86" s="85">
        <f t="shared" si="63"/>
        <v>4</v>
      </c>
      <c r="BK86" s="24">
        <v>13</v>
      </c>
      <c r="BL86" s="24">
        <v>1</v>
      </c>
      <c r="BM86" s="24">
        <v>9</v>
      </c>
      <c r="BN86" s="24">
        <f t="shared" si="64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7</v>
      </c>
      <c r="BZ86" s="24">
        <v>1</v>
      </c>
      <c r="CA86" s="24">
        <v>4</v>
      </c>
      <c r="CB86" s="24">
        <f t="shared" si="69"/>
        <v>5</v>
      </c>
      <c r="CC86" s="85">
        <v>0</v>
      </c>
      <c r="CD86" s="84">
        <f t="shared" si="70"/>
        <v>14</v>
      </c>
      <c r="CE86" s="24">
        <f t="shared" si="70"/>
        <v>1</v>
      </c>
      <c r="CF86" s="24">
        <f t="shared" si="70"/>
        <v>6</v>
      </c>
      <c r="CG86" s="24">
        <f t="shared" si="70"/>
        <v>7</v>
      </c>
      <c r="CH86" s="85">
        <f t="shared" si="70"/>
        <v>0</v>
      </c>
      <c r="CI86" s="24">
        <v>7</v>
      </c>
      <c r="CJ86" s="24">
        <v>0</v>
      </c>
      <c r="CK86" s="24">
        <v>2</v>
      </c>
      <c r="CL86" s="24">
        <f t="shared" si="71"/>
        <v>2</v>
      </c>
      <c r="CM86" s="85">
        <v>0</v>
      </c>
      <c r="CN86" s="46"/>
    </row>
    <row r="87" spans="1:92" ht="15.75" customHeight="1" x14ac:dyDescent="0.25">
      <c r="A87" s="40"/>
      <c r="D87" s="23" t="s">
        <v>180</v>
      </c>
      <c r="E87" s="23"/>
      <c r="F87" s="23"/>
      <c r="G87" s="23" t="s">
        <v>23</v>
      </c>
      <c r="H87" s="24"/>
      <c r="I87" s="24">
        <v>26</v>
      </c>
      <c r="J87" s="24">
        <v>23</v>
      </c>
      <c r="K87" s="24">
        <v>18</v>
      </c>
      <c r="L87" s="55">
        <v>41</v>
      </c>
      <c r="M87" s="24">
        <v>4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65"/>
        <v>1</v>
      </c>
      <c r="AD87" s="24">
        <f t="shared" si="65"/>
        <v>0</v>
      </c>
      <c r="AE87" s="24">
        <f t="shared" si="65"/>
        <v>1</v>
      </c>
      <c r="AF87" s="24">
        <f t="shared" si="65"/>
        <v>0</v>
      </c>
      <c r="AG87" s="115">
        <f>+(AD87*2+AF87)/(2*AC87)</f>
        <v>0</v>
      </c>
      <c r="AH87" s="115"/>
      <c r="AI87" s="24">
        <f t="shared" si="67"/>
        <v>3</v>
      </c>
      <c r="AJ87" s="24">
        <f t="shared" si="67"/>
        <v>0</v>
      </c>
      <c r="AK87" s="24">
        <f t="shared" si="67"/>
        <v>0</v>
      </c>
      <c r="AL87" s="26">
        <f t="shared" si="68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7</v>
      </c>
      <c r="BB87" s="24">
        <v>0</v>
      </c>
      <c r="BC87" s="24">
        <v>0</v>
      </c>
      <c r="BD87" s="24">
        <f t="shared" si="62"/>
        <v>0</v>
      </c>
      <c r="BE87" s="85">
        <v>2</v>
      </c>
      <c r="BF87" s="84">
        <f t="shared" si="63"/>
        <v>23</v>
      </c>
      <c r="BG87" s="24">
        <f t="shared" si="63"/>
        <v>0</v>
      </c>
      <c r="BH87" s="24">
        <f t="shared" si="63"/>
        <v>13</v>
      </c>
      <c r="BI87" s="24">
        <f t="shared" si="63"/>
        <v>13</v>
      </c>
      <c r="BJ87" s="85">
        <f t="shared" si="63"/>
        <v>10</v>
      </c>
      <c r="BK87" s="24">
        <v>16</v>
      </c>
      <c r="BL87" s="24">
        <v>0</v>
      </c>
      <c r="BM87" s="24">
        <v>13</v>
      </c>
      <c r="BN87" s="24">
        <f t="shared" si="64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1</v>
      </c>
      <c r="BZ87" s="24">
        <v>0</v>
      </c>
      <c r="CA87" s="24">
        <v>0</v>
      </c>
      <c r="CB87" s="24">
        <f t="shared" si="69"/>
        <v>0</v>
      </c>
      <c r="CC87" s="85">
        <v>0</v>
      </c>
      <c r="CD87" s="84">
        <f t="shared" si="70"/>
        <v>2</v>
      </c>
      <c r="CE87" s="24">
        <f t="shared" si="70"/>
        <v>0</v>
      </c>
      <c r="CF87" s="24">
        <f t="shared" si="70"/>
        <v>0</v>
      </c>
      <c r="CG87" s="24">
        <f t="shared" si="70"/>
        <v>0</v>
      </c>
      <c r="CH87" s="85">
        <f t="shared" si="70"/>
        <v>0</v>
      </c>
      <c r="CI87" s="24">
        <v>1</v>
      </c>
      <c r="CJ87" s="24">
        <v>0</v>
      </c>
      <c r="CK87" s="24">
        <v>0</v>
      </c>
      <c r="CL87" s="24">
        <f t="shared" si="71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E88" s="23"/>
      <c r="F88" s="23"/>
      <c r="G88" s="23" t="s">
        <v>19</v>
      </c>
      <c r="H88" s="24"/>
      <c r="I88" s="24">
        <v>29</v>
      </c>
      <c r="J88" s="24">
        <v>11</v>
      </c>
      <c r="K88" s="24">
        <v>29</v>
      </c>
      <c r="L88" s="55">
        <v>40</v>
      </c>
      <c r="M88" s="24">
        <v>18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65"/>
        <v>3</v>
      </c>
      <c r="AD88" s="24">
        <f t="shared" si="65"/>
        <v>2</v>
      </c>
      <c r="AE88" s="24">
        <f t="shared" si="65"/>
        <v>1</v>
      </c>
      <c r="AF88" s="24">
        <f t="shared" si="65"/>
        <v>0</v>
      </c>
      <c r="AG88" s="115">
        <f>+(AD88*2+AF88)/(2*AC88)</f>
        <v>0.66666666666666663</v>
      </c>
      <c r="AH88" s="115"/>
      <c r="AI88" s="24">
        <f t="shared" si="67"/>
        <v>6</v>
      </c>
      <c r="AJ88" s="24">
        <f t="shared" si="67"/>
        <v>0</v>
      </c>
      <c r="AK88" s="24">
        <f t="shared" si="67"/>
        <v>0</v>
      </c>
      <c r="AL88" s="26">
        <f t="shared" si="68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8</v>
      </c>
      <c r="BB88" s="24">
        <v>0</v>
      </c>
      <c r="BC88" s="24">
        <v>2</v>
      </c>
      <c r="BD88" s="24">
        <f t="shared" si="62"/>
        <v>2</v>
      </c>
      <c r="BE88" s="85">
        <v>0</v>
      </c>
      <c r="BF88" s="84">
        <f t="shared" si="63"/>
        <v>24</v>
      </c>
      <c r="BG88" s="24">
        <f t="shared" si="63"/>
        <v>0</v>
      </c>
      <c r="BH88" s="24">
        <f t="shared" si="63"/>
        <v>19</v>
      </c>
      <c r="BI88" s="24">
        <f t="shared" si="63"/>
        <v>19</v>
      </c>
      <c r="BJ88" s="85">
        <f t="shared" si="63"/>
        <v>0</v>
      </c>
      <c r="BK88" s="24">
        <v>16</v>
      </c>
      <c r="BL88" s="24">
        <v>0</v>
      </c>
      <c r="BM88" s="24">
        <v>17</v>
      </c>
      <c r="BN88" s="24">
        <f t="shared" si="64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69"/>
        <v>0</v>
      </c>
      <c r="CC88" s="85">
        <v>0</v>
      </c>
      <c r="CD88" s="84">
        <f t="shared" si="70"/>
        <v>2</v>
      </c>
      <c r="CE88" s="24">
        <f t="shared" si="70"/>
        <v>1</v>
      </c>
      <c r="CF88" s="24">
        <f t="shared" si="70"/>
        <v>0</v>
      </c>
      <c r="CG88" s="24">
        <f t="shared" si="70"/>
        <v>1</v>
      </c>
      <c r="CH88" s="85">
        <f t="shared" si="70"/>
        <v>0</v>
      </c>
      <c r="CI88" s="24">
        <v>2</v>
      </c>
      <c r="CJ88" s="24">
        <v>1</v>
      </c>
      <c r="CK88" s="24">
        <v>0</v>
      </c>
      <c r="CL88" s="24">
        <f t="shared" si="71"/>
        <v>1</v>
      </c>
      <c r="CM88" s="85">
        <v>0</v>
      </c>
      <c r="CN88" s="46"/>
    </row>
    <row r="89" spans="1:92" ht="15.75" customHeight="1" x14ac:dyDescent="0.25">
      <c r="A89" s="40"/>
      <c r="D89" s="23" t="s">
        <v>62</v>
      </c>
      <c r="E89" s="23"/>
      <c r="F89" s="23"/>
      <c r="G89" s="23" t="s">
        <v>21</v>
      </c>
      <c r="H89" s="24"/>
      <c r="I89" s="24">
        <v>23</v>
      </c>
      <c r="J89" s="24">
        <v>24</v>
      </c>
      <c r="K89" s="24">
        <v>9</v>
      </c>
      <c r="L89" s="55">
        <v>33</v>
      </c>
      <c r="M89" s="24">
        <v>6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65"/>
        <v>1</v>
      </c>
      <c r="AD89" s="24">
        <f t="shared" si="65"/>
        <v>1</v>
      </c>
      <c r="AE89" s="24">
        <f t="shared" si="65"/>
        <v>0</v>
      </c>
      <c r="AF89" s="24">
        <f t="shared" si="65"/>
        <v>0</v>
      </c>
      <c r="AG89" s="115">
        <f>+(AD89*2+AF89)/(2*AC89)</f>
        <v>1</v>
      </c>
      <c r="AH89" s="115"/>
      <c r="AI89" s="24">
        <f t="shared" si="67"/>
        <v>3</v>
      </c>
      <c r="AJ89" s="24">
        <f t="shared" si="67"/>
        <v>0</v>
      </c>
      <c r="AK89" s="24">
        <f t="shared" si="67"/>
        <v>0</v>
      </c>
      <c r="AL89" s="26">
        <f t="shared" si="68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8</v>
      </c>
      <c r="BB89" s="24">
        <v>0</v>
      </c>
      <c r="BC89" s="24">
        <v>1</v>
      </c>
      <c r="BD89" s="24">
        <f t="shared" si="62"/>
        <v>1</v>
      </c>
      <c r="BE89" s="85">
        <v>0</v>
      </c>
      <c r="BF89" s="84">
        <f t="shared" si="63"/>
        <v>17</v>
      </c>
      <c r="BG89" s="24">
        <f t="shared" si="63"/>
        <v>0</v>
      </c>
      <c r="BH89" s="24">
        <f t="shared" si="63"/>
        <v>3</v>
      </c>
      <c r="BI89" s="24">
        <f t="shared" si="63"/>
        <v>3</v>
      </c>
      <c r="BJ89" s="85">
        <f t="shared" si="63"/>
        <v>0</v>
      </c>
      <c r="BK89" s="24">
        <v>9</v>
      </c>
      <c r="BL89" s="24">
        <v>0</v>
      </c>
      <c r="BM89" s="24">
        <v>2</v>
      </c>
      <c r="BN89" s="24">
        <f t="shared" si="64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69"/>
        <v>0</v>
      </c>
      <c r="CC89" s="85">
        <v>0</v>
      </c>
      <c r="CD89" s="84">
        <f t="shared" si="70"/>
        <v>1</v>
      </c>
      <c r="CE89" s="24">
        <f t="shared" si="70"/>
        <v>0</v>
      </c>
      <c r="CF89" s="24">
        <f t="shared" si="70"/>
        <v>0</v>
      </c>
      <c r="CG89" s="24">
        <f t="shared" si="70"/>
        <v>0</v>
      </c>
      <c r="CH89" s="85">
        <f t="shared" si="70"/>
        <v>0</v>
      </c>
      <c r="CI89" s="24">
        <v>1</v>
      </c>
      <c r="CJ89" s="24">
        <v>0</v>
      </c>
      <c r="CK89" s="24">
        <v>0</v>
      </c>
      <c r="CL89" s="24">
        <f t="shared" si="71"/>
        <v>0</v>
      </c>
      <c r="CM89" s="85">
        <v>0</v>
      </c>
      <c r="CN89" s="47"/>
    </row>
    <row r="90" spans="1:92" ht="15.75" customHeight="1" x14ac:dyDescent="0.25">
      <c r="A90" s="40"/>
      <c r="D90" s="23" t="s">
        <v>81</v>
      </c>
      <c r="E90" s="23"/>
      <c r="F90" s="23"/>
      <c r="G90" s="23" t="s">
        <v>19</v>
      </c>
      <c r="H90" s="24"/>
      <c r="I90" s="24">
        <v>27</v>
      </c>
      <c r="J90" s="24">
        <v>15</v>
      </c>
      <c r="K90" s="24">
        <v>15</v>
      </c>
      <c r="L90" s="55">
        <v>30</v>
      </c>
      <c r="M90" s="24">
        <v>0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65"/>
        <v>13</v>
      </c>
      <c r="AD90" s="24">
        <f t="shared" si="65"/>
        <v>6</v>
      </c>
      <c r="AE90" s="24">
        <f t="shared" si="65"/>
        <v>5</v>
      </c>
      <c r="AF90" s="24">
        <f t="shared" si="65"/>
        <v>2</v>
      </c>
      <c r="AG90" s="115">
        <f>+(AD90*2+AF90)/(2*AC90)</f>
        <v>0.53846153846153844</v>
      </c>
      <c r="AH90" s="115"/>
      <c r="AI90" s="24">
        <f t="shared" si="67"/>
        <v>38</v>
      </c>
      <c r="AJ90" s="24">
        <f t="shared" si="67"/>
        <v>0</v>
      </c>
      <c r="AK90" s="24">
        <f t="shared" si="67"/>
        <v>1</v>
      </c>
      <c r="AL90" s="26">
        <f t="shared" si="68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6</v>
      </c>
      <c r="BB90" s="24">
        <v>0</v>
      </c>
      <c r="BC90" s="24">
        <v>1</v>
      </c>
      <c r="BD90" s="24">
        <f t="shared" si="62"/>
        <v>1</v>
      </c>
      <c r="BE90" s="85">
        <v>0</v>
      </c>
      <c r="BF90" s="84">
        <f t="shared" si="63"/>
        <v>27</v>
      </c>
      <c r="BG90" s="24">
        <f t="shared" si="63"/>
        <v>4</v>
      </c>
      <c r="BH90" s="24">
        <f t="shared" si="63"/>
        <v>11</v>
      </c>
      <c r="BI90" s="24">
        <f t="shared" si="63"/>
        <v>15</v>
      </c>
      <c r="BJ90" s="85">
        <f t="shared" si="63"/>
        <v>4</v>
      </c>
      <c r="BK90" s="24">
        <v>21</v>
      </c>
      <c r="BL90" s="24">
        <v>4</v>
      </c>
      <c r="BM90" s="24">
        <v>10</v>
      </c>
      <c r="BN90" s="24">
        <f t="shared" si="64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3</v>
      </c>
      <c r="BZ90" s="24">
        <v>0</v>
      </c>
      <c r="CA90" s="24">
        <v>1</v>
      </c>
      <c r="CB90" s="24">
        <f t="shared" si="69"/>
        <v>1</v>
      </c>
      <c r="CC90" s="85">
        <v>2</v>
      </c>
      <c r="CD90" s="84">
        <f t="shared" si="70"/>
        <v>5</v>
      </c>
      <c r="CE90" s="24">
        <f t="shared" si="70"/>
        <v>0</v>
      </c>
      <c r="CF90" s="24">
        <f t="shared" si="70"/>
        <v>1</v>
      </c>
      <c r="CG90" s="24">
        <f t="shared" si="70"/>
        <v>1</v>
      </c>
      <c r="CH90" s="85">
        <f t="shared" si="70"/>
        <v>2</v>
      </c>
      <c r="CI90" s="24">
        <v>2</v>
      </c>
      <c r="CJ90" s="24">
        <v>0</v>
      </c>
      <c r="CK90" s="24">
        <v>0</v>
      </c>
      <c r="CL90" s="24">
        <f t="shared" si="71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123</v>
      </c>
      <c r="E91" s="23"/>
      <c r="F91" s="23"/>
      <c r="G91" s="23" t="s">
        <v>23</v>
      </c>
      <c r="H91" s="24"/>
      <c r="I91" s="24">
        <v>30</v>
      </c>
      <c r="J91" s="24">
        <v>10</v>
      </c>
      <c r="K91" s="24">
        <v>19</v>
      </c>
      <c r="L91" s="55">
        <v>29</v>
      </c>
      <c r="M91" s="24">
        <v>4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65"/>
        <v>22</v>
      </c>
      <c r="AD91" s="24">
        <f t="shared" si="65"/>
        <v>7</v>
      </c>
      <c r="AE91" s="24">
        <f t="shared" si="65"/>
        <v>12</v>
      </c>
      <c r="AF91" s="24">
        <f t="shared" si="65"/>
        <v>3</v>
      </c>
      <c r="AG91" s="119">
        <f>+(AD91*2+AF91)/(2*AC91)</f>
        <v>0.38636363636363635</v>
      </c>
      <c r="AH91" s="119"/>
      <c r="AI91" s="24">
        <f t="shared" si="67"/>
        <v>85</v>
      </c>
      <c r="AJ91" s="24">
        <f t="shared" si="67"/>
        <v>1</v>
      </c>
      <c r="AK91" s="24">
        <f t="shared" si="67"/>
        <v>1</v>
      </c>
      <c r="AL91" s="60">
        <f t="shared" si="68"/>
        <v>3.8636363636363638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5</v>
      </c>
      <c r="BB91" s="24">
        <v>0</v>
      </c>
      <c r="BC91" s="24">
        <v>0</v>
      </c>
      <c r="BD91" s="24">
        <f t="shared" si="62"/>
        <v>0</v>
      </c>
      <c r="BE91" s="85">
        <v>0</v>
      </c>
      <c r="BF91" s="84">
        <f t="shared" si="63"/>
        <v>26</v>
      </c>
      <c r="BG91" s="24">
        <f t="shared" si="63"/>
        <v>3</v>
      </c>
      <c r="BH91" s="24">
        <f t="shared" si="63"/>
        <v>13</v>
      </c>
      <c r="BI91" s="24">
        <f t="shared" si="63"/>
        <v>16</v>
      </c>
      <c r="BJ91" s="85">
        <f t="shared" si="63"/>
        <v>0</v>
      </c>
      <c r="BK91" s="24">
        <v>21</v>
      </c>
      <c r="BL91" s="24">
        <v>3</v>
      </c>
      <c r="BM91" s="24">
        <v>13</v>
      </c>
      <c r="BN91" s="24">
        <f t="shared" si="64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5</v>
      </c>
      <c r="BZ91" s="24">
        <v>2</v>
      </c>
      <c r="CA91" s="24">
        <v>4</v>
      </c>
      <c r="CB91" s="24">
        <f t="shared" si="69"/>
        <v>6</v>
      </c>
      <c r="CC91" s="85">
        <v>0</v>
      </c>
      <c r="CD91" s="84">
        <f t="shared" si="70"/>
        <v>8</v>
      </c>
      <c r="CE91" s="24">
        <f t="shared" si="70"/>
        <v>2</v>
      </c>
      <c r="CF91" s="24">
        <f t="shared" si="70"/>
        <v>4</v>
      </c>
      <c r="CG91" s="24">
        <f t="shared" si="70"/>
        <v>6</v>
      </c>
      <c r="CH91" s="85">
        <f t="shared" si="70"/>
        <v>0</v>
      </c>
      <c r="CI91" s="24">
        <v>3</v>
      </c>
      <c r="CJ91" s="24">
        <v>0</v>
      </c>
      <c r="CK91" s="24">
        <v>0</v>
      </c>
      <c r="CL91" s="24">
        <f t="shared" si="71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104</v>
      </c>
      <c r="E92" s="23"/>
      <c r="F92" s="23"/>
      <c r="G92" s="23" t="s">
        <v>25</v>
      </c>
      <c r="H92" s="24"/>
      <c r="I92" s="24">
        <v>26</v>
      </c>
      <c r="J92" s="24">
        <v>5</v>
      </c>
      <c r="K92" s="24">
        <v>20</v>
      </c>
      <c r="L92" s="55">
        <v>25</v>
      </c>
      <c r="M92" s="24">
        <v>6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65</v>
      </c>
      <c r="AD92" s="15">
        <f>SUM(AD82:AD91)</f>
        <v>29</v>
      </c>
      <c r="AE92" s="15">
        <f>SUM(AE82:AE91)</f>
        <v>29</v>
      </c>
      <c r="AF92" s="15">
        <f>SUM(AF82:AF91)</f>
        <v>7</v>
      </c>
      <c r="AG92" s="118">
        <f>(2*AD92+AF92)/(2*AC92)</f>
        <v>0.5</v>
      </c>
      <c r="AH92" s="118"/>
      <c r="AI92" s="15">
        <f>SUM(AI82:AI91)</f>
        <v>186</v>
      </c>
      <c r="AJ92" s="15">
        <f>SUM(AJ82:AJ91)</f>
        <v>3</v>
      </c>
      <c r="AK92" s="15">
        <f>SUM(AK82:AK91)</f>
        <v>3</v>
      </c>
      <c r="AL92" s="36">
        <f t="shared" si="68"/>
        <v>2.8615384615384616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87</v>
      </c>
      <c r="BB92" s="25">
        <f t="shared" ref="BB92" si="73">SUM(BB80:BB91)</f>
        <v>14</v>
      </c>
      <c r="BC92" s="25">
        <f>SUM(BC80:BC91)</f>
        <v>15</v>
      </c>
      <c r="BD92" s="25">
        <f>+BC92+BB92</f>
        <v>29</v>
      </c>
      <c r="BE92" s="89">
        <f>SUM(BE80:BE91)</f>
        <v>14</v>
      </c>
      <c r="BF92" s="88">
        <f>SUM(BF80:BF91)</f>
        <v>327</v>
      </c>
      <c r="BG92" s="25">
        <f t="shared" ref="BG92" si="74">SUM(BG80:BG91)</f>
        <v>98</v>
      </c>
      <c r="BH92" s="25">
        <f>SUM(BH80:BH91)</f>
        <v>155</v>
      </c>
      <c r="BI92" s="25">
        <f>+BH92+BG92</f>
        <v>253</v>
      </c>
      <c r="BJ92" s="89">
        <f>SUM(BJ80:BJ91)</f>
        <v>54</v>
      </c>
      <c r="BK92" s="25">
        <f>SUM(BK80:BK91)</f>
        <v>240</v>
      </c>
      <c r="BL92" s="25">
        <f t="shared" ref="BL92" si="75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7</v>
      </c>
      <c r="BS92" s="23" t="s">
        <v>54</v>
      </c>
      <c r="BY92" s="84">
        <v>1</v>
      </c>
      <c r="BZ92" s="24">
        <v>0</v>
      </c>
      <c r="CA92" s="24">
        <v>1</v>
      </c>
      <c r="CB92" s="24">
        <f t="shared" si="69"/>
        <v>1</v>
      </c>
      <c r="CC92" s="85">
        <v>0</v>
      </c>
      <c r="CD92" s="84">
        <f t="shared" si="70"/>
        <v>1</v>
      </c>
      <c r="CE92" s="24">
        <f t="shared" si="70"/>
        <v>0</v>
      </c>
      <c r="CF92" s="24">
        <f t="shared" si="70"/>
        <v>1</v>
      </c>
      <c r="CG92" s="24">
        <f t="shared" si="70"/>
        <v>1</v>
      </c>
      <c r="CH92" s="85">
        <f t="shared" si="70"/>
        <v>0</v>
      </c>
      <c r="CI92" s="24">
        <v>0</v>
      </c>
      <c r="CJ92" s="24">
        <v>0</v>
      </c>
      <c r="CK92" s="24">
        <v>0</v>
      </c>
      <c r="CL92" s="24">
        <v>0</v>
      </c>
      <c r="CM92" s="85">
        <v>0</v>
      </c>
      <c r="CN92" s="47"/>
    </row>
    <row r="93" spans="1:92" ht="15.75" customHeight="1" x14ac:dyDescent="0.25">
      <c r="A93" s="40"/>
      <c r="D93" s="23" t="s">
        <v>41</v>
      </c>
      <c r="E93" s="23"/>
      <c r="F93" s="23"/>
      <c r="G93" s="23" t="s">
        <v>131</v>
      </c>
      <c r="H93" s="24"/>
      <c r="I93" s="24">
        <v>29</v>
      </c>
      <c r="J93" s="24">
        <v>15</v>
      </c>
      <c r="K93" s="24">
        <v>9</v>
      </c>
      <c r="L93" s="55">
        <v>24</v>
      </c>
      <c r="M93" s="24">
        <v>12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27</v>
      </c>
      <c r="BB93" s="24">
        <v>10</v>
      </c>
      <c r="BC93" s="24">
        <v>15</v>
      </c>
      <c r="BD93" s="24">
        <f t="shared" ref="BD93:BD104" si="76">+BB93+BC93</f>
        <v>25</v>
      </c>
      <c r="BE93" s="85">
        <v>4</v>
      </c>
      <c r="BF93" s="84">
        <f t="shared" ref="BF93:BJ104" si="77">+BK93+BA93</f>
        <v>108</v>
      </c>
      <c r="BG93" s="24">
        <f t="shared" si="77"/>
        <v>34</v>
      </c>
      <c r="BH93" s="24">
        <f t="shared" si="77"/>
        <v>47</v>
      </c>
      <c r="BI93" s="24">
        <f t="shared" si="77"/>
        <v>81</v>
      </c>
      <c r="BJ93" s="85">
        <f t="shared" si="77"/>
        <v>16</v>
      </c>
      <c r="BK93" s="15">
        <v>81</v>
      </c>
      <c r="BL93" s="15">
        <v>24</v>
      </c>
      <c r="BM93" s="15">
        <v>32</v>
      </c>
      <c r="BN93" s="15">
        <f t="shared" ref="BN93:BN104" si="78">+BL93+BM93</f>
        <v>56</v>
      </c>
      <c r="BO93" s="87">
        <v>12</v>
      </c>
      <c r="BP93" s="47"/>
      <c r="BQ93" s="47"/>
      <c r="BR93" s="30">
        <v>6.5</v>
      </c>
      <c r="BS93" s="23" t="s">
        <v>43</v>
      </c>
      <c r="BT93" s="23"/>
      <c r="BU93" s="23"/>
      <c r="BV93" s="23"/>
      <c r="BW93" s="24"/>
      <c r="BX93" s="23"/>
      <c r="BY93" s="84">
        <v>1</v>
      </c>
      <c r="BZ93" s="24">
        <v>0</v>
      </c>
      <c r="CA93" s="24">
        <v>0</v>
      </c>
      <c r="CB93" s="24">
        <f>+BZ93+CA93</f>
        <v>0</v>
      </c>
      <c r="CC93" s="85">
        <v>0</v>
      </c>
      <c r="CD93" s="84">
        <f>+CI93+BY93</f>
        <v>1</v>
      </c>
      <c r="CE93" s="24">
        <f>+CJ93+BZ93</f>
        <v>0</v>
      </c>
      <c r="CF93" s="24">
        <f>+CK93+CA93</f>
        <v>0</v>
      </c>
      <c r="CG93" s="24">
        <f>+CL93+CB93</f>
        <v>0</v>
      </c>
      <c r="CH93" s="85">
        <f>+CM93+CC93</f>
        <v>0</v>
      </c>
      <c r="CI93" s="24">
        <v>0</v>
      </c>
      <c r="CJ93" s="24">
        <v>0</v>
      </c>
      <c r="CK93" s="24">
        <v>0</v>
      </c>
      <c r="CL93" s="24">
        <f t="shared" ref="CL93" si="79">+CJ93+CK93</f>
        <v>0</v>
      </c>
      <c r="CM93" s="85">
        <v>0</v>
      </c>
      <c r="CN93" s="47"/>
    </row>
    <row r="94" spans="1:92" ht="15.75" customHeight="1" x14ac:dyDescent="0.25">
      <c r="A94" s="40"/>
      <c r="D94" s="23" t="s">
        <v>37</v>
      </c>
      <c r="E94" s="23"/>
      <c r="F94" s="23"/>
      <c r="G94" s="23" t="s">
        <v>17</v>
      </c>
      <c r="H94" s="24"/>
      <c r="I94" s="24">
        <v>19</v>
      </c>
      <c r="J94" s="24">
        <v>7</v>
      </c>
      <c r="K94" s="24">
        <v>17</v>
      </c>
      <c r="L94" s="55">
        <v>24</v>
      </c>
      <c r="M94" s="24">
        <v>6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7</v>
      </c>
      <c r="BB94" s="24">
        <v>0</v>
      </c>
      <c r="BC94" s="24">
        <v>0</v>
      </c>
      <c r="BD94" s="24">
        <f t="shared" si="76"/>
        <v>0</v>
      </c>
      <c r="BE94" s="85">
        <v>0</v>
      </c>
      <c r="BF94" s="84">
        <f t="shared" si="77"/>
        <v>20</v>
      </c>
      <c r="BG94" s="24">
        <f t="shared" si="77"/>
        <v>0</v>
      </c>
      <c r="BH94" s="24">
        <f t="shared" si="77"/>
        <v>0</v>
      </c>
      <c r="BI94" s="24">
        <f t="shared" si="77"/>
        <v>0</v>
      </c>
      <c r="BJ94" s="85">
        <f t="shared" si="77"/>
        <v>0</v>
      </c>
      <c r="BK94" s="24">
        <v>13</v>
      </c>
      <c r="BL94" s="24">
        <v>0</v>
      </c>
      <c r="BM94" s="24">
        <v>0</v>
      </c>
      <c r="BN94" s="24">
        <f t="shared" si="78"/>
        <v>0</v>
      </c>
      <c r="BO94" s="85">
        <v>0</v>
      </c>
      <c r="BP94" s="47"/>
      <c r="BQ94" s="47"/>
      <c r="BR94" s="30">
        <v>6.5</v>
      </c>
      <c r="BS94" s="23" t="s">
        <v>143</v>
      </c>
      <c r="BT94" s="23"/>
      <c r="BU94" s="23"/>
      <c r="BV94" s="23"/>
      <c r="BW94" s="24"/>
      <c r="BX94" s="23"/>
      <c r="BY94" s="84">
        <v>0</v>
      </c>
      <c r="BZ94" s="24">
        <v>0</v>
      </c>
      <c r="CA94" s="24">
        <v>0</v>
      </c>
      <c r="CB94" s="24">
        <f>+BZ94+CA94</f>
        <v>0</v>
      </c>
      <c r="CC94" s="85">
        <v>0</v>
      </c>
      <c r="CD94" s="84">
        <f>+CI94+BY94</f>
        <v>1</v>
      </c>
      <c r="CE94" s="24">
        <f>+CJ94+BZ94</f>
        <v>0</v>
      </c>
      <c r="CF94" s="24">
        <f>+CK94+CA94</f>
        <v>0</v>
      </c>
      <c r="CG94" s="24">
        <f>+CL94+CB94</f>
        <v>0</v>
      </c>
      <c r="CH94" s="85">
        <f>+CM94+CC94</f>
        <v>0</v>
      </c>
      <c r="CI94" s="24">
        <v>1</v>
      </c>
      <c r="CJ94" s="24">
        <v>0</v>
      </c>
      <c r="CK94" s="24">
        <v>0</v>
      </c>
      <c r="CL94" s="24">
        <f t="shared" ref="CL94:CL101" si="80">+CJ94+CK94</f>
        <v>0</v>
      </c>
      <c r="CM94" s="85">
        <v>0</v>
      </c>
      <c r="CN94" s="47"/>
    </row>
    <row r="95" spans="1:92" ht="15.75" customHeight="1" x14ac:dyDescent="0.25">
      <c r="A95" s="40"/>
      <c r="D95" s="23" t="s">
        <v>143</v>
      </c>
      <c r="E95" s="23"/>
      <c r="F95" s="23"/>
      <c r="G95" s="23" t="s">
        <v>25</v>
      </c>
      <c r="H95" s="24"/>
      <c r="I95" s="24">
        <v>25</v>
      </c>
      <c r="J95" s="24">
        <v>4</v>
      </c>
      <c r="K95" s="24">
        <v>20</v>
      </c>
      <c r="L95" s="55">
        <v>24</v>
      </c>
      <c r="M95" s="24">
        <v>0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76"/>
        <v>0</v>
      </c>
      <c r="BE95" s="85">
        <v>0</v>
      </c>
      <c r="BF95" s="84">
        <f t="shared" si="77"/>
        <v>0</v>
      </c>
      <c r="BG95" s="24">
        <f t="shared" si="77"/>
        <v>0</v>
      </c>
      <c r="BH95" s="24">
        <f t="shared" si="77"/>
        <v>0</v>
      </c>
      <c r="BI95" s="24">
        <f t="shared" si="77"/>
        <v>0</v>
      </c>
      <c r="BJ95" s="85">
        <f t="shared" si="77"/>
        <v>0</v>
      </c>
      <c r="BK95" s="24">
        <v>0</v>
      </c>
      <c r="BL95" s="24">
        <v>0</v>
      </c>
      <c r="BM95" s="24">
        <v>0</v>
      </c>
      <c r="BN95" s="24">
        <f t="shared" si="78"/>
        <v>0</v>
      </c>
      <c r="BO95" s="85">
        <v>0</v>
      </c>
      <c r="BP95" s="47"/>
      <c r="BQ95" s="47"/>
      <c r="BR95" s="30">
        <v>6.5</v>
      </c>
      <c r="BS95" s="23" t="s">
        <v>55</v>
      </c>
      <c r="BT95" s="23"/>
      <c r="BU95" s="23"/>
      <c r="BV95" s="23"/>
      <c r="BW95" s="24"/>
      <c r="BX95" s="23"/>
      <c r="BY95" s="84">
        <v>0</v>
      </c>
      <c r="BZ95" s="24">
        <v>0</v>
      </c>
      <c r="CA95" s="24">
        <v>0</v>
      </c>
      <c r="CB95" s="24">
        <f>+BZ95+CA95</f>
        <v>0</v>
      </c>
      <c r="CC95" s="85">
        <v>0</v>
      </c>
      <c r="CD95" s="84">
        <f>+CI95+BY95</f>
        <v>2</v>
      </c>
      <c r="CE95" s="24">
        <f>+CJ95+BZ95</f>
        <v>0</v>
      </c>
      <c r="CF95" s="24">
        <f>+CK95+CA95</f>
        <v>1</v>
      </c>
      <c r="CG95" s="24">
        <f>+CL95+CB95</f>
        <v>1</v>
      </c>
      <c r="CH95" s="85">
        <f>+CM95+CC95</f>
        <v>0</v>
      </c>
      <c r="CI95" s="24">
        <v>2</v>
      </c>
      <c r="CJ95" s="24">
        <v>0</v>
      </c>
      <c r="CK95" s="24">
        <v>1</v>
      </c>
      <c r="CL95" s="24">
        <f t="shared" si="80"/>
        <v>1</v>
      </c>
      <c r="CM95" s="85">
        <v>0</v>
      </c>
      <c r="CN95" s="47"/>
    </row>
    <row r="96" spans="1:92" ht="15.75" customHeight="1" x14ac:dyDescent="0.25">
      <c r="A96" s="40"/>
      <c r="D96" s="23" t="s">
        <v>65</v>
      </c>
      <c r="E96" s="23"/>
      <c r="F96" s="23"/>
      <c r="G96" s="23" t="s">
        <v>131</v>
      </c>
      <c r="H96" s="24"/>
      <c r="I96" s="24">
        <v>24</v>
      </c>
      <c r="J96" s="24">
        <v>3</v>
      </c>
      <c r="K96" s="24">
        <v>21</v>
      </c>
      <c r="L96" s="55">
        <v>24</v>
      </c>
      <c r="M96" s="24">
        <v>2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6</v>
      </c>
      <c r="BB96" s="24">
        <v>1</v>
      </c>
      <c r="BC96" s="24">
        <v>3</v>
      </c>
      <c r="BD96" s="24">
        <f t="shared" si="76"/>
        <v>4</v>
      </c>
      <c r="BE96" s="85">
        <v>0</v>
      </c>
      <c r="BF96" s="84">
        <f t="shared" si="77"/>
        <v>23</v>
      </c>
      <c r="BG96" s="24">
        <f t="shared" si="77"/>
        <v>2</v>
      </c>
      <c r="BH96" s="24">
        <f t="shared" si="77"/>
        <v>7</v>
      </c>
      <c r="BI96" s="24">
        <f t="shared" si="77"/>
        <v>9</v>
      </c>
      <c r="BJ96" s="85">
        <f t="shared" si="77"/>
        <v>0</v>
      </c>
      <c r="BK96" s="24">
        <v>17</v>
      </c>
      <c r="BL96" s="24">
        <v>1</v>
      </c>
      <c r="BM96" s="24">
        <v>4</v>
      </c>
      <c r="BN96" s="24">
        <f t="shared" si="78"/>
        <v>5</v>
      </c>
      <c r="BO96" s="85">
        <v>0</v>
      </c>
      <c r="BP96" s="47"/>
      <c r="BQ96" s="47"/>
      <c r="BR96" s="30">
        <v>6.5</v>
      </c>
      <c r="BS96" s="23" t="s">
        <v>42</v>
      </c>
      <c r="BT96" s="23"/>
      <c r="BU96" s="23"/>
      <c r="BV96" s="23"/>
      <c r="BW96" s="24"/>
      <c r="BX96" s="23"/>
      <c r="BY96" s="84">
        <v>1</v>
      </c>
      <c r="BZ96" s="24">
        <v>0</v>
      </c>
      <c r="CA96" s="24">
        <v>0</v>
      </c>
      <c r="CB96" s="24">
        <f>+BZ96+CA96</f>
        <v>0</v>
      </c>
      <c r="CC96" s="85">
        <v>0</v>
      </c>
      <c r="CD96" s="84">
        <f>+CI96+BY96</f>
        <v>6</v>
      </c>
      <c r="CE96" s="24">
        <f>+CJ96+BZ96</f>
        <v>0</v>
      </c>
      <c r="CF96" s="24">
        <f>+CK96+CA96</f>
        <v>4</v>
      </c>
      <c r="CG96" s="24">
        <f>+CL96+CB96</f>
        <v>4</v>
      </c>
      <c r="CH96" s="85">
        <f>+CM96+CC96</f>
        <v>0</v>
      </c>
      <c r="CI96" s="24">
        <v>5</v>
      </c>
      <c r="CJ96" s="24">
        <v>0</v>
      </c>
      <c r="CK96" s="24">
        <v>4</v>
      </c>
      <c r="CL96" s="24">
        <f t="shared" si="80"/>
        <v>4</v>
      </c>
      <c r="CM96" s="85">
        <v>0</v>
      </c>
      <c r="CN96" s="47"/>
    </row>
    <row r="97" spans="1:92" ht="15.75" customHeight="1" thickBot="1" x14ac:dyDescent="0.3">
      <c r="A97" s="40"/>
      <c r="D97" s="23" t="s">
        <v>49</v>
      </c>
      <c r="E97" s="23"/>
      <c r="F97" s="23"/>
      <c r="G97" s="23" t="s">
        <v>138</v>
      </c>
      <c r="H97" s="24"/>
      <c r="I97" s="24">
        <v>28</v>
      </c>
      <c r="J97" s="24">
        <v>13</v>
      </c>
      <c r="K97" s="24">
        <v>10</v>
      </c>
      <c r="L97" s="55">
        <v>23</v>
      </c>
      <c r="M97" s="24">
        <v>8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5</v>
      </c>
      <c r="BB97" s="24">
        <v>10</v>
      </c>
      <c r="BC97" s="24">
        <v>2</v>
      </c>
      <c r="BD97" s="24">
        <f t="shared" si="76"/>
        <v>12</v>
      </c>
      <c r="BE97" s="85">
        <v>0</v>
      </c>
      <c r="BF97" s="84">
        <f t="shared" si="77"/>
        <v>23</v>
      </c>
      <c r="BG97" s="24">
        <f t="shared" si="77"/>
        <v>24</v>
      </c>
      <c r="BH97" s="24">
        <f t="shared" si="77"/>
        <v>9</v>
      </c>
      <c r="BI97" s="24">
        <f t="shared" si="77"/>
        <v>33</v>
      </c>
      <c r="BJ97" s="85">
        <f t="shared" si="77"/>
        <v>6</v>
      </c>
      <c r="BK97" s="24">
        <v>18</v>
      </c>
      <c r="BL97" s="24">
        <v>14</v>
      </c>
      <c r="BM97" s="24">
        <v>7</v>
      </c>
      <c r="BN97" s="24">
        <f t="shared" si="78"/>
        <v>21</v>
      </c>
      <c r="BO97" s="85">
        <v>6</v>
      </c>
      <c r="BP97" s="47"/>
      <c r="BQ97" s="47"/>
      <c r="BR97" s="30">
        <v>8.5</v>
      </c>
      <c r="BS97" s="23" t="s">
        <v>158</v>
      </c>
      <c r="BT97" s="23"/>
      <c r="BU97" s="23"/>
      <c r="BV97" s="23"/>
      <c r="BW97" s="24"/>
      <c r="BX97" s="23"/>
      <c r="BY97" s="84">
        <v>0</v>
      </c>
      <c r="BZ97" s="24">
        <v>0</v>
      </c>
      <c r="CA97" s="24">
        <v>0</v>
      </c>
      <c r="CB97" s="24">
        <f>+BZ97+CA97</f>
        <v>0</v>
      </c>
      <c r="CC97" s="85">
        <v>0</v>
      </c>
      <c r="CD97" s="84">
        <f>+CI97+BY97</f>
        <v>1</v>
      </c>
      <c r="CE97" s="24">
        <f>+CJ97+BZ97</f>
        <v>2</v>
      </c>
      <c r="CF97" s="24">
        <f>+CK97+CA97</f>
        <v>0</v>
      </c>
      <c r="CG97" s="24">
        <f>+CL97+CB97</f>
        <v>2</v>
      </c>
      <c r="CH97" s="85">
        <f>+CM97+CC97</f>
        <v>0</v>
      </c>
      <c r="CI97" s="24">
        <v>1</v>
      </c>
      <c r="CJ97" s="24">
        <v>2</v>
      </c>
      <c r="CK97" s="24">
        <v>0</v>
      </c>
      <c r="CL97" s="24">
        <f t="shared" si="80"/>
        <v>2</v>
      </c>
      <c r="CM97" s="85">
        <v>0</v>
      </c>
      <c r="CN97" s="47"/>
    </row>
    <row r="98" spans="1:92" ht="15.75" customHeight="1" x14ac:dyDescent="0.25">
      <c r="A98" s="40"/>
      <c r="D98" s="23" t="s">
        <v>179</v>
      </c>
      <c r="E98" s="23"/>
      <c r="F98" s="23"/>
      <c r="G98" s="23" t="s">
        <v>19</v>
      </c>
      <c r="H98" s="24"/>
      <c r="I98" s="24">
        <v>29</v>
      </c>
      <c r="J98" s="24">
        <v>6</v>
      </c>
      <c r="K98" s="24">
        <v>17</v>
      </c>
      <c r="L98" s="55">
        <v>23</v>
      </c>
      <c r="M98" s="24">
        <v>8</v>
      </c>
      <c r="Q98" s="47"/>
      <c r="R98" s="47"/>
      <c r="S98" s="30"/>
      <c r="T98" s="23"/>
      <c r="U98" s="30">
        <v>7.5</v>
      </c>
      <c r="V98" s="23" t="s">
        <v>82</v>
      </c>
      <c r="W98" s="23"/>
      <c r="X98" s="23"/>
      <c r="Y98" s="23"/>
      <c r="Z98" s="24"/>
      <c r="AC98" s="24">
        <f>+AD98+AE98+AF98</f>
        <v>1</v>
      </c>
      <c r="AD98" s="24">
        <v>1</v>
      </c>
      <c r="AE98" s="24">
        <v>0</v>
      </c>
      <c r="AF98" s="24">
        <v>0</v>
      </c>
      <c r="AG98" s="115">
        <f>+(AD98*2+AF98)/(2*AC98)</f>
        <v>1</v>
      </c>
      <c r="AH98" s="115"/>
      <c r="AI98" s="24">
        <v>2</v>
      </c>
      <c r="AJ98" s="24">
        <v>0</v>
      </c>
      <c r="AK98" s="24">
        <v>0</v>
      </c>
      <c r="AL98" s="26">
        <f t="shared" ref="AL98:AL101" si="81">+AI98/AC98</f>
        <v>2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8</v>
      </c>
      <c r="BB98" s="24">
        <v>0</v>
      </c>
      <c r="BC98" s="24">
        <v>2</v>
      </c>
      <c r="BD98" s="24">
        <f t="shared" si="76"/>
        <v>2</v>
      </c>
      <c r="BE98" s="85">
        <v>0</v>
      </c>
      <c r="BF98" s="84">
        <f t="shared" si="77"/>
        <v>28</v>
      </c>
      <c r="BG98" s="24">
        <f t="shared" si="77"/>
        <v>1</v>
      </c>
      <c r="BH98" s="24">
        <f t="shared" si="77"/>
        <v>10</v>
      </c>
      <c r="BI98" s="24">
        <f t="shared" si="77"/>
        <v>11</v>
      </c>
      <c r="BJ98" s="85">
        <f t="shared" si="77"/>
        <v>0</v>
      </c>
      <c r="BK98" s="24">
        <v>20</v>
      </c>
      <c r="BL98" s="24">
        <v>1</v>
      </c>
      <c r="BM98" s="24">
        <v>8</v>
      </c>
      <c r="BN98" s="24">
        <f t="shared" si="78"/>
        <v>9</v>
      </c>
      <c r="BO98" s="85">
        <v>0</v>
      </c>
      <c r="BP98" s="47"/>
      <c r="BQ98" s="47"/>
      <c r="BR98" s="30">
        <v>7</v>
      </c>
      <c r="BS98" s="23" t="s">
        <v>82</v>
      </c>
      <c r="BT98" s="23"/>
      <c r="BU98" s="23"/>
      <c r="BV98" s="23"/>
      <c r="BW98" s="24"/>
      <c r="BX98" s="23"/>
      <c r="BY98" s="84">
        <v>2</v>
      </c>
      <c r="BZ98" s="24">
        <v>0</v>
      </c>
      <c r="CA98" s="24">
        <v>0</v>
      </c>
      <c r="CB98" s="24">
        <f>+BZ98+CA98</f>
        <v>0</v>
      </c>
      <c r="CC98" s="85">
        <v>0</v>
      </c>
      <c r="CD98" s="84">
        <f>+CI98+BY98</f>
        <v>3</v>
      </c>
      <c r="CE98" s="24">
        <f>+CJ98+BZ98</f>
        <v>0</v>
      </c>
      <c r="CF98" s="24">
        <f>+CK98+CA98</f>
        <v>0</v>
      </c>
      <c r="CG98" s="24">
        <f>+CL98+CB98</f>
        <v>0</v>
      </c>
      <c r="CH98" s="85">
        <f>+CM98+CC98</f>
        <v>0</v>
      </c>
      <c r="CI98" s="24">
        <v>1</v>
      </c>
      <c r="CJ98" s="24">
        <v>0</v>
      </c>
      <c r="CK98" s="24">
        <v>0</v>
      </c>
      <c r="CL98" s="24">
        <f t="shared" si="80"/>
        <v>0</v>
      </c>
      <c r="CM98" s="85">
        <v>0</v>
      </c>
      <c r="CN98" s="47"/>
    </row>
    <row r="99" spans="1:92" ht="15.75" customHeight="1" x14ac:dyDescent="0.25">
      <c r="A99" s="40"/>
      <c r="D99" s="23" t="s">
        <v>122</v>
      </c>
      <c r="E99" s="23"/>
      <c r="F99" s="23"/>
      <c r="G99" s="23" t="s">
        <v>131</v>
      </c>
      <c r="H99" s="24"/>
      <c r="I99" s="24">
        <v>30</v>
      </c>
      <c r="J99" s="24">
        <v>7</v>
      </c>
      <c r="K99" s="24">
        <v>15</v>
      </c>
      <c r="L99" s="55">
        <v>22</v>
      </c>
      <c r="M99" s="24">
        <v>0</v>
      </c>
      <c r="Q99" s="47"/>
      <c r="R99" s="47"/>
      <c r="S99" s="30"/>
      <c r="T99" s="23"/>
      <c r="U99" s="30">
        <v>7.5</v>
      </c>
      <c r="V99" s="23" t="s">
        <v>388</v>
      </c>
      <c r="W99" s="23"/>
      <c r="X99" s="23"/>
      <c r="Y99" s="23"/>
      <c r="Z99" s="24"/>
      <c r="AC99" s="24">
        <f>+AD99+AE99+AF99</f>
        <v>3</v>
      </c>
      <c r="AD99" s="24">
        <v>2</v>
      </c>
      <c r="AE99" s="24">
        <v>1</v>
      </c>
      <c r="AF99" s="24">
        <v>0</v>
      </c>
      <c r="AG99" s="115">
        <f>+(AD99*2+AF99)/(2*AC99)</f>
        <v>0.66666666666666663</v>
      </c>
      <c r="AH99" s="115"/>
      <c r="AI99" s="24">
        <v>6</v>
      </c>
      <c r="AJ99" s="24">
        <v>0</v>
      </c>
      <c r="AK99" s="24">
        <v>0</v>
      </c>
      <c r="AL99" s="26">
        <f t="shared" si="81"/>
        <v>2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7</v>
      </c>
      <c r="BB99" s="24">
        <v>0</v>
      </c>
      <c r="BC99" s="24">
        <v>2</v>
      </c>
      <c r="BD99" s="24">
        <f t="shared" si="76"/>
        <v>2</v>
      </c>
      <c r="BE99" s="85">
        <v>0</v>
      </c>
      <c r="BF99" s="84">
        <f t="shared" si="77"/>
        <v>24</v>
      </c>
      <c r="BG99" s="24">
        <f t="shared" si="77"/>
        <v>3</v>
      </c>
      <c r="BH99" s="24">
        <f t="shared" si="77"/>
        <v>8</v>
      </c>
      <c r="BI99" s="24">
        <f t="shared" si="77"/>
        <v>11</v>
      </c>
      <c r="BJ99" s="85">
        <f t="shared" si="77"/>
        <v>0</v>
      </c>
      <c r="BK99" s="24">
        <v>17</v>
      </c>
      <c r="BL99" s="24">
        <v>3</v>
      </c>
      <c r="BM99" s="24">
        <v>6</v>
      </c>
      <c r="BN99" s="24">
        <f t="shared" si="78"/>
        <v>9</v>
      </c>
      <c r="BO99" s="85">
        <v>0</v>
      </c>
      <c r="BP99" s="47"/>
      <c r="BQ99" s="47"/>
      <c r="BR99" s="30">
        <v>7</v>
      </c>
      <c r="BS99" s="23" t="s">
        <v>91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>+BZ99+CA99</f>
        <v>0</v>
      </c>
      <c r="CC99" s="85">
        <v>0</v>
      </c>
      <c r="CD99" s="84">
        <f t="shared" ref="CD99:CH114" si="82">+CI99+BY99</f>
        <v>1</v>
      </c>
      <c r="CE99" s="24">
        <f t="shared" si="82"/>
        <v>0</v>
      </c>
      <c r="CF99" s="24">
        <f t="shared" si="82"/>
        <v>0</v>
      </c>
      <c r="CG99" s="24">
        <f t="shared" si="82"/>
        <v>0</v>
      </c>
      <c r="CH99" s="85">
        <f t="shared" si="82"/>
        <v>0</v>
      </c>
      <c r="CI99" s="24">
        <v>1</v>
      </c>
      <c r="CJ99" s="24">
        <v>0</v>
      </c>
      <c r="CK99" s="24">
        <v>0</v>
      </c>
      <c r="CL99" s="24">
        <f t="shared" si="80"/>
        <v>0</v>
      </c>
      <c r="CM99" s="85">
        <v>0</v>
      </c>
      <c r="CN99" s="47"/>
    </row>
    <row r="100" spans="1:92" ht="15.75" customHeight="1" x14ac:dyDescent="0.25">
      <c r="A100" s="40"/>
      <c r="D100" s="23" t="s">
        <v>154</v>
      </c>
      <c r="E100" s="23"/>
      <c r="F100" s="23"/>
      <c r="G100" s="23" t="s">
        <v>25</v>
      </c>
      <c r="H100" s="24"/>
      <c r="I100" s="24">
        <v>29</v>
      </c>
      <c r="J100" s="24">
        <v>12</v>
      </c>
      <c r="K100" s="24">
        <v>9</v>
      </c>
      <c r="L100" s="55">
        <v>21</v>
      </c>
      <c r="M100" s="24">
        <v>2</v>
      </c>
      <c r="Q100" s="47"/>
      <c r="R100" s="47"/>
      <c r="S100" s="30"/>
      <c r="T100" s="23"/>
      <c r="U100" s="30">
        <v>7.5</v>
      </c>
      <c r="V100" s="23" t="s">
        <v>16</v>
      </c>
      <c r="W100" s="23"/>
      <c r="X100" s="23"/>
      <c r="Y100" s="23"/>
      <c r="Z100" s="24"/>
      <c r="AC100" s="24">
        <f>+AD100+AE100+AF100</f>
        <v>3</v>
      </c>
      <c r="AD100" s="24">
        <v>0</v>
      </c>
      <c r="AE100" s="24">
        <v>2</v>
      </c>
      <c r="AF100" s="24">
        <v>1</v>
      </c>
      <c r="AG100" s="115">
        <f>+(AD100*2+AF100)/(2*AC100)</f>
        <v>0.16666666666666666</v>
      </c>
      <c r="AH100" s="115"/>
      <c r="AI100" s="24">
        <v>4</v>
      </c>
      <c r="AJ100" s="24">
        <v>0</v>
      </c>
      <c r="AK100" s="24">
        <v>0</v>
      </c>
      <c r="AL100" s="26">
        <f t="shared" si="81"/>
        <v>1.3333333333333333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7</v>
      </c>
      <c r="BB100" s="24">
        <v>0</v>
      </c>
      <c r="BC100" s="24">
        <v>3</v>
      </c>
      <c r="BD100" s="24">
        <f t="shared" si="76"/>
        <v>3</v>
      </c>
      <c r="BE100" s="85">
        <v>2</v>
      </c>
      <c r="BF100" s="84">
        <f t="shared" si="77"/>
        <v>29</v>
      </c>
      <c r="BG100" s="24">
        <f t="shared" si="77"/>
        <v>3</v>
      </c>
      <c r="BH100" s="24">
        <f t="shared" si="77"/>
        <v>12</v>
      </c>
      <c r="BI100" s="24">
        <f t="shared" si="77"/>
        <v>15</v>
      </c>
      <c r="BJ100" s="85">
        <f t="shared" si="77"/>
        <v>4</v>
      </c>
      <c r="BK100" s="24">
        <v>22</v>
      </c>
      <c r="BL100" s="24">
        <v>3</v>
      </c>
      <c r="BM100" s="24">
        <v>9</v>
      </c>
      <c r="BN100" s="24">
        <f t="shared" si="78"/>
        <v>12</v>
      </c>
      <c r="BO100" s="85">
        <v>2</v>
      </c>
      <c r="BP100" s="47"/>
      <c r="BQ100" s="47"/>
      <c r="BR100" s="30">
        <v>6.5</v>
      </c>
      <c r="BS100" s="23" t="s">
        <v>71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>+BZ100+CA100</f>
        <v>0</v>
      </c>
      <c r="CC100" s="85">
        <v>0</v>
      </c>
      <c r="CD100" s="84">
        <f t="shared" si="82"/>
        <v>1</v>
      </c>
      <c r="CE100" s="24">
        <f t="shared" si="82"/>
        <v>0</v>
      </c>
      <c r="CF100" s="24">
        <f t="shared" si="82"/>
        <v>0</v>
      </c>
      <c r="CG100" s="24">
        <f t="shared" si="82"/>
        <v>0</v>
      </c>
      <c r="CH100" s="85">
        <f t="shared" si="82"/>
        <v>0</v>
      </c>
      <c r="CI100" s="24">
        <v>1</v>
      </c>
      <c r="CJ100" s="24">
        <v>0</v>
      </c>
      <c r="CK100" s="24">
        <v>0</v>
      </c>
      <c r="CL100" s="24">
        <f t="shared" si="80"/>
        <v>0</v>
      </c>
      <c r="CM100" s="85">
        <v>0</v>
      </c>
      <c r="CN100" s="47"/>
    </row>
    <row r="101" spans="1:92" ht="15.75" customHeight="1" x14ac:dyDescent="0.25">
      <c r="A101" s="40"/>
      <c r="D101" s="23" t="s">
        <v>178</v>
      </c>
      <c r="E101" s="23"/>
      <c r="F101" s="23"/>
      <c r="G101" s="23" t="s">
        <v>19</v>
      </c>
      <c r="H101" s="24"/>
      <c r="I101" s="24">
        <v>19</v>
      </c>
      <c r="J101" s="24">
        <v>8</v>
      </c>
      <c r="K101" s="24">
        <v>13</v>
      </c>
      <c r="L101" s="55">
        <v>21</v>
      </c>
      <c r="M101" s="24">
        <v>2</v>
      </c>
      <c r="Q101" s="47"/>
      <c r="R101" s="47"/>
      <c r="S101" s="30"/>
      <c r="T101" s="23"/>
      <c r="U101" s="30">
        <v>7.5</v>
      </c>
      <c r="V101" s="23" t="s">
        <v>111</v>
      </c>
      <c r="AC101" s="24">
        <f>+AD101+AE101+AF101</f>
        <v>1</v>
      </c>
      <c r="AD101" s="24">
        <v>0</v>
      </c>
      <c r="AE101" s="24">
        <v>1</v>
      </c>
      <c r="AF101" s="24">
        <v>0</v>
      </c>
      <c r="AG101" s="115">
        <f>+(AD101*2+AF101)/(2*AC101)</f>
        <v>0</v>
      </c>
      <c r="AH101" s="115"/>
      <c r="AI101" s="24">
        <v>3</v>
      </c>
      <c r="AJ101" s="24">
        <v>1</v>
      </c>
      <c r="AK101" s="24">
        <v>0</v>
      </c>
      <c r="AL101" s="26">
        <f t="shared" si="81"/>
        <v>3</v>
      </c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76"/>
        <v>0</v>
      </c>
      <c r="BE101" s="85">
        <v>0</v>
      </c>
      <c r="BF101" s="84">
        <f t="shared" si="77"/>
        <v>9</v>
      </c>
      <c r="BG101" s="24">
        <f t="shared" si="77"/>
        <v>1</v>
      </c>
      <c r="BH101" s="24">
        <f t="shared" si="77"/>
        <v>5</v>
      </c>
      <c r="BI101" s="24">
        <f t="shared" si="77"/>
        <v>6</v>
      </c>
      <c r="BJ101" s="85">
        <f t="shared" si="77"/>
        <v>2</v>
      </c>
      <c r="BK101" s="24">
        <v>9</v>
      </c>
      <c r="BL101" s="24">
        <v>1</v>
      </c>
      <c r="BM101" s="24">
        <v>5</v>
      </c>
      <c r="BN101" s="24">
        <f t="shared" si="78"/>
        <v>6</v>
      </c>
      <c r="BO101" s="85">
        <v>2</v>
      </c>
      <c r="BP101" s="47"/>
      <c r="BQ101" s="47"/>
      <c r="BR101" s="30">
        <v>6</v>
      </c>
      <c r="BS101" s="23" t="s">
        <v>56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>+BZ101+CA101</f>
        <v>0</v>
      </c>
      <c r="CC101" s="85">
        <v>0</v>
      </c>
      <c r="CD101" s="84">
        <f t="shared" si="82"/>
        <v>1</v>
      </c>
      <c r="CE101" s="24">
        <f t="shared" si="82"/>
        <v>0</v>
      </c>
      <c r="CF101" s="24">
        <f t="shared" si="82"/>
        <v>0</v>
      </c>
      <c r="CG101" s="24">
        <f t="shared" si="82"/>
        <v>0</v>
      </c>
      <c r="CH101" s="85">
        <f t="shared" si="82"/>
        <v>0</v>
      </c>
      <c r="CI101" s="24">
        <v>1</v>
      </c>
      <c r="CJ101" s="24">
        <v>0</v>
      </c>
      <c r="CK101" s="24">
        <v>0</v>
      </c>
      <c r="CL101" s="24">
        <f t="shared" si="80"/>
        <v>0</v>
      </c>
      <c r="CM101" s="85">
        <v>0</v>
      </c>
      <c r="CN101" s="47"/>
    </row>
    <row r="102" spans="1:92" ht="15.75" customHeight="1" thickBot="1" x14ac:dyDescent="0.3">
      <c r="A102" s="40"/>
      <c r="D102" s="23" t="s">
        <v>181</v>
      </c>
      <c r="E102" s="23"/>
      <c r="F102" s="23"/>
      <c r="G102" s="23" t="s">
        <v>15</v>
      </c>
      <c r="H102" s="24"/>
      <c r="I102" s="24">
        <v>25</v>
      </c>
      <c r="J102" s="24">
        <v>7</v>
      </c>
      <c r="K102" s="24">
        <v>13</v>
      </c>
      <c r="L102" s="55">
        <v>20</v>
      </c>
      <c r="M102" s="24">
        <v>2</v>
      </c>
      <c r="Q102" s="47"/>
      <c r="R102" s="47"/>
      <c r="S102" s="30"/>
      <c r="T102" s="23"/>
      <c r="U102" s="59">
        <v>7</v>
      </c>
      <c r="V102" s="31" t="s">
        <v>363</v>
      </c>
      <c r="W102" s="31"/>
      <c r="X102" s="31"/>
      <c r="Y102" s="31"/>
      <c r="Z102" s="43"/>
      <c r="AA102" s="3"/>
      <c r="AB102" s="3"/>
      <c r="AC102" s="24">
        <f>+AD102+AE102+AF102</f>
        <v>8</v>
      </c>
      <c r="AD102" s="24">
        <v>2</v>
      </c>
      <c r="AE102" s="24">
        <v>4</v>
      </c>
      <c r="AF102" s="24">
        <v>2</v>
      </c>
      <c r="AG102" s="115">
        <f>+(AD102*2+AF102)/(2*AC102)</f>
        <v>0.375</v>
      </c>
      <c r="AH102" s="115"/>
      <c r="AI102" s="24">
        <v>33</v>
      </c>
      <c r="AJ102" s="24">
        <v>0</v>
      </c>
      <c r="AK102" s="24">
        <v>0</v>
      </c>
      <c r="AL102" s="26">
        <f>+AI102/AC102</f>
        <v>4.125</v>
      </c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8</v>
      </c>
      <c r="BB102" s="24">
        <v>1</v>
      </c>
      <c r="BC102" s="24">
        <v>3</v>
      </c>
      <c r="BD102" s="24">
        <f t="shared" si="76"/>
        <v>4</v>
      </c>
      <c r="BE102" s="85">
        <v>0</v>
      </c>
      <c r="BF102" s="84">
        <f t="shared" si="77"/>
        <v>21</v>
      </c>
      <c r="BG102" s="24">
        <f t="shared" si="77"/>
        <v>1</v>
      </c>
      <c r="BH102" s="24">
        <f t="shared" si="77"/>
        <v>7</v>
      </c>
      <c r="BI102" s="24">
        <f t="shared" si="77"/>
        <v>8</v>
      </c>
      <c r="BJ102" s="85">
        <f t="shared" si="77"/>
        <v>0</v>
      </c>
      <c r="BK102" s="24">
        <v>13</v>
      </c>
      <c r="BL102" s="24">
        <v>0</v>
      </c>
      <c r="BM102" s="24">
        <v>4</v>
      </c>
      <c r="BN102" s="24">
        <f t="shared" si="78"/>
        <v>4</v>
      </c>
      <c r="BO102" s="85">
        <v>0</v>
      </c>
      <c r="BP102" s="47"/>
      <c r="BQ102" s="47"/>
      <c r="BR102" s="30">
        <v>8.5</v>
      </c>
      <c r="BS102" s="23" t="s">
        <v>63</v>
      </c>
      <c r="BT102" s="23"/>
      <c r="BU102" s="23"/>
      <c r="BV102" s="23"/>
      <c r="BW102" s="24"/>
      <c r="BX102" s="23"/>
      <c r="BY102" s="84">
        <v>0</v>
      </c>
      <c r="BZ102" s="24">
        <v>0</v>
      </c>
      <c r="CA102" s="24">
        <v>0</v>
      </c>
      <c r="CB102" s="24">
        <f>+BZ102+CA102</f>
        <v>0</v>
      </c>
      <c r="CC102" s="85">
        <v>0</v>
      </c>
      <c r="CD102" s="84">
        <f t="shared" si="82"/>
        <v>2</v>
      </c>
      <c r="CE102" s="24">
        <f t="shared" si="82"/>
        <v>2</v>
      </c>
      <c r="CF102" s="24">
        <f t="shared" si="82"/>
        <v>1</v>
      </c>
      <c r="CG102" s="24">
        <f t="shared" si="82"/>
        <v>3</v>
      </c>
      <c r="CH102" s="85">
        <f t="shared" si="82"/>
        <v>0</v>
      </c>
      <c r="CI102" s="24">
        <v>2</v>
      </c>
      <c r="CJ102" s="24">
        <v>2</v>
      </c>
      <c r="CK102" s="24">
        <v>1</v>
      </c>
      <c r="CL102" s="24">
        <v>3</v>
      </c>
      <c r="CM102" s="85">
        <v>0</v>
      </c>
      <c r="CN102" s="47"/>
    </row>
    <row r="103" spans="1:92" ht="15.75" customHeight="1" x14ac:dyDescent="0.25">
      <c r="A103" s="40"/>
      <c r="D103" s="23" t="s">
        <v>156</v>
      </c>
      <c r="E103" s="23"/>
      <c r="F103" s="23"/>
      <c r="G103" s="23" t="s">
        <v>131</v>
      </c>
      <c r="H103" s="24"/>
      <c r="I103" s="24">
        <v>28</v>
      </c>
      <c r="J103" s="24">
        <v>6</v>
      </c>
      <c r="K103" s="24">
        <v>13</v>
      </c>
      <c r="L103" s="55">
        <v>19</v>
      </c>
      <c r="M103" s="24">
        <v>14</v>
      </c>
      <c r="Q103" s="47"/>
      <c r="R103" s="47"/>
      <c r="S103" s="30"/>
      <c r="T103" s="23"/>
      <c r="U103" s="8"/>
      <c r="V103" s="35"/>
      <c r="W103" s="34" t="s">
        <v>27</v>
      </c>
      <c r="X103" s="35"/>
      <c r="Y103" s="35"/>
      <c r="Z103" s="15"/>
      <c r="AA103" s="8"/>
      <c r="AB103" s="8"/>
      <c r="AC103" s="15">
        <f>SUM(AC98:AC102)</f>
        <v>16</v>
      </c>
      <c r="AD103" s="15">
        <f>SUM(AD98:AD102)</f>
        <v>5</v>
      </c>
      <c r="AE103" s="15">
        <f>SUM(AE98:AE102)</f>
        <v>8</v>
      </c>
      <c r="AF103" s="15">
        <f>SUM(AF98:AF102)</f>
        <v>3</v>
      </c>
      <c r="AG103" s="118">
        <f>(2*AD103+AF103)/(2*AC103)</f>
        <v>0.40625</v>
      </c>
      <c r="AH103" s="118"/>
      <c r="AI103" s="15">
        <f>SUM(AI98:AI102)</f>
        <v>48</v>
      </c>
      <c r="AJ103" s="15">
        <f>SUM(AJ98:AJ102)</f>
        <v>1</v>
      </c>
      <c r="AK103" s="15">
        <f>SUM(AK98:AK102)</f>
        <v>0</v>
      </c>
      <c r="AL103" s="36">
        <f>+AI103/AC103</f>
        <v>3</v>
      </c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4</v>
      </c>
      <c r="BB103" s="24">
        <v>0</v>
      </c>
      <c r="BC103" s="24">
        <v>2</v>
      </c>
      <c r="BD103" s="24">
        <f t="shared" si="76"/>
        <v>2</v>
      </c>
      <c r="BE103" s="85">
        <v>0</v>
      </c>
      <c r="BF103" s="84">
        <f t="shared" si="77"/>
        <v>19</v>
      </c>
      <c r="BG103" s="24">
        <f t="shared" si="77"/>
        <v>0</v>
      </c>
      <c r="BH103" s="24">
        <f t="shared" si="77"/>
        <v>4</v>
      </c>
      <c r="BI103" s="24">
        <f t="shared" si="77"/>
        <v>4</v>
      </c>
      <c r="BJ103" s="85">
        <f t="shared" si="77"/>
        <v>4</v>
      </c>
      <c r="BK103" s="24">
        <v>15</v>
      </c>
      <c r="BL103" s="24">
        <v>0</v>
      </c>
      <c r="BM103" s="24">
        <v>2</v>
      </c>
      <c r="BN103" s="24">
        <f t="shared" si="78"/>
        <v>2</v>
      </c>
      <c r="BO103" s="85">
        <v>4</v>
      </c>
      <c r="BP103" s="47"/>
      <c r="BQ103" s="47"/>
      <c r="BR103" s="30">
        <v>8.5</v>
      </c>
      <c r="BS103" s="23" t="s">
        <v>156</v>
      </c>
      <c r="BT103" s="23"/>
      <c r="BU103" s="23"/>
      <c r="BV103" s="23"/>
      <c r="BW103" s="24"/>
      <c r="BX103" s="23"/>
      <c r="BY103" s="84">
        <v>0</v>
      </c>
      <c r="BZ103" s="24">
        <v>0</v>
      </c>
      <c r="CA103" s="24">
        <v>0</v>
      </c>
      <c r="CB103" s="24">
        <f>+BZ103+CA103</f>
        <v>0</v>
      </c>
      <c r="CC103" s="85">
        <v>0</v>
      </c>
      <c r="CD103" s="84">
        <f t="shared" si="82"/>
        <v>1</v>
      </c>
      <c r="CE103" s="24">
        <f t="shared" si="82"/>
        <v>0</v>
      </c>
      <c r="CF103" s="24">
        <f t="shared" si="82"/>
        <v>0</v>
      </c>
      <c r="CG103" s="24">
        <f t="shared" si="82"/>
        <v>0</v>
      </c>
      <c r="CH103" s="85">
        <f t="shared" si="82"/>
        <v>0</v>
      </c>
      <c r="CI103" s="24">
        <v>1</v>
      </c>
      <c r="CJ103" s="24">
        <v>0</v>
      </c>
      <c r="CK103" s="24">
        <v>0</v>
      </c>
      <c r="CL103" s="24">
        <v>0</v>
      </c>
      <c r="CM103" s="85">
        <v>0</v>
      </c>
      <c r="CN103" s="47"/>
    </row>
    <row r="104" spans="1:92" ht="15.75" customHeight="1" x14ac:dyDescent="0.25">
      <c r="A104" s="40"/>
      <c r="D104" s="23" t="s">
        <v>69</v>
      </c>
      <c r="E104" s="23"/>
      <c r="F104" s="23"/>
      <c r="G104" s="23" t="s">
        <v>23</v>
      </c>
      <c r="H104" s="24"/>
      <c r="I104" s="24">
        <v>24</v>
      </c>
      <c r="J104" s="24">
        <v>0</v>
      </c>
      <c r="K104" s="24">
        <v>19</v>
      </c>
      <c r="L104" s="55">
        <v>19</v>
      </c>
      <c r="M104" s="24">
        <v>0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8</v>
      </c>
      <c r="BB104" s="24">
        <v>0</v>
      </c>
      <c r="BC104" s="24">
        <v>7</v>
      </c>
      <c r="BD104" s="24">
        <f t="shared" si="76"/>
        <v>7</v>
      </c>
      <c r="BE104" s="85">
        <v>2</v>
      </c>
      <c r="BF104" s="84">
        <f t="shared" si="77"/>
        <v>25</v>
      </c>
      <c r="BG104" s="24">
        <f t="shared" si="77"/>
        <v>3</v>
      </c>
      <c r="BH104" s="24">
        <f t="shared" si="77"/>
        <v>11</v>
      </c>
      <c r="BI104" s="24">
        <f t="shared" si="77"/>
        <v>14</v>
      </c>
      <c r="BJ104" s="85">
        <f t="shared" si="77"/>
        <v>2</v>
      </c>
      <c r="BK104" s="24">
        <v>17</v>
      </c>
      <c r="BL104" s="24">
        <v>3</v>
      </c>
      <c r="BM104" s="24">
        <v>4</v>
      </c>
      <c r="BN104" s="24">
        <f t="shared" si="78"/>
        <v>7</v>
      </c>
      <c r="BO104" s="85">
        <v>0</v>
      </c>
      <c r="BP104" s="47"/>
      <c r="BQ104" s="47"/>
      <c r="BR104" s="30">
        <v>6.5</v>
      </c>
      <c r="BS104" s="23" t="s">
        <v>65</v>
      </c>
      <c r="BY104" s="84">
        <v>1</v>
      </c>
      <c r="BZ104" s="24">
        <v>0</v>
      </c>
      <c r="CA104" s="24">
        <v>0</v>
      </c>
      <c r="CB104" s="24">
        <f>+BZ104+CA104</f>
        <v>0</v>
      </c>
      <c r="CC104" s="85">
        <v>0</v>
      </c>
      <c r="CD104" s="84">
        <f t="shared" si="82"/>
        <v>1</v>
      </c>
      <c r="CE104" s="24">
        <f t="shared" si="82"/>
        <v>0</v>
      </c>
      <c r="CF104" s="24">
        <f t="shared" si="82"/>
        <v>0</v>
      </c>
      <c r="CG104" s="24">
        <f t="shared" si="82"/>
        <v>0</v>
      </c>
      <c r="CH104" s="85">
        <f t="shared" si="82"/>
        <v>0</v>
      </c>
      <c r="CI104" s="24">
        <v>0</v>
      </c>
      <c r="CJ104" s="24">
        <v>0</v>
      </c>
      <c r="CK104" s="24">
        <v>0</v>
      </c>
      <c r="CL104" s="24">
        <v>0</v>
      </c>
      <c r="CM104" s="85">
        <v>0</v>
      </c>
      <c r="CN104" s="47"/>
    </row>
    <row r="105" spans="1:92" ht="15.75" customHeight="1" thickBot="1" x14ac:dyDescent="0.3">
      <c r="A105" s="40"/>
      <c r="D105" s="23"/>
      <c r="E105" s="23"/>
      <c r="F105" s="23"/>
      <c r="G105" s="23"/>
      <c r="H105" s="24"/>
      <c r="I105" s="24"/>
      <c r="J105" s="24"/>
      <c r="K105" s="24"/>
      <c r="M105" s="24"/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87</v>
      </c>
      <c r="BB105" s="25">
        <f t="shared" ref="BB105" si="83">SUM(BB93:BB104)</f>
        <v>22</v>
      </c>
      <c r="BC105" s="25">
        <f>SUM(BC93:BC104)</f>
        <v>39</v>
      </c>
      <c r="BD105" s="25">
        <f>+BC105+BB105</f>
        <v>61</v>
      </c>
      <c r="BE105" s="89">
        <f>SUM(BE93:BE104)</f>
        <v>8</v>
      </c>
      <c r="BF105" s="88">
        <f>SUM(BF93:BF104)</f>
        <v>329</v>
      </c>
      <c r="BG105" s="25">
        <f t="shared" ref="BG105" si="84">SUM(BG93:BG104)</f>
        <v>72</v>
      </c>
      <c r="BH105" s="25">
        <f>SUM(BH93:BH104)</f>
        <v>120</v>
      </c>
      <c r="BI105" s="25">
        <f>+BH105+BG105</f>
        <v>192</v>
      </c>
      <c r="BJ105" s="89">
        <f>SUM(BJ93:BJ104)</f>
        <v>34</v>
      </c>
      <c r="BK105" s="25">
        <f>SUM(BK93:BK104)</f>
        <v>242</v>
      </c>
      <c r="BL105" s="25">
        <f t="shared" ref="BL105" si="85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8.5</v>
      </c>
      <c r="BS105" s="23" t="s">
        <v>88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>+BZ105+CA105</f>
        <v>0</v>
      </c>
      <c r="CC105" s="85">
        <v>0</v>
      </c>
      <c r="CD105" s="84">
        <f t="shared" si="82"/>
        <v>1</v>
      </c>
      <c r="CE105" s="24">
        <f t="shared" si="82"/>
        <v>1</v>
      </c>
      <c r="CF105" s="24">
        <f t="shared" si="82"/>
        <v>0</v>
      </c>
      <c r="CG105" s="24">
        <f t="shared" si="82"/>
        <v>1</v>
      </c>
      <c r="CH105" s="85">
        <f t="shared" si="82"/>
        <v>0</v>
      </c>
      <c r="CI105" s="24">
        <v>1</v>
      </c>
      <c r="CJ105" s="24">
        <v>1</v>
      </c>
      <c r="CK105" s="24">
        <v>0</v>
      </c>
      <c r="CL105" s="24">
        <v>1</v>
      </c>
      <c r="CM105" s="85">
        <v>0</v>
      </c>
      <c r="CN105" s="47"/>
    </row>
    <row r="106" spans="1:92" ht="15.75" customHeight="1" x14ac:dyDescent="0.25">
      <c r="A106" s="40"/>
      <c r="D106" s="23"/>
      <c r="E106" s="23"/>
      <c r="F106" s="23"/>
      <c r="G106" s="23"/>
      <c r="H106" s="24"/>
      <c r="I106" s="24"/>
      <c r="J106" s="24"/>
      <c r="K106" s="24"/>
      <c r="M106" s="24"/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42</v>
      </c>
      <c r="BB106" s="24">
        <v>12</v>
      </c>
      <c r="BC106" s="24">
        <v>27</v>
      </c>
      <c r="BD106" s="24">
        <f t="shared" ref="BD106:BD117" si="86">+BB106+BC106</f>
        <v>39</v>
      </c>
      <c r="BE106" s="85">
        <v>6</v>
      </c>
      <c r="BF106" s="84">
        <f t="shared" ref="BF106:BJ117" si="87">+BK106+BA106</f>
        <v>109.5</v>
      </c>
      <c r="BG106" s="24">
        <f t="shared" si="87"/>
        <v>37</v>
      </c>
      <c r="BH106" s="24">
        <f t="shared" si="87"/>
        <v>53</v>
      </c>
      <c r="BI106" s="24">
        <f t="shared" si="87"/>
        <v>90</v>
      </c>
      <c r="BJ106" s="85">
        <f t="shared" si="87"/>
        <v>12</v>
      </c>
      <c r="BK106" s="15">
        <v>67.5</v>
      </c>
      <c r="BL106" s="15">
        <v>25</v>
      </c>
      <c r="BM106" s="15">
        <v>26</v>
      </c>
      <c r="BN106" s="15">
        <f t="shared" ref="BN106:BN117" si="88">+BL106+BM106</f>
        <v>51</v>
      </c>
      <c r="BO106" s="87">
        <v>6</v>
      </c>
      <c r="BP106" s="47"/>
      <c r="BQ106" s="47"/>
      <c r="BR106" s="30">
        <v>7.5</v>
      </c>
      <c r="BS106" s="23" t="s">
        <v>39</v>
      </c>
      <c r="BT106" s="23"/>
      <c r="BU106" s="23"/>
      <c r="BV106" s="23"/>
      <c r="BW106" s="24"/>
      <c r="BX106" s="23"/>
      <c r="BY106" s="84">
        <v>0</v>
      </c>
      <c r="BZ106" s="24">
        <v>0</v>
      </c>
      <c r="CA106" s="24">
        <v>0</v>
      </c>
      <c r="CB106" s="24">
        <f>+BZ106+CA106</f>
        <v>0</v>
      </c>
      <c r="CC106" s="85">
        <v>0</v>
      </c>
      <c r="CD106" s="84">
        <f t="shared" si="82"/>
        <v>2</v>
      </c>
      <c r="CE106" s="24">
        <f t="shared" si="82"/>
        <v>0</v>
      </c>
      <c r="CF106" s="24">
        <f t="shared" si="82"/>
        <v>0</v>
      </c>
      <c r="CG106" s="24">
        <f t="shared" si="82"/>
        <v>0</v>
      </c>
      <c r="CH106" s="85">
        <f t="shared" si="82"/>
        <v>0</v>
      </c>
      <c r="CI106" s="24">
        <v>2</v>
      </c>
      <c r="CJ106" s="24">
        <v>0</v>
      </c>
      <c r="CK106" s="24">
        <v>0</v>
      </c>
      <c r="CL106" s="24">
        <v>0</v>
      </c>
      <c r="CM106" s="85">
        <v>0</v>
      </c>
      <c r="CN106" s="47"/>
    </row>
    <row r="107" spans="1:92" ht="15.75" customHeight="1" thickBot="1" x14ac:dyDescent="0.3">
      <c r="A107" s="40"/>
      <c r="D107" s="2" t="s">
        <v>109</v>
      </c>
      <c r="E107" s="2"/>
      <c r="F107" s="2"/>
      <c r="G107" s="4" t="s">
        <v>2</v>
      </c>
      <c r="H107" s="4"/>
      <c r="I107" s="4" t="s">
        <v>4</v>
      </c>
      <c r="J107" s="4" t="s">
        <v>29</v>
      </c>
      <c r="K107" s="4" t="s">
        <v>30</v>
      </c>
      <c r="L107" s="4" t="s">
        <v>31</v>
      </c>
      <c r="M107" s="56" t="s">
        <v>3</v>
      </c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6</v>
      </c>
      <c r="BB107" s="24">
        <v>0</v>
      </c>
      <c r="BC107" s="24">
        <v>0</v>
      </c>
      <c r="BD107" s="24">
        <f t="shared" si="86"/>
        <v>0</v>
      </c>
      <c r="BE107" s="85">
        <v>0</v>
      </c>
      <c r="BF107" s="84">
        <f t="shared" si="87"/>
        <v>25</v>
      </c>
      <c r="BG107" s="24">
        <f t="shared" si="87"/>
        <v>0</v>
      </c>
      <c r="BH107" s="24">
        <f t="shared" si="87"/>
        <v>0</v>
      </c>
      <c r="BI107" s="24">
        <f t="shared" si="87"/>
        <v>0</v>
      </c>
      <c r="BJ107" s="85">
        <f t="shared" si="87"/>
        <v>2</v>
      </c>
      <c r="BK107" s="24">
        <v>19</v>
      </c>
      <c r="BL107" s="24">
        <v>0</v>
      </c>
      <c r="BM107" s="24">
        <v>0</v>
      </c>
      <c r="BN107" s="24">
        <f t="shared" si="88"/>
        <v>0</v>
      </c>
      <c r="BO107" s="85">
        <v>2</v>
      </c>
      <c r="BP107" s="47"/>
      <c r="BQ107" s="47"/>
      <c r="BR107" s="30">
        <v>8.5</v>
      </c>
      <c r="BS107" s="23" t="s">
        <v>171</v>
      </c>
      <c r="BT107" s="23"/>
      <c r="BU107" s="23"/>
      <c r="BV107" s="23"/>
      <c r="BW107" s="24"/>
      <c r="BX107" s="23"/>
      <c r="BY107" s="84">
        <v>0</v>
      </c>
      <c r="BZ107" s="24">
        <v>0</v>
      </c>
      <c r="CA107" s="24">
        <v>0</v>
      </c>
      <c r="CB107" s="24">
        <f>+BZ107+CA107</f>
        <v>0</v>
      </c>
      <c r="CC107" s="85">
        <v>0</v>
      </c>
      <c r="CD107" s="84">
        <f t="shared" si="82"/>
        <v>1</v>
      </c>
      <c r="CE107" s="24">
        <f t="shared" si="82"/>
        <v>1</v>
      </c>
      <c r="CF107" s="24">
        <f t="shared" si="82"/>
        <v>0</v>
      </c>
      <c r="CG107" s="24">
        <f t="shared" si="82"/>
        <v>1</v>
      </c>
      <c r="CH107" s="85">
        <f t="shared" si="82"/>
        <v>0</v>
      </c>
      <c r="CI107" s="24">
        <v>1</v>
      </c>
      <c r="CJ107" s="24">
        <v>1</v>
      </c>
      <c r="CK107" s="24">
        <v>0</v>
      </c>
      <c r="CL107" s="24">
        <v>1</v>
      </c>
      <c r="CM107" s="85">
        <v>0</v>
      </c>
      <c r="CN107" s="47"/>
    </row>
    <row r="108" spans="1:92" ht="15.75" customHeight="1" x14ac:dyDescent="0.25">
      <c r="A108" s="40"/>
      <c r="D108" s="23" t="s">
        <v>172</v>
      </c>
      <c r="G108" s="23" t="s">
        <v>19</v>
      </c>
      <c r="H108" s="24"/>
      <c r="I108" s="24">
        <v>29</v>
      </c>
      <c r="J108" s="24">
        <v>11</v>
      </c>
      <c r="K108" s="24">
        <v>29</v>
      </c>
      <c r="L108" s="24">
        <v>40</v>
      </c>
      <c r="M108" s="55">
        <v>18</v>
      </c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8</v>
      </c>
      <c r="BB108" s="24">
        <v>14</v>
      </c>
      <c r="BC108" s="24">
        <v>10</v>
      </c>
      <c r="BD108" s="24">
        <f t="shared" si="86"/>
        <v>24</v>
      </c>
      <c r="BE108" s="85">
        <v>2</v>
      </c>
      <c r="BF108" s="84">
        <f t="shared" si="87"/>
        <v>26</v>
      </c>
      <c r="BG108" s="24">
        <f t="shared" si="87"/>
        <v>32</v>
      </c>
      <c r="BH108" s="24">
        <f t="shared" si="87"/>
        <v>26</v>
      </c>
      <c r="BI108" s="24">
        <f t="shared" si="87"/>
        <v>58</v>
      </c>
      <c r="BJ108" s="85">
        <f t="shared" si="87"/>
        <v>6</v>
      </c>
      <c r="BK108" s="24">
        <v>18</v>
      </c>
      <c r="BL108" s="24">
        <v>18</v>
      </c>
      <c r="BM108" s="24">
        <v>16</v>
      </c>
      <c r="BN108" s="24">
        <f t="shared" si="88"/>
        <v>34</v>
      </c>
      <c r="BO108" s="85">
        <v>4</v>
      </c>
      <c r="BP108" s="47"/>
      <c r="BQ108" s="47"/>
      <c r="BR108" s="30">
        <v>7.5</v>
      </c>
      <c r="BS108" s="23" t="s">
        <v>41</v>
      </c>
      <c r="BT108" s="23"/>
      <c r="BU108" s="23"/>
      <c r="BV108" s="23"/>
      <c r="BW108" s="24"/>
      <c r="BX108" s="23"/>
      <c r="BY108" s="84">
        <v>1</v>
      </c>
      <c r="BZ108" s="24">
        <v>0</v>
      </c>
      <c r="CA108" s="24">
        <v>1</v>
      </c>
      <c r="CB108" s="24">
        <f>+BZ108+CA108</f>
        <v>1</v>
      </c>
      <c r="CC108" s="85">
        <v>0</v>
      </c>
      <c r="CD108" s="84">
        <f t="shared" si="82"/>
        <v>4</v>
      </c>
      <c r="CE108" s="24">
        <f t="shared" si="82"/>
        <v>3</v>
      </c>
      <c r="CF108" s="24">
        <f t="shared" si="82"/>
        <v>2</v>
      </c>
      <c r="CG108" s="24">
        <f t="shared" si="82"/>
        <v>5</v>
      </c>
      <c r="CH108" s="85">
        <f t="shared" si="82"/>
        <v>0</v>
      </c>
      <c r="CI108" s="24">
        <v>3</v>
      </c>
      <c r="CJ108" s="24">
        <v>3</v>
      </c>
      <c r="CK108" s="24">
        <v>1</v>
      </c>
      <c r="CL108" s="24">
        <v>4</v>
      </c>
      <c r="CM108" s="85">
        <v>0</v>
      </c>
      <c r="CN108" s="47"/>
    </row>
    <row r="109" spans="1:92" ht="15.75" customHeight="1" x14ac:dyDescent="0.25">
      <c r="A109" s="40"/>
      <c r="D109" s="23" t="s">
        <v>156</v>
      </c>
      <c r="E109" s="23"/>
      <c r="F109" s="23"/>
      <c r="G109" s="23" t="s">
        <v>131</v>
      </c>
      <c r="H109" s="24"/>
      <c r="I109" s="24">
        <v>28</v>
      </c>
      <c r="J109" s="24">
        <v>6</v>
      </c>
      <c r="K109" s="24">
        <v>13</v>
      </c>
      <c r="L109" s="24">
        <v>19</v>
      </c>
      <c r="M109" s="55">
        <v>14</v>
      </c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1</v>
      </c>
      <c r="BB109" s="24">
        <v>1</v>
      </c>
      <c r="BC109" s="24">
        <v>2</v>
      </c>
      <c r="BD109" s="24">
        <f t="shared" si="86"/>
        <v>3</v>
      </c>
      <c r="BE109" s="85">
        <v>0</v>
      </c>
      <c r="BF109" s="84">
        <f t="shared" si="87"/>
        <v>19</v>
      </c>
      <c r="BG109" s="24">
        <f t="shared" si="87"/>
        <v>7</v>
      </c>
      <c r="BH109" s="24">
        <f t="shared" si="87"/>
        <v>17</v>
      </c>
      <c r="BI109" s="24">
        <f t="shared" si="87"/>
        <v>24</v>
      </c>
      <c r="BJ109" s="85">
        <f t="shared" si="87"/>
        <v>6</v>
      </c>
      <c r="BK109" s="24">
        <v>18</v>
      </c>
      <c r="BL109" s="24">
        <v>6</v>
      </c>
      <c r="BM109" s="24">
        <v>15</v>
      </c>
      <c r="BN109" s="24">
        <f t="shared" si="88"/>
        <v>21</v>
      </c>
      <c r="BO109" s="85">
        <v>6</v>
      </c>
      <c r="BP109" s="47"/>
      <c r="BQ109" s="47"/>
      <c r="BR109" s="30">
        <v>6.5</v>
      </c>
      <c r="BS109" s="23" t="s">
        <v>72</v>
      </c>
      <c r="BT109" s="23"/>
      <c r="BU109" s="23"/>
      <c r="BV109" s="23"/>
      <c r="BW109" s="24"/>
      <c r="BX109" s="23"/>
      <c r="BY109" s="84">
        <v>5</v>
      </c>
      <c r="BZ109" s="24">
        <v>1</v>
      </c>
      <c r="CA109" s="24">
        <v>4</v>
      </c>
      <c r="CB109" s="24">
        <f>+BZ109+CA109</f>
        <v>5</v>
      </c>
      <c r="CC109" s="85">
        <v>0</v>
      </c>
      <c r="CD109" s="84">
        <f t="shared" si="82"/>
        <v>6</v>
      </c>
      <c r="CE109" s="24">
        <f t="shared" si="82"/>
        <v>1</v>
      </c>
      <c r="CF109" s="24">
        <f t="shared" si="82"/>
        <v>4</v>
      </c>
      <c r="CG109" s="24">
        <f t="shared" si="82"/>
        <v>5</v>
      </c>
      <c r="CH109" s="85">
        <f t="shared" si="82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D110" s="23" t="s">
        <v>41</v>
      </c>
      <c r="E110" s="23"/>
      <c r="F110" s="23"/>
      <c r="G110" s="23" t="s">
        <v>131</v>
      </c>
      <c r="H110" s="24"/>
      <c r="I110" s="24">
        <v>29</v>
      </c>
      <c r="J110" s="24">
        <v>15</v>
      </c>
      <c r="K110" s="24">
        <v>9</v>
      </c>
      <c r="L110" s="24">
        <v>24</v>
      </c>
      <c r="M110" s="55">
        <v>12</v>
      </c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86"/>
        <v>0</v>
      </c>
      <c r="BE110" s="85">
        <v>0</v>
      </c>
      <c r="BF110" s="84">
        <f t="shared" si="87"/>
        <v>9</v>
      </c>
      <c r="BG110" s="24">
        <f t="shared" si="87"/>
        <v>1</v>
      </c>
      <c r="BH110" s="24">
        <f t="shared" si="87"/>
        <v>6</v>
      </c>
      <c r="BI110" s="24">
        <f t="shared" si="87"/>
        <v>7</v>
      </c>
      <c r="BJ110" s="85">
        <f t="shared" si="87"/>
        <v>0</v>
      </c>
      <c r="BK110" s="24">
        <v>9</v>
      </c>
      <c r="BL110" s="24">
        <v>1</v>
      </c>
      <c r="BM110" s="24">
        <v>6</v>
      </c>
      <c r="BN110" s="24">
        <f t="shared" si="88"/>
        <v>7</v>
      </c>
      <c r="BO110" s="85">
        <v>0</v>
      </c>
      <c r="BP110" s="47"/>
      <c r="BQ110" s="47"/>
      <c r="BR110" s="30">
        <v>9</v>
      </c>
      <c r="BS110" s="23" t="s">
        <v>112</v>
      </c>
      <c r="BT110" s="23"/>
      <c r="BU110" s="23"/>
      <c r="BV110" s="23"/>
      <c r="BW110" s="24"/>
      <c r="BX110" s="23"/>
      <c r="BY110" s="84">
        <v>0</v>
      </c>
      <c r="BZ110" s="24">
        <v>0</v>
      </c>
      <c r="CA110" s="24">
        <v>0</v>
      </c>
      <c r="CB110" s="24">
        <f>+BZ110+CA110</f>
        <v>0</v>
      </c>
      <c r="CC110" s="85">
        <v>0</v>
      </c>
      <c r="CD110" s="84">
        <f t="shared" si="82"/>
        <v>1</v>
      </c>
      <c r="CE110" s="24">
        <f t="shared" si="82"/>
        <v>0</v>
      </c>
      <c r="CF110" s="24">
        <f t="shared" si="82"/>
        <v>0</v>
      </c>
      <c r="CG110" s="24">
        <f t="shared" si="82"/>
        <v>0</v>
      </c>
      <c r="CH110" s="85">
        <f t="shared" si="82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x14ac:dyDescent="0.25">
      <c r="A111" s="40"/>
      <c r="D111" s="23" t="s">
        <v>115</v>
      </c>
      <c r="E111" s="23"/>
      <c r="F111" s="23"/>
      <c r="G111" s="23" t="s">
        <v>23</v>
      </c>
      <c r="H111" s="24"/>
      <c r="I111" s="24">
        <v>23</v>
      </c>
      <c r="J111" s="24">
        <v>0</v>
      </c>
      <c r="K111" s="24">
        <v>13</v>
      </c>
      <c r="L111" s="24">
        <v>13</v>
      </c>
      <c r="M111" s="55">
        <v>10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86"/>
        <v>0</v>
      </c>
      <c r="BE111" s="85">
        <v>0</v>
      </c>
      <c r="BF111" s="84">
        <f t="shared" si="87"/>
        <v>5</v>
      </c>
      <c r="BG111" s="24">
        <f t="shared" si="87"/>
        <v>0</v>
      </c>
      <c r="BH111" s="24">
        <f t="shared" si="87"/>
        <v>2</v>
      </c>
      <c r="BI111" s="24">
        <f t="shared" si="87"/>
        <v>2</v>
      </c>
      <c r="BJ111" s="85">
        <f t="shared" si="87"/>
        <v>0</v>
      </c>
      <c r="BK111" s="24">
        <v>5</v>
      </c>
      <c r="BL111" s="24">
        <v>0</v>
      </c>
      <c r="BM111" s="24">
        <v>2</v>
      </c>
      <c r="BN111" s="24">
        <f t="shared" si="88"/>
        <v>2</v>
      </c>
      <c r="BO111" s="85">
        <v>0</v>
      </c>
      <c r="BP111" s="47"/>
      <c r="BQ111" s="47"/>
      <c r="BR111" s="30">
        <v>7</v>
      </c>
      <c r="BS111" s="23" t="s">
        <v>44</v>
      </c>
      <c r="BT111" s="23"/>
      <c r="BU111" s="23"/>
      <c r="BV111" s="23"/>
      <c r="BW111" s="24"/>
      <c r="BX111" s="23"/>
      <c r="BY111" s="84">
        <v>3</v>
      </c>
      <c r="BZ111" s="24">
        <v>1</v>
      </c>
      <c r="CA111" s="24">
        <v>0</v>
      </c>
      <c r="CB111" s="24">
        <f>+BZ111+CA111</f>
        <v>1</v>
      </c>
      <c r="CC111" s="85">
        <v>0</v>
      </c>
      <c r="CD111" s="84">
        <f t="shared" si="82"/>
        <v>4</v>
      </c>
      <c r="CE111" s="24">
        <f t="shared" si="82"/>
        <v>1</v>
      </c>
      <c r="CF111" s="24">
        <f t="shared" si="82"/>
        <v>0</v>
      </c>
      <c r="CG111" s="24">
        <f t="shared" si="82"/>
        <v>1</v>
      </c>
      <c r="CH111" s="85">
        <f t="shared" si="82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112</v>
      </c>
      <c r="E112" s="23"/>
      <c r="F112" s="23"/>
      <c r="G112" s="23" t="s">
        <v>15</v>
      </c>
      <c r="H112" s="24"/>
      <c r="I112" s="24">
        <v>25</v>
      </c>
      <c r="J112" s="24">
        <v>25</v>
      </c>
      <c r="K112" s="24">
        <v>18</v>
      </c>
      <c r="L112" s="24">
        <v>43</v>
      </c>
      <c r="M112" s="55">
        <v>10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8</v>
      </c>
      <c r="BB112" s="24">
        <v>0</v>
      </c>
      <c r="BC112" s="24">
        <v>2</v>
      </c>
      <c r="BD112" s="24">
        <f t="shared" si="86"/>
        <v>2</v>
      </c>
      <c r="BE112" s="85">
        <v>0</v>
      </c>
      <c r="BF112" s="84">
        <f t="shared" si="87"/>
        <v>30</v>
      </c>
      <c r="BG112" s="24">
        <f t="shared" si="87"/>
        <v>3</v>
      </c>
      <c r="BH112" s="24">
        <f t="shared" si="87"/>
        <v>6</v>
      </c>
      <c r="BI112" s="24">
        <f t="shared" si="87"/>
        <v>9</v>
      </c>
      <c r="BJ112" s="85">
        <f t="shared" si="87"/>
        <v>2</v>
      </c>
      <c r="BK112" s="24">
        <v>22</v>
      </c>
      <c r="BL112" s="24">
        <v>3</v>
      </c>
      <c r="BM112" s="24">
        <v>4</v>
      </c>
      <c r="BN112" s="24">
        <f t="shared" si="88"/>
        <v>7</v>
      </c>
      <c r="BO112" s="85">
        <v>2</v>
      </c>
      <c r="BP112" s="47"/>
      <c r="BQ112" s="47"/>
      <c r="BR112" s="30">
        <v>6</v>
      </c>
      <c r="BS112" s="23" t="s">
        <v>145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>+BZ112+CA112</f>
        <v>0</v>
      </c>
      <c r="CC112" s="85">
        <v>0</v>
      </c>
      <c r="CD112" s="84">
        <f t="shared" si="82"/>
        <v>1</v>
      </c>
      <c r="CE112" s="24">
        <f t="shared" si="82"/>
        <v>0</v>
      </c>
      <c r="CF112" s="24">
        <f t="shared" si="82"/>
        <v>0</v>
      </c>
      <c r="CG112" s="24">
        <f t="shared" si="82"/>
        <v>0</v>
      </c>
      <c r="CH112" s="85">
        <f t="shared" si="82"/>
        <v>0</v>
      </c>
      <c r="CI112" s="24">
        <v>1</v>
      </c>
      <c r="CJ112" s="24">
        <v>0</v>
      </c>
      <c r="CK112" s="24">
        <v>0</v>
      </c>
      <c r="CL112" s="24">
        <v>0</v>
      </c>
      <c r="CM112" s="85">
        <v>0</v>
      </c>
      <c r="CN112" s="47"/>
    </row>
    <row r="113" spans="1:92" ht="15.75" customHeight="1" x14ac:dyDescent="0.25">
      <c r="A113" s="40"/>
      <c r="D113" s="23" t="s">
        <v>78</v>
      </c>
      <c r="E113" s="23"/>
      <c r="F113" s="23"/>
      <c r="G113" s="23" t="s">
        <v>23</v>
      </c>
      <c r="H113" s="24"/>
      <c r="I113" s="24">
        <v>26</v>
      </c>
      <c r="J113" s="24">
        <v>38</v>
      </c>
      <c r="K113" s="24">
        <v>11</v>
      </c>
      <c r="L113" s="24">
        <v>49</v>
      </c>
      <c r="M113" s="55">
        <v>10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7</v>
      </c>
      <c r="BB113" s="24">
        <v>0</v>
      </c>
      <c r="BC113" s="24">
        <v>0</v>
      </c>
      <c r="BD113" s="24">
        <f t="shared" si="86"/>
        <v>0</v>
      </c>
      <c r="BE113" s="85">
        <v>0</v>
      </c>
      <c r="BF113" s="84">
        <f t="shared" si="87"/>
        <v>29</v>
      </c>
      <c r="BG113" s="24">
        <f t="shared" si="87"/>
        <v>0</v>
      </c>
      <c r="BH113" s="24">
        <f t="shared" si="87"/>
        <v>4</v>
      </c>
      <c r="BI113" s="24">
        <f t="shared" si="87"/>
        <v>4</v>
      </c>
      <c r="BJ113" s="85">
        <f t="shared" si="87"/>
        <v>2</v>
      </c>
      <c r="BK113" s="24">
        <v>22</v>
      </c>
      <c r="BL113" s="24">
        <v>0</v>
      </c>
      <c r="BM113" s="24">
        <v>4</v>
      </c>
      <c r="BN113" s="24">
        <f t="shared" si="88"/>
        <v>4</v>
      </c>
      <c r="BO113" s="85">
        <v>2</v>
      </c>
      <c r="BP113" s="47"/>
      <c r="BQ113" s="47"/>
      <c r="BR113" s="30">
        <v>7</v>
      </c>
      <c r="BS113" s="23" t="s">
        <v>51</v>
      </c>
      <c r="BT113" s="23"/>
      <c r="BU113" s="23"/>
      <c r="BV113" s="23"/>
      <c r="BW113" s="24"/>
      <c r="BX113" s="23"/>
      <c r="BY113" s="84">
        <v>0</v>
      </c>
      <c r="BZ113" s="24">
        <v>0</v>
      </c>
      <c r="CA113" s="24">
        <v>0</v>
      </c>
      <c r="CB113" s="24">
        <f>+BZ113+CA113</f>
        <v>0</v>
      </c>
      <c r="CC113" s="85">
        <v>0</v>
      </c>
      <c r="CD113" s="84">
        <f t="shared" si="82"/>
        <v>1</v>
      </c>
      <c r="CE113" s="24">
        <f t="shared" si="82"/>
        <v>0</v>
      </c>
      <c r="CF113" s="24">
        <f t="shared" si="82"/>
        <v>0</v>
      </c>
      <c r="CG113" s="24">
        <f t="shared" si="82"/>
        <v>0</v>
      </c>
      <c r="CH113" s="85">
        <f t="shared" si="82"/>
        <v>0</v>
      </c>
      <c r="CI113" s="24">
        <v>1</v>
      </c>
      <c r="CJ113" s="24">
        <v>0</v>
      </c>
      <c r="CK113" s="24">
        <v>0</v>
      </c>
      <c r="CL113" s="24">
        <v>0</v>
      </c>
      <c r="CM113" s="85">
        <v>0</v>
      </c>
      <c r="CN113" s="47"/>
    </row>
    <row r="114" spans="1:92" ht="15.75" customHeight="1" x14ac:dyDescent="0.25">
      <c r="A114" s="40"/>
      <c r="D114" s="23" t="s">
        <v>158</v>
      </c>
      <c r="E114" s="23"/>
      <c r="F114" s="23"/>
      <c r="G114" s="23" t="s">
        <v>131</v>
      </c>
      <c r="H114" s="24"/>
      <c r="I114" s="24">
        <v>30</v>
      </c>
      <c r="J114" s="24">
        <v>41</v>
      </c>
      <c r="K114" s="24">
        <v>29</v>
      </c>
      <c r="L114" s="24">
        <v>70</v>
      </c>
      <c r="M114" s="55">
        <v>10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86"/>
        <v>0</v>
      </c>
      <c r="BE114" s="85">
        <v>0</v>
      </c>
      <c r="BF114" s="84">
        <f t="shared" si="87"/>
        <v>2.5</v>
      </c>
      <c r="BG114" s="24">
        <f t="shared" si="87"/>
        <v>0</v>
      </c>
      <c r="BH114" s="24">
        <f t="shared" si="87"/>
        <v>0</v>
      </c>
      <c r="BI114" s="24">
        <f t="shared" si="87"/>
        <v>0</v>
      </c>
      <c r="BJ114" s="85">
        <f t="shared" si="87"/>
        <v>2</v>
      </c>
      <c r="BK114" s="24">
        <v>2.5</v>
      </c>
      <c r="BL114" s="24">
        <v>0</v>
      </c>
      <c r="BM114" s="24">
        <v>0</v>
      </c>
      <c r="BN114" s="24">
        <f t="shared" si="88"/>
        <v>0</v>
      </c>
      <c r="BO114" s="85">
        <v>2</v>
      </c>
      <c r="BP114" s="47"/>
      <c r="BQ114" s="47"/>
      <c r="BR114" s="30">
        <v>8</v>
      </c>
      <c r="BS114" s="23" t="s">
        <v>116</v>
      </c>
      <c r="BT114" s="23"/>
      <c r="BU114" s="23"/>
      <c r="BV114" s="23"/>
      <c r="BW114" s="24"/>
      <c r="BX114" s="23"/>
      <c r="BY114" s="84">
        <v>2</v>
      </c>
      <c r="BZ114" s="24">
        <v>0</v>
      </c>
      <c r="CA114" s="24">
        <v>0</v>
      </c>
      <c r="CB114" s="24">
        <f>+BZ114+CA114</f>
        <v>0</v>
      </c>
      <c r="CC114" s="85">
        <v>0</v>
      </c>
      <c r="CD114" s="84">
        <f t="shared" si="82"/>
        <v>4</v>
      </c>
      <c r="CE114" s="24">
        <f t="shared" si="82"/>
        <v>1</v>
      </c>
      <c r="CF114" s="24">
        <f t="shared" si="82"/>
        <v>3</v>
      </c>
      <c r="CG114" s="24">
        <f t="shared" si="82"/>
        <v>4</v>
      </c>
      <c r="CH114" s="85">
        <f t="shared" si="82"/>
        <v>0</v>
      </c>
      <c r="CI114" s="24">
        <v>2</v>
      </c>
      <c r="CJ114" s="24">
        <v>1</v>
      </c>
      <c r="CK114" s="24">
        <v>3</v>
      </c>
      <c r="CL114" s="24">
        <v>4</v>
      </c>
      <c r="CM114" s="85">
        <v>0</v>
      </c>
      <c r="CN114" s="47"/>
    </row>
    <row r="115" spans="1:92" ht="15.75" customHeight="1" x14ac:dyDescent="0.25">
      <c r="A115" s="40"/>
      <c r="D115" s="23" t="s">
        <v>173</v>
      </c>
      <c r="E115" s="23"/>
      <c r="F115" s="23"/>
      <c r="G115" s="16" t="s">
        <v>138</v>
      </c>
      <c r="H115" s="24"/>
      <c r="I115" s="24">
        <v>26</v>
      </c>
      <c r="J115" s="24">
        <v>1</v>
      </c>
      <c r="K115" s="24">
        <v>6</v>
      </c>
      <c r="L115" s="24">
        <v>7</v>
      </c>
      <c r="M115" s="55">
        <v>8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86"/>
        <v>0</v>
      </c>
      <c r="BE115" s="85">
        <v>0</v>
      </c>
      <c r="BF115" s="84">
        <f t="shared" si="87"/>
        <v>20</v>
      </c>
      <c r="BG115" s="24">
        <f t="shared" si="87"/>
        <v>2</v>
      </c>
      <c r="BH115" s="24">
        <f t="shared" si="87"/>
        <v>4</v>
      </c>
      <c r="BI115" s="24">
        <f t="shared" si="87"/>
        <v>6</v>
      </c>
      <c r="BJ115" s="85">
        <f t="shared" si="87"/>
        <v>4</v>
      </c>
      <c r="BK115" s="24">
        <v>20</v>
      </c>
      <c r="BL115" s="24">
        <v>2</v>
      </c>
      <c r="BM115" s="24">
        <v>4</v>
      </c>
      <c r="BN115" s="24">
        <f t="shared" si="88"/>
        <v>6</v>
      </c>
      <c r="BO115" s="85">
        <v>4</v>
      </c>
      <c r="BP115" s="47"/>
      <c r="BQ115" s="47"/>
      <c r="BR115" s="30">
        <v>7</v>
      </c>
      <c r="BS115" s="23" t="s">
        <v>38</v>
      </c>
      <c r="BT115" s="23"/>
      <c r="BU115" s="23"/>
      <c r="BV115" s="23"/>
      <c r="BW115" s="24"/>
      <c r="BX115" s="23"/>
      <c r="BY115" s="84">
        <v>1</v>
      </c>
      <c r="BZ115" s="24">
        <v>0</v>
      </c>
      <c r="CA115" s="24">
        <v>1</v>
      </c>
      <c r="CB115" s="24">
        <f>+BZ115+CA115</f>
        <v>1</v>
      </c>
      <c r="CC115" s="85">
        <v>0</v>
      </c>
      <c r="CD115" s="84">
        <f t="shared" ref="CD115:CH119" si="89">+CI115+BY115</f>
        <v>5</v>
      </c>
      <c r="CE115" s="24">
        <f t="shared" si="89"/>
        <v>0</v>
      </c>
      <c r="CF115" s="24">
        <f t="shared" si="89"/>
        <v>3</v>
      </c>
      <c r="CG115" s="24">
        <f t="shared" si="89"/>
        <v>3</v>
      </c>
      <c r="CH115" s="85">
        <f t="shared" si="89"/>
        <v>0</v>
      </c>
      <c r="CI115" s="24">
        <v>4</v>
      </c>
      <c r="CJ115" s="24">
        <v>0</v>
      </c>
      <c r="CK115" s="24">
        <v>2</v>
      </c>
      <c r="CL115" s="24">
        <v>2</v>
      </c>
      <c r="CM115" s="85">
        <v>0</v>
      </c>
      <c r="CN115" s="47"/>
    </row>
    <row r="116" spans="1:92" ht="15.75" customHeight="1" x14ac:dyDescent="0.25">
      <c r="A116" s="40"/>
      <c r="D116" s="23" t="s">
        <v>119</v>
      </c>
      <c r="E116" s="23"/>
      <c r="F116" s="23"/>
      <c r="G116" s="23" t="s">
        <v>19</v>
      </c>
      <c r="H116" s="24"/>
      <c r="I116" s="24">
        <v>27</v>
      </c>
      <c r="J116" s="24">
        <v>32</v>
      </c>
      <c r="K116" s="24">
        <v>13</v>
      </c>
      <c r="L116" s="24">
        <v>45</v>
      </c>
      <c r="M116" s="55">
        <v>8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8</v>
      </c>
      <c r="BB116" s="24">
        <v>1</v>
      </c>
      <c r="BC116" s="24">
        <v>3</v>
      </c>
      <c r="BD116" s="24">
        <f t="shared" si="86"/>
        <v>4</v>
      </c>
      <c r="BE116" s="85">
        <v>0</v>
      </c>
      <c r="BF116" s="84">
        <f t="shared" si="87"/>
        <v>27</v>
      </c>
      <c r="BG116" s="24">
        <f t="shared" si="87"/>
        <v>1</v>
      </c>
      <c r="BH116" s="24">
        <f t="shared" si="87"/>
        <v>6</v>
      </c>
      <c r="BI116" s="24">
        <f t="shared" si="87"/>
        <v>7</v>
      </c>
      <c r="BJ116" s="85">
        <f t="shared" si="87"/>
        <v>2</v>
      </c>
      <c r="BK116" s="24">
        <v>19</v>
      </c>
      <c r="BL116" s="24">
        <v>0</v>
      </c>
      <c r="BM116" s="24">
        <v>3</v>
      </c>
      <c r="BN116" s="24">
        <f t="shared" si="88"/>
        <v>3</v>
      </c>
      <c r="BO116" s="85">
        <v>2</v>
      </c>
      <c r="BP116" s="47"/>
      <c r="BQ116" s="47"/>
      <c r="BR116" s="30">
        <v>6.5</v>
      </c>
      <c r="BS116" s="23" t="s">
        <v>130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>+BZ116+CA116</f>
        <v>0</v>
      </c>
      <c r="CC116" s="85">
        <v>0</v>
      </c>
      <c r="CD116" s="84">
        <f t="shared" si="89"/>
        <v>4</v>
      </c>
      <c r="CE116" s="24">
        <f t="shared" si="89"/>
        <v>0</v>
      </c>
      <c r="CF116" s="24">
        <f t="shared" si="89"/>
        <v>3</v>
      </c>
      <c r="CG116" s="24">
        <f t="shared" si="89"/>
        <v>3</v>
      </c>
      <c r="CH116" s="85">
        <f t="shared" si="89"/>
        <v>2</v>
      </c>
      <c r="CI116" s="24">
        <v>4</v>
      </c>
      <c r="CJ116" s="24">
        <v>0</v>
      </c>
      <c r="CK116" s="24">
        <v>3</v>
      </c>
      <c r="CL116" s="24">
        <v>3</v>
      </c>
      <c r="CM116" s="85">
        <v>2</v>
      </c>
      <c r="CN116" s="47"/>
    </row>
    <row r="117" spans="1:92" ht="15.75" customHeight="1" x14ac:dyDescent="0.25">
      <c r="A117" s="40"/>
      <c r="D117" s="23" t="s">
        <v>49</v>
      </c>
      <c r="E117" s="23"/>
      <c r="F117" s="23"/>
      <c r="G117" s="16" t="s">
        <v>138</v>
      </c>
      <c r="H117" s="24"/>
      <c r="I117" s="24">
        <v>28</v>
      </c>
      <c r="J117" s="24">
        <v>13</v>
      </c>
      <c r="K117" s="24">
        <v>10</v>
      </c>
      <c r="L117" s="24">
        <v>23</v>
      </c>
      <c r="M117" s="55">
        <v>8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8</v>
      </c>
      <c r="BB117" s="24">
        <v>0</v>
      </c>
      <c r="BC117" s="24">
        <v>0</v>
      </c>
      <c r="BD117" s="24">
        <f t="shared" si="86"/>
        <v>0</v>
      </c>
      <c r="BE117" s="85">
        <v>2</v>
      </c>
      <c r="BF117" s="84">
        <f t="shared" si="87"/>
        <v>27</v>
      </c>
      <c r="BG117" s="24">
        <f t="shared" si="87"/>
        <v>0</v>
      </c>
      <c r="BH117" s="24">
        <f t="shared" si="87"/>
        <v>2</v>
      </c>
      <c r="BI117" s="24">
        <f t="shared" si="87"/>
        <v>2</v>
      </c>
      <c r="BJ117" s="85">
        <f t="shared" si="87"/>
        <v>2</v>
      </c>
      <c r="BK117" s="24">
        <v>19</v>
      </c>
      <c r="BL117" s="24">
        <v>0</v>
      </c>
      <c r="BM117" s="24">
        <v>2</v>
      </c>
      <c r="BN117" s="24">
        <f t="shared" si="88"/>
        <v>2</v>
      </c>
      <c r="BO117" s="85">
        <v>0</v>
      </c>
      <c r="BP117" s="47"/>
      <c r="BQ117" s="47"/>
      <c r="BR117" s="30">
        <v>8</v>
      </c>
      <c r="BS117" s="23" t="s">
        <v>66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>+BZ117+CA117</f>
        <v>0</v>
      </c>
      <c r="CC117" s="85">
        <v>0</v>
      </c>
      <c r="CD117" s="84">
        <f t="shared" si="89"/>
        <v>3</v>
      </c>
      <c r="CE117" s="24">
        <f t="shared" si="89"/>
        <v>0</v>
      </c>
      <c r="CF117" s="24">
        <f t="shared" si="89"/>
        <v>1</v>
      </c>
      <c r="CG117" s="24">
        <f t="shared" si="89"/>
        <v>1</v>
      </c>
      <c r="CH117" s="85">
        <f t="shared" si="89"/>
        <v>2</v>
      </c>
      <c r="CI117" s="24">
        <v>3</v>
      </c>
      <c r="CJ117" s="24">
        <v>0</v>
      </c>
      <c r="CK117" s="24">
        <v>1</v>
      </c>
      <c r="CL117" s="24">
        <v>1</v>
      </c>
      <c r="CM117" s="85">
        <v>2</v>
      </c>
      <c r="CN117" s="47"/>
    </row>
    <row r="118" spans="1:92" ht="15.75" customHeight="1" thickBot="1" x14ac:dyDescent="0.3">
      <c r="A118" s="40"/>
      <c r="D118" s="23" t="s">
        <v>38</v>
      </c>
      <c r="E118" s="23"/>
      <c r="F118" s="23"/>
      <c r="G118" s="23" t="s">
        <v>25</v>
      </c>
      <c r="H118" s="24"/>
      <c r="I118" s="24">
        <v>28</v>
      </c>
      <c r="J118" s="24">
        <v>4</v>
      </c>
      <c r="K118" s="24">
        <v>13</v>
      </c>
      <c r="L118" s="24">
        <v>17</v>
      </c>
      <c r="M118" s="55">
        <v>8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88</v>
      </c>
      <c r="BB118" s="25">
        <f t="shared" ref="BB118" si="90">SUM(BB106:BB117)</f>
        <v>28</v>
      </c>
      <c r="BC118" s="25">
        <f>SUM(BC106:BC117)</f>
        <v>44</v>
      </c>
      <c r="BD118" s="25">
        <f>+BC118+BB118</f>
        <v>72</v>
      </c>
      <c r="BE118" s="89">
        <f>SUM(BE106:BE117)</f>
        <v>10</v>
      </c>
      <c r="BF118" s="88">
        <f>SUM(BF106:BF117)</f>
        <v>329</v>
      </c>
      <c r="BG118" s="25">
        <f t="shared" ref="BG118" si="91">SUM(BG106:BG117)</f>
        <v>83</v>
      </c>
      <c r="BH118" s="25">
        <f>SUM(BH106:BH117)</f>
        <v>126</v>
      </c>
      <c r="BI118" s="25">
        <f>+BH118+BG118</f>
        <v>209</v>
      </c>
      <c r="BJ118" s="89">
        <f>SUM(BJ106:BJ117)</f>
        <v>40</v>
      </c>
      <c r="BK118" s="25">
        <f>SUM(BK106:BK117)</f>
        <v>241</v>
      </c>
      <c r="BL118" s="25">
        <f t="shared" ref="BL118" si="92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30">
        <v>9.5</v>
      </c>
      <c r="BS118" s="23" t="s">
        <v>78</v>
      </c>
      <c r="BT118" s="23"/>
      <c r="BU118" s="23"/>
      <c r="BV118" s="23"/>
      <c r="BW118" s="24"/>
      <c r="BX118" s="23"/>
      <c r="BY118" s="84">
        <v>0</v>
      </c>
      <c r="BZ118" s="24">
        <v>0</v>
      </c>
      <c r="CA118" s="24">
        <v>0</v>
      </c>
      <c r="CB118" s="24">
        <f>+BZ118+CA118</f>
        <v>0</v>
      </c>
      <c r="CC118" s="85">
        <v>0</v>
      </c>
      <c r="CD118" s="84">
        <f t="shared" si="89"/>
        <v>1</v>
      </c>
      <c r="CE118" s="24">
        <f t="shared" si="89"/>
        <v>2</v>
      </c>
      <c r="CF118" s="24">
        <f t="shared" si="89"/>
        <v>0</v>
      </c>
      <c r="CG118" s="24">
        <f t="shared" si="89"/>
        <v>2</v>
      </c>
      <c r="CH118" s="85">
        <f t="shared" si="89"/>
        <v>0</v>
      </c>
      <c r="CI118" s="24">
        <v>1</v>
      </c>
      <c r="CJ118" s="24">
        <v>2</v>
      </c>
      <c r="CK118" s="24">
        <v>0</v>
      </c>
      <c r="CL118" s="24">
        <v>2</v>
      </c>
      <c r="CM118" s="85">
        <v>0</v>
      </c>
      <c r="CN118" s="47"/>
    </row>
    <row r="119" spans="1:92" ht="15.75" customHeight="1" thickBot="1" x14ac:dyDescent="0.3">
      <c r="A119" s="40"/>
      <c r="D119" s="23" t="s">
        <v>179</v>
      </c>
      <c r="E119" s="23"/>
      <c r="F119" s="23"/>
      <c r="G119" s="23" t="s">
        <v>19</v>
      </c>
      <c r="H119" s="24"/>
      <c r="I119" s="24">
        <v>29</v>
      </c>
      <c r="J119" s="24">
        <v>6</v>
      </c>
      <c r="K119" s="24">
        <v>17</v>
      </c>
      <c r="L119" s="24">
        <v>23</v>
      </c>
      <c r="M119" s="55">
        <v>8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23</v>
      </c>
      <c r="BB119" s="24">
        <v>2</v>
      </c>
      <c r="BC119" s="24">
        <v>9</v>
      </c>
      <c r="BD119" s="24">
        <f t="shared" ref="BD119:BD130" si="93">+BB119+BC119</f>
        <v>11</v>
      </c>
      <c r="BE119" s="85">
        <v>0</v>
      </c>
      <c r="BF119" s="84">
        <f t="shared" ref="BF119:BJ130" si="94">+BK119+BA119</f>
        <v>62</v>
      </c>
      <c r="BG119" s="24">
        <f t="shared" si="94"/>
        <v>6</v>
      </c>
      <c r="BH119" s="24">
        <f t="shared" si="94"/>
        <v>14</v>
      </c>
      <c r="BI119" s="24">
        <f t="shared" si="94"/>
        <v>20</v>
      </c>
      <c r="BJ119" s="85">
        <f t="shared" si="94"/>
        <v>0</v>
      </c>
      <c r="BK119" s="15">
        <v>39</v>
      </c>
      <c r="BL119" s="15">
        <v>4</v>
      </c>
      <c r="BM119" s="15">
        <v>5</v>
      </c>
      <c r="BN119" s="15">
        <f t="shared" ref="BN119:BN130" si="95">+BL119+BM119</f>
        <v>9</v>
      </c>
      <c r="BO119" s="87">
        <v>0</v>
      </c>
      <c r="BP119" s="47"/>
      <c r="BQ119" s="47"/>
      <c r="BR119" s="30">
        <v>8</v>
      </c>
      <c r="BS119" s="23" t="s">
        <v>123</v>
      </c>
      <c r="BT119" s="23"/>
      <c r="BU119" s="23"/>
      <c r="BV119" s="23"/>
      <c r="BW119" s="24"/>
      <c r="BX119" s="23"/>
      <c r="BY119" s="84">
        <v>0</v>
      </c>
      <c r="BZ119" s="24">
        <v>0</v>
      </c>
      <c r="CA119" s="24">
        <v>0</v>
      </c>
      <c r="CB119" s="24">
        <f>+BZ119+CA119</f>
        <v>0</v>
      </c>
      <c r="CC119" s="85">
        <v>0</v>
      </c>
      <c r="CD119" s="84">
        <f t="shared" si="89"/>
        <v>1</v>
      </c>
      <c r="CE119" s="24">
        <f t="shared" si="89"/>
        <v>1</v>
      </c>
      <c r="CF119" s="24">
        <f t="shared" si="89"/>
        <v>0</v>
      </c>
      <c r="CG119" s="24">
        <f t="shared" si="89"/>
        <v>1</v>
      </c>
      <c r="CH119" s="85">
        <f t="shared" si="89"/>
        <v>2</v>
      </c>
      <c r="CI119" s="24">
        <v>1</v>
      </c>
      <c r="CJ119" s="24">
        <v>1</v>
      </c>
      <c r="CK119" s="24">
        <v>0</v>
      </c>
      <c r="CL119" s="24">
        <v>1</v>
      </c>
      <c r="CM119" s="85">
        <v>2</v>
      </c>
      <c r="CN119" s="47"/>
    </row>
    <row r="120" spans="1:92" ht="15.75" customHeight="1" thickBot="1" x14ac:dyDescent="0.3">
      <c r="A120" s="40"/>
      <c r="D120" s="23" t="s">
        <v>171</v>
      </c>
      <c r="E120" s="23"/>
      <c r="F120" s="23"/>
      <c r="G120" s="23" t="s">
        <v>131</v>
      </c>
      <c r="H120" s="24"/>
      <c r="I120" s="24">
        <v>30</v>
      </c>
      <c r="J120" s="24">
        <v>31</v>
      </c>
      <c r="K120" s="24">
        <v>44</v>
      </c>
      <c r="L120" s="24">
        <v>75</v>
      </c>
      <c r="M120" s="55">
        <v>8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93"/>
        <v>0</v>
      </c>
      <c r="BE120" s="85">
        <v>0</v>
      </c>
      <c r="BF120" s="84">
        <f t="shared" si="94"/>
        <v>5</v>
      </c>
      <c r="BG120" s="24">
        <f t="shared" si="94"/>
        <v>0</v>
      </c>
      <c r="BH120" s="24">
        <f t="shared" si="94"/>
        <v>0</v>
      </c>
      <c r="BI120" s="24">
        <f t="shared" si="94"/>
        <v>0</v>
      </c>
      <c r="BJ120" s="85">
        <f t="shared" si="94"/>
        <v>0</v>
      </c>
      <c r="BK120" s="24">
        <v>5</v>
      </c>
      <c r="BL120" s="24">
        <v>0</v>
      </c>
      <c r="BM120" s="24">
        <v>0</v>
      </c>
      <c r="BN120" s="24">
        <f t="shared" si="95"/>
        <v>0</v>
      </c>
      <c r="BO120" s="85">
        <v>0</v>
      </c>
      <c r="BP120" s="47"/>
      <c r="BQ120" s="47"/>
      <c r="BR120" s="57"/>
      <c r="BS120" s="34" t="s">
        <v>760</v>
      </c>
      <c r="BT120" s="34"/>
      <c r="BU120" s="34"/>
      <c r="BV120" s="57"/>
      <c r="BW120" s="15"/>
      <c r="BX120" s="34"/>
      <c r="BY120" s="86">
        <f>SUM(BY82:BY119)</f>
        <v>34</v>
      </c>
      <c r="BZ120" s="15">
        <f>SUM(BZ82:BZ119)</f>
        <v>5</v>
      </c>
      <c r="CA120" s="15">
        <f>SUM(CA82:CA119)</f>
        <v>16</v>
      </c>
      <c r="CB120" s="15">
        <f>SUM(CB82:CB119)</f>
        <v>21</v>
      </c>
      <c r="CC120" s="87">
        <f>SUM(CC82:CC119)</f>
        <v>2</v>
      </c>
      <c r="CD120" s="86">
        <f>SUM(CD82:CD119)</f>
        <v>104.5</v>
      </c>
      <c r="CE120" s="15">
        <f>SUM(CE82:CE119)</f>
        <v>20</v>
      </c>
      <c r="CF120" s="15">
        <f>SUM(CF82:CF119)</f>
        <v>36</v>
      </c>
      <c r="CG120" s="15">
        <f>SUM(CG82:CG119)</f>
        <v>56</v>
      </c>
      <c r="CH120" s="87">
        <f>SUM(CH82:CH119)</f>
        <v>8</v>
      </c>
      <c r="CI120" s="86">
        <f>SUM(CI82:CI119)</f>
        <v>70.5</v>
      </c>
      <c r="CJ120" s="15">
        <f>SUM(CJ82:CJ119)</f>
        <v>15</v>
      </c>
      <c r="CK120" s="15">
        <f>SUM(CK82:CK119)</f>
        <v>20</v>
      </c>
      <c r="CL120" s="15">
        <f>SUM(CL82:CL119)</f>
        <v>35</v>
      </c>
      <c r="CM120" s="87">
        <f>SUM(CM82:CM119)</f>
        <v>6</v>
      </c>
      <c r="CN120" s="47"/>
    </row>
    <row r="121" spans="1:92" ht="15.75" customHeight="1" x14ac:dyDescent="0.25">
      <c r="A121" s="40"/>
      <c r="D121" s="23" t="s">
        <v>37</v>
      </c>
      <c r="E121" s="23"/>
      <c r="F121" s="23"/>
      <c r="G121" s="23" t="s">
        <v>17</v>
      </c>
      <c r="H121" s="24"/>
      <c r="I121" s="24">
        <v>19</v>
      </c>
      <c r="J121" s="24">
        <v>7</v>
      </c>
      <c r="K121" s="24">
        <v>17</v>
      </c>
      <c r="L121" s="24">
        <v>24</v>
      </c>
      <c r="M121" s="55">
        <v>6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7</v>
      </c>
      <c r="BB121" s="24">
        <v>7</v>
      </c>
      <c r="BC121" s="24">
        <v>4</v>
      </c>
      <c r="BD121" s="24">
        <f t="shared" si="93"/>
        <v>11</v>
      </c>
      <c r="BE121" s="85">
        <v>4</v>
      </c>
      <c r="BF121" s="84">
        <f t="shared" si="94"/>
        <v>25</v>
      </c>
      <c r="BG121" s="24">
        <f t="shared" si="94"/>
        <v>25</v>
      </c>
      <c r="BH121" s="24">
        <f t="shared" si="94"/>
        <v>18</v>
      </c>
      <c r="BI121" s="24">
        <f t="shared" si="94"/>
        <v>43</v>
      </c>
      <c r="BJ121" s="85">
        <f t="shared" si="94"/>
        <v>10</v>
      </c>
      <c r="BK121" s="24">
        <v>18</v>
      </c>
      <c r="BL121" s="24">
        <v>18</v>
      </c>
      <c r="BM121" s="24">
        <v>14</v>
      </c>
      <c r="BN121" s="24">
        <f t="shared" si="95"/>
        <v>32</v>
      </c>
      <c r="BO121" s="85">
        <v>6</v>
      </c>
      <c r="BP121" s="47"/>
      <c r="BQ121" s="47"/>
      <c r="BR121" s="30"/>
      <c r="BS121" s="23" t="s">
        <v>774</v>
      </c>
      <c r="BT121" s="23"/>
      <c r="BU121" s="23"/>
      <c r="BV121" s="30"/>
      <c r="BW121" s="24"/>
      <c r="BX121" s="23"/>
      <c r="BY121" s="84">
        <f>+BY120+BY58+AC103-1</f>
        <v>181</v>
      </c>
      <c r="BZ121" s="24">
        <f>+BZ120+BZ58</f>
        <v>39</v>
      </c>
      <c r="CA121" s="24">
        <f>+CA120+CA58</f>
        <v>76</v>
      </c>
      <c r="CB121" s="24">
        <f>+CB120+CB58</f>
        <v>115</v>
      </c>
      <c r="CC121" s="85">
        <f>+CC120+CC58</f>
        <v>20</v>
      </c>
      <c r="CD121" s="84">
        <f>+CD120+CD58+AC92-1-1</f>
        <v>606.5</v>
      </c>
      <c r="CE121" s="24">
        <f>+CE120+CE58</f>
        <v>146</v>
      </c>
      <c r="CF121" s="24">
        <f>+CF120+CF58</f>
        <v>225</v>
      </c>
      <c r="CG121" s="24">
        <f>+CG120+CG58</f>
        <v>371</v>
      </c>
      <c r="CH121" s="85">
        <f>+CH120+CH58</f>
        <v>70</v>
      </c>
      <c r="CI121" s="84">
        <f>+CI120+CI58+AC121-1-1</f>
        <v>424.5</v>
      </c>
      <c r="CJ121" s="24">
        <f>+CJ120+CJ58</f>
        <v>107</v>
      </c>
      <c r="CK121" s="24">
        <f>+CK120+CK58</f>
        <v>149</v>
      </c>
      <c r="CL121" s="24">
        <f>+CL120+CL58</f>
        <v>256</v>
      </c>
      <c r="CM121" s="85">
        <f>+CM120+CM58</f>
        <v>50</v>
      </c>
      <c r="CN121" s="47"/>
    </row>
    <row r="122" spans="1:92" ht="15.75" customHeight="1" x14ac:dyDescent="0.25">
      <c r="A122" s="40"/>
      <c r="D122" s="23" t="s">
        <v>62</v>
      </c>
      <c r="E122" s="23"/>
      <c r="F122" s="23"/>
      <c r="G122" s="16" t="s">
        <v>21</v>
      </c>
      <c r="H122" s="24"/>
      <c r="I122" s="24">
        <v>23</v>
      </c>
      <c r="J122" s="24">
        <v>24</v>
      </c>
      <c r="K122" s="24">
        <v>9</v>
      </c>
      <c r="L122" s="24">
        <v>33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6</v>
      </c>
      <c r="BB122" s="24">
        <v>5</v>
      </c>
      <c r="BC122" s="24">
        <v>4</v>
      </c>
      <c r="BD122" s="24">
        <f t="shared" si="93"/>
        <v>9</v>
      </c>
      <c r="BE122" s="85">
        <v>0</v>
      </c>
      <c r="BF122" s="84">
        <f t="shared" si="94"/>
        <v>25</v>
      </c>
      <c r="BG122" s="24">
        <f t="shared" si="94"/>
        <v>7</v>
      </c>
      <c r="BH122" s="24">
        <f t="shared" si="94"/>
        <v>13</v>
      </c>
      <c r="BI122" s="24">
        <f t="shared" si="94"/>
        <v>20</v>
      </c>
      <c r="BJ122" s="85">
        <f t="shared" si="94"/>
        <v>2</v>
      </c>
      <c r="BK122" s="24">
        <v>19</v>
      </c>
      <c r="BL122" s="24">
        <v>2</v>
      </c>
      <c r="BM122" s="24">
        <v>9</v>
      </c>
      <c r="BN122" s="24">
        <f t="shared" si="95"/>
        <v>11</v>
      </c>
      <c r="BO122" s="85">
        <v>2</v>
      </c>
      <c r="BP122" s="47"/>
      <c r="BQ122" s="47"/>
      <c r="BR122" s="16"/>
      <c r="BT122" s="16"/>
      <c r="BU122" s="16"/>
      <c r="BV122" s="16"/>
      <c r="BW122" s="16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47"/>
    </row>
    <row r="123" spans="1:92" ht="15.75" customHeight="1" x14ac:dyDescent="0.25">
      <c r="A123" s="40"/>
      <c r="D123" s="23" t="s">
        <v>105</v>
      </c>
      <c r="E123" s="23"/>
      <c r="F123" s="23"/>
      <c r="G123" s="23" t="s">
        <v>131</v>
      </c>
      <c r="H123" s="24"/>
      <c r="I123" s="24">
        <v>23</v>
      </c>
      <c r="J123" s="24">
        <v>0</v>
      </c>
      <c r="K123" s="24">
        <v>6</v>
      </c>
      <c r="L123" s="24">
        <v>6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8</v>
      </c>
      <c r="BB123" s="24">
        <v>0</v>
      </c>
      <c r="BC123" s="24">
        <v>3</v>
      </c>
      <c r="BD123" s="24">
        <f t="shared" si="93"/>
        <v>3</v>
      </c>
      <c r="BE123" s="85">
        <v>2</v>
      </c>
      <c r="BF123" s="84">
        <f t="shared" si="94"/>
        <v>30</v>
      </c>
      <c r="BG123" s="24">
        <f t="shared" si="94"/>
        <v>0</v>
      </c>
      <c r="BH123" s="24">
        <f t="shared" si="94"/>
        <v>16</v>
      </c>
      <c r="BI123" s="24">
        <f t="shared" si="94"/>
        <v>16</v>
      </c>
      <c r="BJ123" s="85">
        <f t="shared" si="94"/>
        <v>2</v>
      </c>
      <c r="BK123" s="24">
        <v>22</v>
      </c>
      <c r="BL123" s="24">
        <v>0</v>
      </c>
      <c r="BM123" s="24">
        <v>13</v>
      </c>
      <c r="BN123" s="24">
        <f t="shared" si="95"/>
        <v>13</v>
      </c>
      <c r="BO123" s="85">
        <v>0</v>
      </c>
      <c r="BP123" s="47"/>
      <c r="BQ123" s="47"/>
      <c r="BR123" s="30"/>
      <c r="BS123" s="23" t="s">
        <v>107</v>
      </c>
      <c r="BT123" s="23"/>
      <c r="BU123" s="23"/>
      <c r="BV123" s="30"/>
      <c r="BW123" s="24"/>
      <c r="BX123" s="23"/>
      <c r="BY123" s="24">
        <f>+BA119+BA106+BA93+BA80+BA46+BA33+BA20+BA7</f>
        <v>181</v>
      </c>
      <c r="BZ123" s="24">
        <f>+BB119+BB106+BB93+BB80+BB46+BB33+BB20+BB7</f>
        <v>39</v>
      </c>
      <c r="CA123" s="24">
        <f>+BC119+BC106+BC93+BC80+BC46+BC33+BC20+BC7</f>
        <v>76</v>
      </c>
      <c r="CB123" s="24">
        <f>+BD119+BD106+BD93+BD80+BD46+BD33+BD20+BD7</f>
        <v>115</v>
      </c>
      <c r="CC123" s="24">
        <f>+BE119+BE106+BE93+BE80+BE46+BE33+BE20+BE7</f>
        <v>20</v>
      </c>
      <c r="CD123" s="24">
        <f>+BF119+BF106+BF93+BF80+BF46+BF33+BF20+BF7</f>
        <v>605.5</v>
      </c>
      <c r="CE123" s="24">
        <f>+BG119+BG106+BG93+BG80+BG46+BG33+BG20+BG7</f>
        <v>146</v>
      </c>
      <c r="CF123" s="24">
        <f>+BH119+BH106+BH93+BH80+BH46+BH33+BH20+BH7</f>
        <v>225</v>
      </c>
      <c r="CG123" s="24">
        <f>+BI119+BI106+BI93+BI80+BI46+BI33+BI20+BI7</f>
        <v>371</v>
      </c>
      <c r="CH123" s="24">
        <f>+BJ119+BJ106+BJ93+BJ80+BJ46+BJ33+BJ20+BJ7</f>
        <v>70</v>
      </c>
      <c r="CI123" s="24">
        <f>+BK119+BK106+BK93+BK80+BK46+BK33+BK20+BK7</f>
        <v>424.5</v>
      </c>
      <c r="CJ123" s="24">
        <f>+BL119+BL106+BL93+BL80+BL46+BL33+BL20+BL7</f>
        <v>107</v>
      </c>
      <c r="CK123" s="24">
        <f>+BM119+BM106+BM93+BM80+BM46+BM33+BM20+BM7</f>
        <v>149</v>
      </c>
      <c r="CL123" s="24">
        <f>+BN119+BN106+BN93+BN80+BN46+BN33+BN20+BN7</f>
        <v>256</v>
      </c>
      <c r="CM123" s="24">
        <f>+BO119+BO106+BO93+BO80+BO46+BO33+BO20+BO7</f>
        <v>50</v>
      </c>
      <c r="CN123" s="47"/>
    </row>
    <row r="124" spans="1:92" ht="15.75" customHeight="1" x14ac:dyDescent="0.25">
      <c r="A124" s="40"/>
      <c r="D124" s="23" t="s">
        <v>174</v>
      </c>
      <c r="E124" s="23"/>
      <c r="F124" s="23"/>
      <c r="G124" s="23" t="s">
        <v>25</v>
      </c>
      <c r="H124" s="24"/>
      <c r="I124" s="24">
        <v>25</v>
      </c>
      <c r="J124" s="24">
        <v>3</v>
      </c>
      <c r="K124" s="24">
        <v>8</v>
      </c>
      <c r="L124" s="24">
        <v>11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7</v>
      </c>
      <c r="BB124" s="24">
        <v>4</v>
      </c>
      <c r="BC124" s="24">
        <v>6</v>
      </c>
      <c r="BD124" s="24">
        <f t="shared" si="93"/>
        <v>10</v>
      </c>
      <c r="BE124" s="85">
        <v>4</v>
      </c>
      <c r="BF124" s="84">
        <f t="shared" si="94"/>
        <v>26</v>
      </c>
      <c r="BG124" s="24">
        <f t="shared" si="94"/>
        <v>22</v>
      </c>
      <c r="BH124" s="24">
        <f t="shared" si="94"/>
        <v>21</v>
      </c>
      <c r="BI124" s="24">
        <f t="shared" si="94"/>
        <v>43</v>
      </c>
      <c r="BJ124" s="85">
        <f t="shared" si="94"/>
        <v>6</v>
      </c>
      <c r="BK124" s="24">
        <v>19</v>
      </c>
      <c r="BL124" s="24">
        <v>18</v>
      </c>
      <c r="BM124" s="24">
        <v>15</v>
      </c>
      <c r="BN124" s="24">
        <f t="shared" si="95"/>
        <v>33</v>
      </c>
      <c r="BO124" s="85">
        <v>2</v>
      </c>
      <c r="BP124" s="47"/>
      <c r="BQ124" s="47"/>
      <c r="BR124" s="30"/>
      <c r="BS124" s="23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44</v>
      </c>
      <c r="E125" s="23"/>
      <c r="F125" s="23"/>
      <c r="G125" s="23" t="s">
        <v>19</v>
      </c>
      <c r="H125" s="24"/>
      <c r="I125" s="24">
        <v>25</v>
      </c>
      <c r="J125" s="24">
        <v>0</v>
      </c>
      <c r="K125" s="24">
        <v>6</v>
      </c>
      <c r="L125" s="24">
        <v>6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7</v>
      </c>
      <c r="BB125" s="24">
        <v>0</v>
      </c>
      <c r="BC125" s="24">
        <v>2</v>
      </c>
      <c r="BD125" s="24">
        <f t="shared" si="93"/>
        <v>2</v>
      </c>
      <c r="BE125" s="85">
        <v>0</v>
      </c>
      <c r="BF125" s="84">
        <f t="shared" si="94"/>
        <v>27</v>
      </c>
      <c r="BG125" s="24">
        <f t="shared" si="94"/>
        <v>1</v>
      </c>
      <c r="BH125" s="24">
        <f t="shared" si="94"/>
        <v>10</v>
      </c>
      <c r="BI125" s="24">
        <f t="shared" si="94"/>
        <v>11</v>
      </c>
      <c r="BJ125" s="85">
        <f t="shared" si="94"/>
        <v>4</v>
      </c>
      <c r="BK125" s="24">
        <v>20</v>
      </c>
      <c r="BL125" s="24">
        <v>1</v>
      </c>
      <c r="BM125" s="24">
        <v>8</v>
      </c>
      <c r="BN125" s="24">
        <f t="shared" si="95"/>
        <v>9</v>
      </c>
      <c r="BO125" s="85">
        <v>4</v>
      </c>
      <c r="BP125" s="47"/>
      <c r="BQ125" s="47"/>
      <c r="BR125" s="30"/>
      <c r="BS125" s="23"/>
      <c r="BT125" s="23"/>
      <c r="BU125" s="23"/>
      <c r="BV125" s="30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 t="s">
        <v>61</v>
      </c>
      <c r="E126" s="23"/>
      <c r="F126" s="23"/>
      <c r="G126" s="23" t="s">
        <v>17</v>
      </c>
      <c r="H126" s="24"/>
      <c r="I126" s="24">
        <v>26</v>
      </c>
      <c r="J126" s="24">
        <v>32</v>
      </c>
      <c r="K126" s="24">
        <v>26</v>
      </c>
      <c r="L126" s="24">
        <v>58</v>
      </c>
      <c r="M126" s="55">
        <v>6</v>
      </c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7</v>
      </c>
      <c r="BB126" s="24">
        <v>1</v>
      </c>
      <c r="BC126" s="24">
        <v>2</v>
      </c>
      <c r="BD126" s="24">
        <f t="shared" si="93"/>
        <v>3</v>
      </c>
      <c r="BE126" s="85">
        <v>2</v>
      </c>
      <c r="BF126" s="84">
        <f t="shared" si="94"/>
        <v>25</v>
      </c>
      <c r="BG126" s="24">
        <f t="shared" si="94"/>
        <v>3</v>
      </c>
      <c r="BH126" s="24">
        <f t="shared" si="94"/>
        <v>5</v>
      </c>
      <c r="BI126" s="24">
        <f t="shared" si="94"/>
        <v>8</v>
      </c>
      <c r="BJ126" s="85">
        <f t="shared" si="94"/>
        <v>4</v>
      </c>
      <c r="BK126" s="24">
        <v>18</v>
      </c>
      <c r="BL126" s="24">
        <v>2</v>
      </c>
      <c r="BM126" s="24">
        <v>3</v>
      </c>
      <c r="BN126" s="24">
        <f t="shared" si="95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D127" s="23" t="s">
        <v>106</v>
      </c>
      <c r="E127" s="23"/>
      <c r="F127" s="23"/>
      <c r="G127" s="23" t="s">
        <v>15</v>
      </c>
      <c r="H127" s="24"/>
      <c r="I127" s="24">
        <v>26</v>
      </c>
      <c r="J127" s="24">
        <v>22</v>
      </c>
      <c r="K127" s="24">
        <v>21</v>
      </c>
      <c r="L127" s="24">
        <v>43</v>
      </c>
      <c r="M127" s="55">
        <v>6</v>
      </c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5</v>
      </c>
      <c r="BB127" s="24">
        <v>2</v>
      </c>
      <c r="BC127" s="24">
        <v>1</v>
      </c>
      <c r="BD127" s="24">
        <f t="shared" si="93"/>
        <v>3</v>
      </c>
      <c r="BE127" s="85">
        <v>0</v>
      </c>
      <c r="BF127" s="84">
        <f t="shared" si="94"/>
        <v>27</v>
      </c>
      <c r="BG127" s="24">
        <f t="shared" si="94"/>
        <v>6</v>
      </c>
      <c r="BH127" s="24">
        <f t="shared" si="94"/>
        <v>8</v>
      </c>
      <c r="BI127" s="24">
        <f t="shared" si="94"/>
        <v>14</v>
      </c>
      <c r="BJ127" s="85">
        <f t="shared" si="94"/>
        <v>0</v>
      </c>
      <c r="BK127" s="24">
        <v>22</v>
      </c>
      <c r="BL127" s="24">
        <v>4</v>
      </c>
      <c r="BM127" s="24">
        <v>7</v>
      </c>
      <c r="BN127" s="24">
        <f t="shared" si="95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D128" s="23" t="s">
        <v>104</v>
      </c>
      <c r="E128" s="23"/>
      <c r="F128" s="23"/>
      <c r="G128" s="23" t="s">
        <v>25</v>
      </c>
      <c r="H128" s="24"/>
      <c r="I128" s="24">
        <v>26</v>
      </c>
      <c r="J128" s="24">
        <v>5</v>
      </c>
      <c r="K128" s="24">
        <v>20</v>
      </c>
      <c r="L128" s="24">
        <v>25</v>
      </c>
      <c r="M128" s="55">
        <v>6</v>
      </c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2</v>
      </c>
      <c r="BB128" s="24">
        <v>1</v>
      </c>
      <c r="BC128" s="24">
        <v>0</v>
      </c>
      <c r="BD128" s="24">
        <f t="shared" si="93"/>
        <v>1</v>
      </c>
      <c r="BE128" s="85">
        <v>0</v>
      </c>
      <c r="BF128" s="84">
        <f t="shared" si="94"/>
        <v>20</v>
      </c>
      <c r="BG128" s="24">
        <f t="shared" si="94"/>
        <v>5</v>
      </c>
      <c r="BH128" s="24">
        <f t="shared" si="94"/>
        <v>6</v>
      </c>
      <c r="BI128" s="24">
        <f t="shared" si="94"/>
        <v>11</v>
      </c>
      <c r="BJ128" s="85">
        <f t="shared" si="94"/>
        <v>0</v>
      </c>
      <c r="BK128" s="24">
        <v>18</v>
      </c>
      <c r="BL128" s="24">
        <v>4</v>
      </c>
      <c r="BM128" s="24">
        <v>6</v>
      </c>
      <c r="BN128" s="24">
        <f t="shared" si="95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D129" s="23" t="s">
        <v>157</v>
      </c>
      <c r="G129" s="16" t="s">
        <v>138</v>
      </c>
      <c r="H129" s="24"/>
      <c r="I129" s="24">
        <v>28</v>
      </c>
      <c r="J129" s="24">
        <v>3</v>
      </c>
      <c r="K129" s="24">
        <v>13</v>
      </c>
      <c r="L129" s="24">
        <v>16</v>
      </c>
      <c r="M129" s="55">
        <v>6</v>
      </c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8</v>
      </c>
      <c r="BB129" s="24">
        <v>1</v>
      </c>
      <c r="BC129" s="24">
        <v>1</v>
      </c>
      <c r="BD129" s="24">
        <f t="shared" si="93"/>
        <v>2</v>
      </c>
      <c r="BE129" s="85">
        <v>2</v>
      </c>
      <c r="BF129" s="84">
        <f t="shared" si="94"/>
        <v>27</v>
      </c>
      <c r="BG129" s="24">
        <f t="shared" si="94"/>
        <v>3</v>
      </c>
      <c r="BH129" s="24">
        <f t="shared" si="94"/>
        <v>5</v>
      </c>
      <c r="BI129" s="24">
        <f t="shared" si="94"/>
        <v>8</v>
      </c>
      <c r="BJ129" s="85">
        <f t="shared" si="94"/>
        <v>2</v>
      </c>
      <c r="BK129" s="24">
        <v>19</v>
      </c>
      <c r="BL129" s="24">
        <v>2</v>
      </c>
      <c r="BM129" s="24">
        <v>4</v>
      </c>
      <c r="BN129" s="24">
        <f t="shared" si="95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D130" s="23" t="s">
        <v>52</v>
      </c>
      <c r="E130" s="23"/>
      <c r="F130" s="23"/>
      <c r="G130" s="23" t="s">
        <v>25</v>
      </c>
      <c r="H130" s="24"/>
      <c r="I130" s="24">
        <v>28</v>
      </c>
      <c r="J130" s="24">
        <v>2</v>
      </c>
      <c r="K130" s="24">
        <v>8</v>
      </c>
      <c r="L130" s="24">
        <v>10</v>
      </c>
      <c r="M130" s="55">
        <v>6</v>
      </c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8</v>
      </c>
      <c r="BB130" s="24">
        <v>1</v>
      </c>
      <c r="BC130" s="24">
        <v>4</v>
      </c>
      <c r="BD130" s="24">
        <f t="shared" si="93"/>
        <v>5</v>
      </c>
      <c r="BE130" s="85">
        <v>2</v>
      </c>
      <c r="BF130" s="84">
        <f t="shared" si="94"/>
        <v>30</v>
      </c>
      <c r="BG130" s="24">
        <f t="shared" si="94"/>
        <v>1</v>
      </c>
      <c r="BH130" s="24">
        <f t="shared" si="94"/>
        <v>9</v>
      </c>
      <c r="BI130" s="24">
        <f t="shared" si="94"/>
        <v>10</v>
      </c>
      <c r="BJ130" s="85">
        <f t="shared" si="94"/>
        <v>4</v>
      </c>
      <c r="BK130" s="24">
        <v>22</v>
      </c>
      <c r="BL130" s="24">
        <v>0</v>
      </c>
      <c r="BM130" s="24">
        <v>5</v>
      </c>
      <c r="BN130" s="24">
        <f t="shared" si="95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88</v>
      </c>
      <c r="BB131" s="25">
        <f t="shared" ref="BB131" si="96">SUM(BB119:BB130)</f>
        <v>24</v>
      </c>
      <c r="BC131" s="25">
        <f>SUM(BC119:BC130)</f>
        <v>36</v>
      </c>
      <c r="BD131" s="25">
        <f>+BC131+BB131</f>
        <v>60</v>
      </c>
      <c r="BE131" s="89">
        <f>SUM(BE119:BE130)</f>
        <v>16</v>
      </c>
      <c r="BF131" s="88">
        <f>SUM(BF119:BF130)</f>
        <v>329</v>
      </c>
      <c r="BG131" s="25">
        <f t="shared" ref="BG131" si="97">SUM(BG119:BG130)</f>
        <v>79</v>
      </c>
      <c r="BH131" s="25">
        <f>SUM(BH119:BH130)</f>
        <v>125</v>
      </c>
      <c r="BI131" s="25">
        <f>+BH131+BG131</f>
        <v>204</v>
      </c>
      <c r="BJ131" s="89">
        <f>SUM(BJ119:BJ130)</f>
        <v>34</v>
      </c>
      <c r="BK131" s="25">
        <f>SUM(BK119:BK130)</f>
        <v>241</v>
      </c>
      <c r="BL131" s="25">
        <f t="shared" ref="BL131" si="98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701</v>
      </c>
      <c r="BB132" s="95">
        <f t="shared" ref="BB132:BE132" si="99">+BB131+BB118+BB105+BB92+BB58+BB45+BB32+BB19</f>
        <v>177</v>
      </c>
      <c r="BC132" s="95">
        <f t="shared" si="99"/>
        <v>275</v>
      </c>
      <c r="BD132" s="95">
        <f t="shared" si="99"/>
        <v>452</v>
      </c>
      <c r="BE132" s="95">
        <f t="shared" si="99"/>
        <v>100</v>
      </c>
      <c r="BF132" s="94">
        <f>+BF131+BF118+BF105+BF92+BF58+BF45+BF32+BF19</f>
        <v>2630</v>
      </c>
      <c r="BG132" s="95">
        <f t="shared" ref="BG132:BJ132" si="100">+BG131+BG118+BG105+BG92+BG58+BG45+BG32+BG19</f>
        <v>683</v>
      </c>
      <c r="BH132" s="95">
        <f t="shared" si="100"/>
        <v>1091</v>
      </c>
      <c r="BI132" s="95">
        <f t="shared" si="100"/>
        <v>1774</v>
      </c>
      <c r="BJ132" s="96">
        <f t="shared" si="100"/>
        <v>354</v>
      </c>
      <c r="BK132" s="95">
        <f>+BK131+BK118+BK105+BK92+BK58+BK45+BK32+BK19</f>
        <v>1929</v>
      </c>
      <c r="BL132" s="95">
        <f t="shared" ref="BL132:BO132" si="101">+BL131+BL118+BL105+BL92+BL58+BL45+BL32+BL19</f>
        <v>506</v>
      </c>
      <c r="BM132" s="95">
        <f t="shared" si="101"/>
        <v>816</v>
      </c>
      <c r="BN132" s="95">
        <f t="shared" si="101"/>
        <v>1322</v>
      </c>
      <c r="BO132" s="96">
        <f t="shared" si="101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30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29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7" si="102">SUMIF($C$4:$C$11,$C150,G$4:G$11)+SUMIF($C$163:$C$170,$C150,G$163:G$170)</f>
        <v>21</v>
      </c>
      <c r="H150" s="67">
        <f t="shared" si="102"/>
        <v>5</v>
      </c>
      <c r="I150" s="67">
        <f t="shared" si="102"/>
        <v>4</v>
      </c>
      <c r="J150" s="67">
        <f t="shared" ref="J150:J157" si="103">G150*2+I150*1</f>
        <v>46</v>
      </c>
      <c r="K150" s="71">
        <f t="shared" ref="K150:K157" si="104">+J150/((G150+H150+I150)*2)</f>
        <v>0.76666666666666672</v>
      </c>
      <c r="L150" s="67">
        <f t="shared" ref="L150:O157" si="105">SUMIF($C$4:$C$11,$C150,L$4:L$11)+SUMIF($C$163:$C$170,$C150,L$163:L$170)</f>
        <v>113</v>
      </c>
      <c r="M150" s="67">
        <f t="shared" si="105"/>
        <v>55</v>
      </c>
      <c r="N150" s="67">
        <f t="shared" si="105"/>
        <v>182</v>
      </c>
      <c r="O150" s="67">
        <f t="shared" si="105"/>
        <v>60</v>
      </c>
      <c r="P150" s="5">
        <v>1</v>
      </c>
      <c r="Q150" s="45"/>
    </row>
    <row r="151" spans="1:92" ht="18" x14ac:dyDescent="0.25">
      <c r="A151" s="40"/>
      <c r="B151" s="67" t="s">
        <v>742</v>
      </c>
      <c r="C151" s="68" t="s">
        <v>160</v>
      </c>
      <c r="D151" s="69"/>
      <c r="E151" s="68"/>
      <c r="F151" s="70"/>
      <c r="G151" s="67">
        <f>SUMIF($C$4:$C$11,$C151,G$4:G$11)+SUMIF($C$163:$C$170,$C151,G$163:G$170)</f>
        <v>19</v>
      </c>
      <c r="H151" s="67">
        <f>SUMIF($C$4:$C$11,$C151,H$4:H$11)+SUMIF($C$163:$C$170,$C151,H$163:H$170)</f>
        <v>8</v>
      </c>
      <c r="I151" s="67">
        <f>SUMIF($C$4:$C$11,$C151,I$4:I$11)+SUMIF($C$163:$C$170,$C151,I$163:I$170)</f>
        <v>3</v>
      </c>
      <c r="J151" s="67">
        <f>G151*2+I151*1</f>
        <v>41</v>
      </c>
      <c r="K151" s="71">
        <f>+J151/((G151+H151+I151)*2)</f>
        <v>0.68333333333333335</v>
      </c>
      <c r="L151" s="67">
        <f>SUMIF($C$4:$C$11,$C151,L$4:L$11)+SUMIF($C$163:$C$170,$C151,L$163:L$170)</f>
        <v>104</v>
      </c>
      <c r="M151" s="67">
        <f>SUMIF($C$4:$C$11,$C151,M$4:M$11)+SUMIF($C$163:$C$170,$C151,M$163:M$170)</f>
        <v>84</v>
      </c>
      <c r="N151" s="67">
        <f>SUMIF($C$4:$C$11,$C151,N$4:N$11)+SUMIF($C$163:$C$170,$C151,N$163:N$170)</f>
        <v>163</v>
      </c>
      <c r="O151" s="67">
        <f>SUMIF($C$4:$C$11,$C151,O$4:O$11)+SUMIF($C$163:$C$170,$C151,O$163:O$170)</f>
        <v>52</v>
      </c>
      <c r="P151" s="5">
        <v>3</v>
      </c>
      <c r="Q151" s="40"/>
    </row>
    <row r="152" spans="1:92" ht="18" x14ac:dyDescent="0.25">
      <c r="A152" s="40"/>
      <c r="B152" s="67" t="s">
        <v>743</v>
      </c>
      <c r="C152" s="72" t="s">
        <v>23</v>
      </c>
      <c r="D152" s="70"/>
      <c r="E152" s="72"/>
      <c r="F152" s="70"/>
      <c r="G152" s="67">
        <f>SUMIF($C$4:$C$11,$C152,G$4:G$11)+SUMIF($C$163:$C$170,$C152,G$163:G$170)</f>
        <v>18</v>
      </c>
      <c r="H152" s="67">
        <f>SUMIF($C$4:$C$11,$C152,H$4:H$11)+SUMIF($C$163:$C$170,$C152,H$163:H$170)</f>
        <v>8</v>
      </c>
      <c r="I152" s="67">
        <f>SUMIF($C$4:$C$11,$C152,I$4:I$11)+SUMIF($C$163:$C$170,$C152,I$163:I$170)</f>
        <v>4</v>
      </c>
      <c r="J152" s="67">
        <f>G152*2+I152*1</f>
        <v>40</v>
      </c>
      <c r="K152" s="71">
        <f>+J152/((G152+H152+I152)*2)</f>
        <v>0.66666666666666663</v>
      </c>
      <c r="L152" s="67">
        <f>SUMIF($C$4:$C$11,$C152,L$4:L$11)+SUMIF($C$163:$C$170,$C152,L$163:L$170)</f>
        <v>98</v>
      </c>
      <c r="M152" s="67">
        <f>SUMIF($C$4:$C$11,$C152,M$4:M$11)+SUMIF($C$163:$C$170,$C152,M$163:M$170)</f>
        <v>68</v>
      </c>
      <c r="N152" s="67">
        <f>SUMIF($C$4:$C$11,$C152,N$4:N$11)+SUMIF($C$163:$C$170,$C152,N$163:N$170)</f>
        <v>155</v>
      </c>
      <c r="O152" s="67">
        <f>SUMIF($C$4:$C$11,$C152,O$4:O$11)+SUMIF($C$163:$C$170,$C152,O$163:O$170)</f>
        <v>54</v>
      </c>
      <c r="P152" s="5">
        <v>2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102"/>
        <v>12</v>
      </c>
      <c r="H153" s="67">
        <f t="shared" si="102"/>
        <v>12</v>
      </c>
      <c r="I153" s="67">
        <f t="shared" si="102"/>
        <v>6</v>
      </c>
      <c r="J153" s="67">
        <f t="shared" si="103"/>
        <v>30</v>
      </c>
      <c r="K153" s="71">
        <f t="shared" si="104"/>
        <v>0.5</v>
      </c>
      <c r="L153" s="67">
        <f t="shared" si="105"/>
        <v>83</v>
      </c>
      <c r="M153" s="67">
        <f t="shared" si="105"/>
        <v>80</v>
      </c>
      <c r="N153" s="67">
        <f t="shared" si="105"/>
        <v>126</v>
      </c>
      <c r="O153" s="67">
        <f t="shared" si="105"/>
        <v>40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102"/>
        <v>11</v>
      </c>
      <c r="H154" s="67">
        <f t="shared" si="102"/>
        <v>16</v>
      </c>
      <c r="I154" s="67">
        <f t="shared" si="102"/>
        <v>3</v>
      </c>
      <c r="J154" s="67">
        <f t="shared" si="103"/>
        <v>25</v>
      </c>
      <c r="K154" s="71">
        <f t="shared" si="104"/>
        <v>0.41666666666666669</v>
      </c>
      <c r="L154" s="67">
        <f t="shared" si="105"/>
        <v>83</v>
      </c>
      <c r="M154" s="67">
        <f t="shared" si="105"/>
        <v>91</v>
      </c>
      <c r="N154" s="67">
        <f t="shared" si="105"/>
        <v>130</v>
      </c>
      <c r="O154" s="67">
        <f t="shared" si="105"/>
        <v>34</v>
      </c>
      <c r="P154" s="5">
        <v>5</v>
      </c>
      <c r="Q154" s="40"/>
    </row>
    <row r="155" spans="1:92" ht="18" x14ac:dyDescent="0.25">
      <c r="A155" s="40"/>
      <c r="B155" s="67" t="s">
        <v>746</v>
      </c>
      <c r="C155" s="72" t="s">
        <v>21</v>
      </c>
      <c r="D155" s="70"/>
      <c r="E155" s="70"/>
      <c r="F155" s="70"/>
      <c r="G155" s="67">
        <f t="shared" si="102"/>
        <v>10</v>
      </c>
      <c r="H155" s="67">
        <f t="shared" si="102"/>
        <v>17</v>
      </c>
      <c r="I155" s="67">
        <f t="shared" si="102"/>
        <v>3</v>
      </c>
      <c r="J155" s="67">
        <f>G155*2+I155*1</f>
        <v>23</v>
      </c>
      <c r="K155" s="71">
        <f>+J155/((G155+H155+I155)*2)</f>
        <v>0.38333333333333336</v>
      </c>
      <c r="L155" s="67">
        <f t="shared" si="105"/>
        <v>72</v>
      </c>
      <c r="M155" s="67">
        <f t="shared" si="105"/>
        <v>88</v>
      </c>
      <c r="N155" s="67">
        <f t="shared" si="105"/>
        <v>120</v>
      </c>
      <c r="O155" s="67">
        <f t="shared" si="105"/>
        <v>34</v>
      </c>
      <c r="P155" s="5">
        <v>6</v>
      </c>
      <c r="Q155" s="40"/>
    </row>
    <row r="156" spans="1:92" ht="18" x14ac:dyDescent="0.25">
      <c r="A156" s="40"/>
      <c r="B156" s="67" t="s">
        <v>749</v>
      </c>
      <c r="C156" s="72" t="s">
        <v>15</v>
      </c>
      <c r="D156" s="70"/>
      <c r="E156" s="72"/>
      <c r="F156" s="70"/>
      <c r="G156" s="67">
        <f t="shared" si="102"/>
        <v>9</v>
      </c>
      <c r="H156" s="67">
        <f t="shared" si="102"/>
        <v>18</v>
      </c>
      <c r="I156" s="67">
        <f t="shared" si="102"/>
        <v>3</v>
      </c>
      <c r="J156" s="67">
        <f>G156*2+I156*1</f>
        <v>21</v>
      </c>
      <c r="K156" s="71">
        <f>+J156/((G156+H156+I156)*2)</f>
        <v>0.35</v>
      </c>
      <c r="L156" s="67">
        <f t="shared" si="105"/>
        <v>79</v>
      </c>
      <c r="M156" s="67">
        <f t="shared" si="105"/>
        <v>114</v>
      </c>
      <c r="N156" s="67">
        <f t="shared" si="105"/>
        <v>125</v>
      </c>
      <c r="O156" s="67">
        <f t="shared" si="105"/>
        <v>34</v>
      </c>
      <c r="P156" s="5">
        <v>7</v>
      </c>
      <c r="Q156" s="40"/>
    </row>
    <row r="157" spans="1:92" ht="18.75" thickBot="1" x14ac:dyDescent="0.3">
      <c r="A157" s="40"/>
      <c r="B157" s="67" t="s">
        <v>747</v>
      </c>
      <c r="C157" s="68" t="s">
        <v>132</v>
      </c>
      <c r="D157" s="70"/>
      <c r="E157" s="72"/>
      <c r="F157" s="70"/>
      <c r="G157" s="67">
        <f t="shared" si="102"/>
        <v>5</v>
      </c>
      <c r="H157" s="67">
        <f t="shared" si="102"/>
        <v>21</v>
      </c>
      <c r="I157" s="67">
        <f t="shared" si="102"/>
        <v>4</v>
      </c>
      <c r="J157" s="67">
        <f t="shared" si="103"/>
        <v>14</v>
      </c>
      <c r="K157" s="71">
        <f t="shared" si="104"/>
        <v>0.23333333333333334</v>
      </c>
      <c r="L157" s="67">
        <f t="shared" si="105"/>
        <v>51</v>
      </c>
      <c r="M157" s="67">
        <f t="shared" si="105"/>
        <v>103</v>
      </c>
      <c r="N157" s="67">
        <f t="shared" si="105"/>
        <v>90</v>
      </c>
      <c r="O157" s="67">
        <f t="shared" si="105"/>
        <v>46</v>
      </c>
      <c r="P157" s="5">
        <v>8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105</v>
      </c>
      <c r="H158" s="75">
        <f>SUM(H150:H157)</f>
        <v>105</v>
      </c>
      <c r="I158" s="75">
        <f>SUM(I150:I157)</f>
        <v>30</v>
      </c>
      <c r="J158" s="75"/>
      <c r="K158" s="75"/>
      <c r="L158" s="75">
        <f>SUM(L150:L157)</f>
        <v>683</v>
      </c>
      <c r="M158" s="75">
        <f>SUM(M150:M157)</f>
        <v>683</v>
      </c>
      <c r="N158" s="75">
        <f>SUM(N150:N157)</f>
        <v>1091</v>
      </c>
      <c r="O158" s="75">
        <f>SUM(O150:O157)</f>
        <v>354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30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C177" s="23"/>
      <c r="D177" s="23" t="s">
        <v>61</v>
      </c>
      <c r="E177" s="23"/>
      <c r="F177" s="23"/>
      <c r="G177" s="23" t="s">
        <v>17</v>
      </c>
      <c r="H177" s="24"/>
      <c r="I177" s="24">
        <v>8</v>
      </c>
      <c r="J177" s="24">
        <v>14</v>
      </c>
      <c r="K177" s="24">
        <v>10</v>
      </c>
      <c r="L177" s="55">
        <f>+J177+K177</f>
        <v>24</v>
      </c>
      <c r="M177" s="24">
        <v>2</v>
      </c>
      <c r="O177" s="77"/>
      <c r="P177" s="77"/>
      <c r="Q177" s="47"/>
    </row>
    <row r="178" spans="1:17" ht="15.75" x14ac:dyDescent="0.25">
      <c r="A178" s="40"/>
      <c r="C178" s="23"/>
      <c r="D178" s="23" t="s">
        <v>171</v>
      </c>
      <c r="E178" s="23"/>
      <c r="F178" s="23"/>
      <c r="G178" s="23" t="s">
        <v>131</v>
      </c>
      <c r="H178" s="24"/>
      <c r="I178" s="24">
        <v>8</v>
      </c>
      <c r="J178" s="24">
        <v>8</v>
      </c>
      <c r="K178" s="24">
        <v>11</v>
      </c>
      <c r="L178" s="55">
        <f>+J178+K178</f>
        <v>19</v>
      </c>
      <c r="M178" s="24">
        <v>2</v>
      </c>
      <c r="O178" s="77"/>
      <c r="P178" s="77"/>
      <c r="Q178" s="47"/>
    </row>
    <row r="179" spans="1:17" ht="15.75" x14ac:dyDescent="0.25">
      <c r="A179" s="40"/>
      <c r="D179" s="23" t="s">
        <v>158</v>
      </c>
      <c r="E179" s="23"/>
      <c r="F179" s="23"/>
      <c r="G179" s="23" t="s">
        <v>131</v>
      </c>
      <c r="H179" s="24"/>
      <c r="I179" s="24">
        <v>8</v>
      </c>
      <c r="J179" s="24">
        <v>9</v>
      </c>
      <c r="K179" s="24">
        <v>7</v>
      </c>
      <c r="L179" s="55">
        <f>+J179+K179</f>
        <v>16</v>
      </c>
      <c r="M179" s="24">
        <v>2</v>
      </c>
      <c r="O179" s="78"/>
      <c r="P179" s="78"/>
      <c r="Q179" s="47"/>
    </row>
    <row r="180" spans="1:17" ht="15.75" x14ac:dyDescent="0.25">
      <c r="A180" s="40"/>
      <c r="C180" s="23"/>
      <c r="D180" s="23" t="s">
        <v>172</v>
      </c>
      <c r="E180" s="23"/>
      <c r="F180" s="23"/>
      <c r="G180" s="23" t="s">
        <v>19</v>
      </c>
      <c r="H180" s="24"/>
      <c r="I180" s="24">
        <v>8</v>
      </c>
      <c r="J180" s="24">
        <v>3</v>
      </c>
      <c r="K180" s="24">
        <v>12</v>
      </c>
      <c r="L180" s="55">
        <f>+J180+K180</f>
        <v>15</v>
      </c>
      <c r="M180" s="24">
        <v>4</v>
      </c>
      <c r="O180" s="78"/>
      <c r="P180" s="78"/>
      <c r="Q180" s="47"/>
    </row>
    <row r="181" spans="1:17" ht="15.75" x14ac:dyDescent="0.25">
      <c r="A181" s="40"/>
      <c r="C181" s="23"/>
      <c r="D181" s="23" t="s">
        <v>62</v>
      </c>
      <c r="E181" s="23"/>
      <c r="F181" s="23"/>
      <c r="G181" s="23" t="s">
        <v>21</v>
      </c>
      <c r="H181" s="24"/>
      <c r="I181" s="24">
        <v>5</v>
      </c>
      <c r="J181" s="24">
        <v>10</v>
      </c>
      <c r="K181" s="24">
        <v>2</v>
      </c>
      <c r="L181" s="55">
        <f>+J181+K181</f>
        <v>12</v>
      </c>
      <c r="M181" s="24">
        <v>0</v>
      </c>
      <c r="O181" s="78"/>
      <c r="P181" s="78"/>
      <c r="Q181" s="47"/>
    </row>
    <row r="182" spans="1:17" ht="15.75" x14ac:dyDescent="0.25">
      <c r="A182" s="40"/>
      <c r="C182" s="23"/>
      <c r="D182" s="23" t="s">
        <v>119</v>
      </c>
      <c r="E182" s="23"/>
      <c r="F182" s="23"/>
      <c r="G182" s="23" t="s">
        <v>19</v>
      </c>
      <c r="H182" s="24"/>
      <c r="I182" s="24">
        <v>7</v>
      </c>
      <c r="J182" s="24">
        <v>8</v>
      </c>
      <c r="K182" s="24">
        <v>3</v>
      </c>
      <c r="L182" s="55">
        <f>+J182+K182</f>
        <v>11</v>
      </c>
      <c r="M182" s="24">
        <v>2</v>
      </c>
      <c r="O182" s="78"/>
      <c r="P182" s="78"/>
      <c r="Q182" s="47"/>
    </row>
    <row r="183" spans="1:17" ht="15.75" x14ac:dyDescent="0.25">
      <c r="A183" s="40"/>
      <c r="C183" s="23"/>
      <c r="D183" s="23" t="s">
        <v>125</v>
      </c>
      <c r="E183" s="23"/>
      <c r="F183" s="23"/>
      <c r="G183" s="23" t="s">
        <v>25</v>
      </c>
      <c r="H183" s="24"/>
      <c r="I183" s="24">
        <v>7</v>
      </c>
      <c r="J183" s="24">
        <v>8</v>
      </c>
      <c r="K183" s="24">
        <v>3</v>
      </c>
      <c r="L183" s="55">
        <f>+J183+K183</f>
        <v>11</v>
      </c>
      <c r="M183" s="24">
        <v>0</v>
      </c>
      <c r="O183" s="70"/>
      <c r="P183" s="70"/>
      <c r="Q183" s="47"/>
    </row>
    <row r="184" spans="1:17" ht="15.75" x14ac:dyDescent="0.25">
      <c r="A184" s="40"/>
      <c r="C184" s="23"/>
      <c r="D184" s="23" t="s">
        <v>112</v>
      </c>
      <c r="E184" s="23"/>
      <c r="F184" s="23"/>
      <c r="G184" s="23" t="s">
        <v>15</v>
      </c>
      <c r="H184" s="24"/>
      <c r="I184" s="24">
        <v>7</v>
      </c>
      <c r="J184" s="24">
        <v>7</v>
      </c>
      <c r="K184" s="24">
        <v>4</v>
      </c>
      <c r="L184" s="55">
        <f>+J184+K184</f>
        <v>11</v>
      </c>
      <c r="M184" s="24">
        <v>4</v>
      </c>
      <c r="O184" s="78"/>
      <c r="P184" s="78"/>
      <c r="Q184" s="47"/>
    </row>
    <row r="185" spans="1:17" ht="15.75" x14ac:dyDescent="0.25">
      <c r="A185" s="40"/>
      <c r="C185" s="23"/>
      <c r="D185" s="23" t="s">
        <v>81</v>
      </c>
      <c r="E185" s="23"/>
      <c r="F185" s="23"/>
      <c r="G185" s="23" t="s">
        <v>19</v>
      </c>
      <c r="H185" s="24"/>
      <c r="I185" s="24">
        <v>6</v>
      </c>
      <c r="J185" s="24">
        <v>5</v>
      </c>
      <c r="K185" s="24">
        <v>6</v>
      </c>
      <c r="L185" s="55">
        <f>+J185+K185</f>
        <v>11</v>
      </c>
      <c r="M185" s="24">
        <v>0</v>
      </c>
      <c r="O185" s="78"/>
      <c r="P185" s="78"/>
      <c r="Q185" s="47"/>
    </row>
    <row r="186" spans="1:17" ht="15.75" x14ac:dyDescent="0.25">
      <c r="A186" s="40"/>
      <c r="C186" s="23"/>
      <c r="D186" s="23" t="s">
        <v>104</v>
      </c>
      <c r="E186" s="23"/>
      <c r="F186" s="23"/>
      <c r="G186" s="23" t="s">
        <v>25</v>
      </c>
      <c r="H186" s="24"/>
      <c r="I186" s="24">
        <v>8</v>
      </c>
      <c r="J186" s="24">
        <v>3</v>
      </c>
      <c r="K186" s="24">
        <v>8</v>
      </c>
      <c r="L186" s="55">
        <f>+J186+K186</f>
        <v>11</v>
      </c>
      <c r="M186" s="24">
        <v>2</v>
      </c>
      <c r="O186" s="78"/>
      <c r="P186" s="78"/>
      <c r="Q186" s="47"/>
    </row>
    <row r="187" spans="1:17" ht="15.75" x14ac:dyDescent="0.25">
      <c r="A187" s="40"/>
      <c r="C187" s="23"/>
      <c r="D187" s="23" t="s">
        <v>106</v>
      </c>
      <c r="E187" s="23"/>
      <c r="F187" s="23"/>
      <c r="G187" s="23" t="s">
        <v>15</v>
      </c>
      <c r="H187" s="24"/>
      <c r="I187" s="24">
        <v>7</v>
      </c>
      <c r="J187" s="24">
        <v>4</v>
      </c>
      <c r="K187" s="24">
        <v>6</v>
      </c>
      <c r="L187" s="55">
        <f>+J187+K187</f>
        <v>10</v>
      </c>
      <c r="M187" s="24">
        <v>4</v>
      </c>
      <c r="O187" s="77"/>
      <c r="P187" s="77"/>
      <c r="Q187" s="47"/>
    </row>
    <row r="188" spans="1:17" ht="15.75" x14ac:dyDescent="0.25">
      <c r="A188" s="40"/>
      <c r="C188" s="23"/>
      <c r="D188" s="23" t="s">
        <v>78</v>
      </c>
      <c r="E188" s="23"/>
      <c r="F188" s="23"/>
      <c r="G188" s="23" t="s">
        <v>23</v>
      </c>
      <c r="H188" s="24"/>
      <c r="I188" s="24">
        <v>8</v>
      </c>
      <c r="J188" s="24">
        <v>7</v>
      </c>
      <c r="K188" s="24">
        <v>2</v>
      </c>
      <c r="L188" s="55">
        <f>+J188+K188</f>
        <v>9</v>
      </c>
      <c r="M188" s="24">
        <v>0</v>
      </c>
      <c r="O188" s="78"/>
      <c r="P188" s="78"/>
      <c r="Q188" s="47"/>
    </row>
    <row r="189" spans="1:17" ht="15.75" x14ac:dyDescent="0.25">
      <c r="A189" s="40"/>
      <c r="C189" s="23"/>
      <c r="D189" s="23" t="s">
        <v>181</v>
      </c>
      <c r="E189" s="23"/>
      <c r="F189" s="23"/>
      <c r="G189" s="23" t="s">
        <v>15</v>
      </c>
      <c r="H189" s="24"/>
      <c r="I189" s="24">
        <v>6</v>
      </c>
      <c r="J189" s="24">
        <v>5</v>
      </c>
      <c r="K189" s="24">
        <v>4</v>
      </c>
      <c r="L189" s="55">
        <f>+J189+K189</f>
        <v>9</v>
      </c>
      <c r="M189" s="24">
        <v>0</v>
      </c>
      <c r="O189" s="78"/>
      <c r="P189" s="78"/>
      <c r="Q189" s="47"/>
    </row>
    <row r="190" spans="1:17" ht="18" x14ac:dyDescent="0.25">
      <c r="A190" s="40"/>
      <c r="C190" s="23"/>
      <c r="D190" s="23" t="s">
        <v>41</v>
      </c>
      <c r="E190" s="23"/>
      <c r="F190" s="23"/>
      <c r="G190" s="23" t="s">
        <v>131</v>
      </c>
      <c r="H190" s="24"/>
      <c r="I190" s="24">
        <v>8</v>
      </c>
      <c r="J190" s="24">
        <v>6</v>
      </c>
      <c r="K190" s="24">
        <v>2</v>
      </c>
      <c r="L190" s="55">
        <f>+J190+K190</f>
        <v>8</v>
      </c>
      <c r="M190" s="24">
        <v>2</v>
      </c>
      <c r="O190" s="67"/>
      <c r="P190" s="70"/>
      <c r="Q190" s="47"/>
    </row>
    <row r="191" spans="1:17" ht="15.75" x14ac:dyDescent="0.25">
      <c r="A191" s="40"/>
      <c r="C191" s="23"/>
      <c r="D191" s="23" t="s">
        <v>143</v>
      </c>
      <c r="E191" s="23"/>
      <c r="F191" s="23"/>
      <c r="G191" s="23" t="s">
        <v>25</v>
      </c>
      <c r="H191" s="24"/>
      <c r="I191" s="24">
        <v>8</v>
      </c>
      <c r="J191" s="24">
        <v>2</v>
      </c>
      <c r="K191" s="24">
        <v>6</v>
      </c>
      <c r="L191" s="55">
        <f>+J191+K191</f>
        <v>8</v>
      </c>
      <c r="M191" s="24">
        <v>0</v>
      </c>
      <c r="O191" s="77"/>
      <c r="P191" s="77"/>
      <c r="Q191" s="47"/>
    </row>
    <row r="192" spans="1:17" ht="15.75" x14ac:dyDescent="0.25">
      <c r="A192" s="40"/>
      <c r="B192" s="77"/>
      <c r="C192" s="77"/>
      <c r="D192" s="23" t="s">
        <v>65</v>
      </c>
      <c r="E192" s="23"/>
      <c r="F192" s="23"/>
      <c r="G192" s="23" t="s">
        <v>131</v>
      </c>
      <c r="H192" s="24"/>
      <c r="I192" s="24">
        <v>8</v>
      </c>
      <c r="J192" s="24">
        <v>1</v>
      </c>
      <c r="K192" s="24">
        <v>7</v>
      </c>
      <c r="L192" s="55">
        <f>+J192+K192</f>
        <v>8</v>
      </c>
      <c r="M192" s="24">
        <v>2</v>
      </c>
      <c r="O192" s="77"/>
      <c r="P192" s="77"/>
      <c r="Q192" s="47"/>
    </row>
    <row r="193" spans="1:17" ht="18" x14ac:dyDescent="0.25">
      <c r="A193" s="40"/>
      <c r="B193" s="72"/>
      <c r="C193" s="72"/>
      <c r="D193" s="23" t="s">
        <v>49</v>
      </c>
      <c r="E193" s="23"/>
      <c r="F193" s="23"/>
      <c r="G193" s="23" t="s">
        <v>138</v>
      </c>
      <c r="H193" s="24"/>
      <c r="I193" s="24">
        <v>8</v>
      </c>
      <c r="J193" s="24">
        <v>5</v>
      </c>
      <c r="K193" s="24">
        <v>2</v>
      </c>
      <c r="L193" s="55">
        <f>+J193+K193</f>
        <v>7</v>
      </c>
      <c r="M193" s="24">
        <v>4</v>
      </c>
      <c r="O193" s="72"/>
      <c r="P193" s="77"/>
      <c r="Q193" s="47"/>
    </row>
    <row r="194" spans="1:17" ht="15.75" x14ac:dyDescent="0.25">
      <c r="A194" s="40"/>
      <c r="B194" s="77"/>
      <c r="C194" s="77"/>
      <c r="D194" s="23" t="s">
        <v>178</v>
      </c>
      <c r="E194" s="23"/>
      <c r="F194" s="23"/>
      <c r="G194" s="23" t="s">
        <v>19</v>
      </c>
      <c r="H194" s="24"/>
      <c r="I194" s="24">
        <v>6</v>
      </c>
      <c r="J194" s="24">
        <v>3</v>
      </c>
      <c r="K194" s="24">
        <v>4</v>
      </c>
      <c r="L194" s="55">
        <f>+J194+K194</f>
        <v>7</v>
      </c>
      <c r="M194" s="24">
        <v>2</v>
      </c>
      <c r="O194" s="77"/>
      <c r="P194" s="77"/>
      <c r="Q194" s="47"/>
    </row>
    <row r="195" spans="1:17" ht="18" x14ac:dyDescent="0.25">
      <c r="A195" s="40"/>
      <c r="B195" s="77"/>
      <c r="C195" s="72"/>
      <c r="D195" s="23" t="s">
        <v>155</v>
      </c>
      <c r="E195" s="23"/>
      <c r="F195" s="23"/>
      <c r="G195" s="23" t="s">
        <v>21</v>
      </c>
      <c r="H195" s="24"/>
      <c r="I195" s="24">
        <v>8</v>
      </c>
      <c r="J195" s="24">
        <v>0</v>
      </c>
      <c r="K195" s="24">
        <v>7</v>
      </c>
      <c r="L195" s="55">
        <f>+J195+K195</f>
        <v>7</v>
      </c>
      <c r="M195" s="24">
        <v>2</v>
      </c>
      <c r="O195" s="77"/>
      <c r="P195" s="77"/>
      <c r="Q195" s="47"/>
    </row>
    <row r="196" spans="1:17" ht="15.75" x14ac:dyDescent="0.25">
      <c r="A196" s="40"/>
      <c r="C196" s="23"/>
      <c r="D196" s="23" t="s">
        <v>159</v>
      </c>
      <c r="E196" s="23"/>
      <c r="F196" s="23"/>
      <c r="G196" s="23" t="s">
        <v>131</v>
      </c>
      <c r="H196" s="24"/>
      <c r="I196" s="24">
        <v>7</v>
      </c>
      <c r="J196" s="24">
        <v>1</v>
      </c>
      <c r="K196" s="24">
        <v>5</v>
      </c>
      <c r="L196" s="55">
        <f>+J196+K196</f>
        <v>6</v>
      </c>
      <c r="M196" s="24">
        <v>2</v>
      </c>
      <c r="Q196" s="47"/>
    </row>
    <row r="197" spans="1:17" ht="15.75" x14ac:dyDescent="0.25">
      <c r="A197" s="40"/>
      <c r="C197" s="23"/>
      <c r="D197" s="23"/>
      <c r="E197" s="23"/>
      <c r="F197" s="24"/>
      <c r="G197" s="23"/>
      <c r="H197" s="24"/>
      <c r="I197" s="79"/>
      <c r="J197" s="79"/>
      <c r="K197" s="79"/>
      <c r="M197" s="79"/>
      <c r="Q197" s="47"/>
    </row>
    <row r="198" spans="1:17" ht="15.75" x14ac:dyDescent="0.25">
      <c r="A198" s="40"/>
      <c r="C198" s="23"/>
      <c r="D198" s="23"/>
      <c r="E198" s="23"/>
      <c r="F198" s="24"/>
      <c r="G198" s="23"/>
      <c r="H198" s="24"/>
      <c r="I198" s="79"/>
      <c r="J198" s="79"/>
      <c r="K198" s="79"/>
      <c r="M198" s="79"/>
      <c r="Q198" s="47"/>
    </row>
    <row r="199" spans="1:17" ht="18.75" thickBot="1" x14ac:dyDescent="0.3">
      <c r="A199" s="40"/>
      <c r="C199" s="23"/>
      <c r="D199" s="64" t="s">
        <v>109</v>
      </c>
      <c r="E199" s="64"/>
      <c r="F199" s="64"/>
      <c r="G199" s="66" t="s">
        <v>2</v>
      </c>
      <c r="H199" s="66"/>
      <c r="I199" s="66" t="s">
        <v>4</v>
      </c>
      <c r="J199" s="66" t="s">
        <v>29</v>
      </c>
      <c r="K199" s="66" t="s">
        <v>30</v>
      </c>
      <c r="L199" s="66" t="s">
        <v>31</v>
      </c>
      <c r="M199" s="104" t="s">
        <v>3</v>
      </c>
      <c r="Q199" s="47"/>
    </row>
    <row r="200" spans="1:17" ht="15.75" x14ac:dyDescent="0.25">
      <c r="A200" s="40"/>
      <c r="C200" s="23"/>
      <c r="D200" s="23" t="s">
        <v>156</v>
      </c>
      <c r="E200" s="23"/>
      <c r="F200" s="23"/>
      <c r="G200" s="23" t="s">
        <v>131</v>
      </c>
      <c r="H200" s="24"/>
      <c r="I200" s="24">
        <v>8</v>
      </c>
      <c r="J200" s="24">
        <v>1</v>
      </c>
      <c r="K200" s="24">
        <v>3</v>
      </c>
      <c r="L200" s="24">
        <f>+J200+K200</f>
        <v>4</v>
      </c>
      <c r="M200" s="55">
        <v>6</v>
      </c>
      <c r="Q200" s="47"/>
    </row>
    <row r="201" spans="1:17" ht="15.75" x14ac:dyDescent="0.25">
      <c r="A201" s="40"/>
      <c r="C201" s="23"/>
      <c r="D201" s="23" t="s">
        <v>112</v>
      </c>
      <c r="E201" s="23"/>
      <c r="F201" s="23"/>
      <c r="G201" s="23" t="s">
        <v>15</v>
      </c>
      <c r="H201" s="24"/>
      <c r="I201" s="24">
        <v>7</v>
      </c>
      <c r="J201" s="24">
        <v>7</v>
      </c>
      <c r="K201" s="24">
        <v>4</v>
      </c>
      <c r="L201" s="24">
        <f>+J201+K201</f>
        <v>11</v>
      </c>
      <c r="M201" s="55">
        <v>4</v>
      </c>
      <c r="Q201" s="47"/>
    </row>
    <row r="202" spans="1:17" ht="15.75" x14ac:dyDescent="0.25">
      <c r="A202" s="40"/>
      <c r="C202" s="23"/>
      <c r="D202" s="23" t="s">
        <v>106</v>
      </c>
      <c r="E202" s="23"/>
      <c r="F202" s="23"/>
      <c r="G202" s="23" t="s">
        <v>15</v>
      </c>
      <c r="H202" s="24"/>
      <c r="I202" s="24">
        <v>7</v>
      </c>
      <c r="J202" s="24">
        <v>4</v>
      </c>
      <c r="K202" s="24">
        <v>6</v>
      </c>
      <c r="L202" s="24">
        <f>+J202+K202</f>
        <v>10</v>
      </c>
      <c r="M202" s="55">
        <v>4</v>
      </c>
      <c r="Q202" s="47"/>
    </row>
    <row r="203" spans="1:17" ht="15.75" x14ac:dyDescent="0.25">
      <c r="A203" s="40"/>
      <c r="C203" s="23"/>
      <c r="D203" s="23" t="s">
        <v>52</v>
      </c>
      <c r="E203" s="23"/>
      <c r="F203" s="23"/>
      <c r="G203" s="23" t="s">
        <v>25</v>
      </c>
      <c r="H203" s="24"/>
      <c r="I203" s="24">
        <v>7</v>
      </c>
      <c r="J203" s="24">
        <v>1</v>
      </c>
      <c r="K203" s="24">
        <v>1</v>
      </c>
      <c r="L203" s="24">
        <f>+J203+K203</f>
        <v>2</v>
      </c>
      <c r="M203" s="55">
        <v>4</v>
      </c>
      <c r="Q203" s="47"/>
    </row>
    <row r="204" spans="1:17" ht="15.75" x14ac:dyDescent="0.25">
      <c r="A204" s="40"/>
      <c r="C204" s="23"/>
      <c r="D204" s="23" t="s">
        <v>172</v>
      </c>
      <c r="E204" s="23"/>
      <c r="F204" s="23"/>
      <c r="G204" s="23" t="s">
        <v>19</v>
      </c>
      <c r="H204" s="24"/>
      <c r="I204" s="24">
        <v>8</v>
      </c>
      <c r="J204" s="24">
        <v>3</v>
      </c>
      <c r="K204" s="24">
        <v>12</v>
      </c>
      <c r="L204" s="24">
        <f>+J204+K204</f>
        <v>15</v>
      </c>
      <c r="M204" s="55">
        <v>4</v>
      </c>
      <c r="Q204" s="47"/>
    </row>
    <row r="205" spans="1:17" ht="15.75" x14ac:dyDescent="0.25">
      <c r="A205" s="40"/>
      <c r="C205" s="23"/>
      <c r="D205" s="23" t="s">
        <v>49</v>
      </c>
      <c r="E205" s="23"/>
      <c r="F205" s="23"/>
      <c r="G205" s="23" t="s">
        <v>138</v>
      </c>
      <c r="H205" s="24"/>
      <c r="I205" s="24">
        <v>8</v>
      </c>
      <c r="J205" s="24">
        <v>5</v>
      </c>
      <c r="K205" s="24">
        <v>2</v>
      </c>
      <c r="L205" s="24">
        <f>+J205+K205</f>
        <v>7</v>
      </c>
      <c r="M205" s="55">
        <v>4</v>
      </c>
      <c r="Q205" s="40"/>
    </row>
    <row r="206" spans="1:17" ht="15.75" x14ac:dyDescent="0.25">
      <c r="A206" s="40"/>
      <c r="Q206" s="40"/>
    </row>
    <row r="207" spans="1:17" ht="15.75" x14ac:dyDescent="0.25">
      <c r="A207" s="40"/>
      <c r="C207" s="23"/>
      <c r="Q207" s="40"/>
    </row>
    <row r="208" spans="1:17" ht="15.75" x14ac:dyDescent="0.25">
      <c r="A208" s="40"/>
      <c r="C208" s="23"/>
      <c r="Q208" s="40"/>
    </row>
    <row r="209" spans="1:17" ht="15.75" x14ac:dyDescent="0.25">
      <c r="A209" s="40"/>
      <c r="C209" s="23"/>
      <c r="Q209" s="40"/>
    </row>
    <row r="210" spans="1:17" ht="15.75" x14ac:dyDescent="0.25">
      <c r="A210" s="40"/>
      <c r="Q210" s="45"/>
    </row>
    <row r="211" spans="1:17" ht="15.75" x14ac:dyDescent="0.25">
      <c r="A211" s="40"/>
      <c r="C211" s="23"/>
      <c r="Q211" s="45"/>
    </row>
    <row r="212" spans="1:17" ht="15.75" x14ac:dyDescent="0.25">
      <c r="A212" s="40"/>
      <c r="C212" s="23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mergeCells count="115">
    <mergeCell ref="B161:P161"/>
    <mergeCell ref="B174:P174"/>
    <mergeCell ref="BH135:BI135"/>
    <mergeCell ref="CF135:CG135"/>
    <mergeCell ref="BH136:BI136"/>
    <mergeCell ref="CF136:CG136"/>
    <mergeCell ref="B146:P146"/>
    <mergeCell ref="D147:N147"/>
    <mergeCell ref="AG120:AH120"/>
    <mergeCell ref="AG121:AH121"/>
    <mergeCell ref="BH133:BI133"/>
    <mergeCell ref="CF133:CG133"/>
    <mergeCell ref="BH134:BI134"/>
    <mergeCell ref="CF134:CG134"/>
    <mergeCell ref="AG114:AH114"/>
    <mergeCell ref="AG115:AH115"/>
    <mergeCell ref="AG116:AH116"/>
    <mergeCell ref="AG117:AH117"/>
    <mergeCell ref="AG118:AH118"/>
    <mergeCell ref="AG119:AH119"/>
    <mergeCell ref="AG102:AH102"/>
    <mergeCell ref="AG103:AH103"/>
    <mergeCell ref="U108:AL108"/>
    <mergeCell ref="AG111:AH111"/>
    <mergeCell ref="AG112:AH112"/>
    <mergeCell ref="AG113:AH113"/>
    <mergeCell ref="U95:AL95"/>
    <mergeCell ref="AG97:AH97"/>
    <mergeCell ref="AG98:AH98"/>
    <mergeCell ref="AG99:AH99"/>
    <mergeCell ref="AG100:AH100"/>
    <mergeCell ref="AG101:AH101"/>
    <mergeCell ref="AG87:AH87"/>
    <mergeCell ref="AG88:AH88"/>
    <mergeCell ref="AG89:AH89"/>
    <mergeCell ref="AG90:AH90"/>
    <mergeCell ref="AG91:AH91"/>
    <mergeCell ref="AG92:AH92"/>
    <mergeCell ref="CI80:CM80"/>
    <mergeCell ref="AG82:AH82"/>
    <mergeCell ref="AG83:AH83"/>
    <mergeCell ref="AG84:AH84"/>
    <mergeCell ref="AG85:AH85"/>
    <mergeCell ref="AG86:AH86"/>
    <mergeCell ref="BA78:BE78"/>
    <mergeCell ref="BF78:BJ78"/>
    <mergeCell ref="BK78:BO78"/>
    <mergeCell ref="U79:AL79"/>
    <mergeCell ref="BY80:CC80"/>
    <mergeCell ref="CD80:CH80"/>
    <mergeCell ref="BA77:BE77"/>
    <mergeCell ref="BF77:BJ77"/>
    <mergeCell ref="BK77:BO77"/>
    <mergeCell ref="BY77:CC77"/>
    <mergeCell ref="CD77:CH77"/>
    <mergeCell ref="CI77:CM77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AG41:AH41"/>
    <mergeCell ref="AG42:AH42"/>
    <mergeCell ref="AG43:AH43"/>
    <mergeCell ref="AG44:AH44"/>
    <mergeCell ref="AG45:AH45"/>
    <mergeCell ref="AG46:AH46"/>
    <mergeCell ref="AG31:AH31"/>
    <mergeCell ref="U35:AL35"/>
    <mergeCell ref="AG37:AH37"/>
    <mergeCell ref="AG38:AH38"/>
    <mergeCell ref="AG39:AH39"/>
    <mergeCell ref="AG40:AH40"/>
    <mergeCell ref="AG25:AH25"/>
    <mergeCell ref="AG26:AH26"/>
    <mergeCell ref="AG27:AH27"/>
    <mergeCell ref="AG28:AH28"/>
    <mergeCell ref="AG29:AH29"/>
    <mergeCell ref="AG30:AH30"/>
    <mergeCell ref="AG15:AH15"/>
    <mergeCell ref="AG16:AH16"/>
    <mergeCell ref="U20:AL20"/>
    <mergeCell ref="AG22:AH22"/>
    <mergeCell ref="AG23:AH23"/>
    <mergeCell ref="AG24:AH24"/>
    <mergeCell ref="AG9:AH9"/>
    <mergeCell ref="AG10:AH10"/>
    <mergeCell ref="AG11:AH11"/>
    <mergeCell ref="AG12:AH12"/>
    <mergeCell ref="AG13:AH13"/>
    <mergeCell ref="E14:F14"/>
    <mergeCell ref="AG14:AH14"/>
    <mergeCell ref="U5:AL5"/>
    <mergeCell ref="BA5:BE5"/>
    <mergeCell ref="BF5:BJ5"/>
    <mergeCell ref="BK5:BO5"/>
    <mergeCell ref="AG7:AH7"/>
    <mergeCell ref="AG8:AH8"/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</mergeCells>
  <conditionalFormatting sqref="Z130">
    <cfRule type="cellIs" dxfId="119" priority="10" operator="notEqual">
      <formula>$Z$129</formula>
    </cfRule>
  </conditionalFormatting>
  <conditionalFormatting sqref="AA130">
    <cfRule type="cellIs" dxfId="118" priority="9" operator="notEqual">
      <formula>$AA$129</formula>
    </cfRule>
  </conditionalFormatting>
  <conditionalFormatting sqref="AB130">
    <cfRule type="cellIs" dxfId="117" priority="8" operator="notEqual">
      <formula>$AB$129</formula>
    </cfRule>
  </conditionalFormatting>
  <conditionalFormatting sqref="AC130">
    <cfRule type="cellIs" dxfId="116" priority="7" operator="notEqual">
      <formula>$AC$129</formula>
    </cfRule>
  </conditionalFormatting>
  <conditionalFormatting sqref="AD130">
    <cfRule type="cellIs" dxfId="115" priority="6" operator="notEqual">
      <formula>$AD$129</formula>
    </cfRule>
  </conditionalFormatting>
  <conditionalFormatting sqref="BY123">
    <cfRule type="cellIs" dxfId="114" priority="5" operator="notEqual">
      <formula>$BY$121</formula>
    </cfRule>
  </conditionalFormatting>
  <conditionalFormatting sqref="BZ123">
    <cfRule type="cellIs" dxfId="113" priority="4" operator="notEqual">
      <formula>$BZ$121</formula>
    </cfRule>
  </conditionalFormatting>
  <conditionalFormatting sqref="CA123">
    <cfRule type="cellIs" dxfId="112" priority="3" operator="notEqual">
      <formula>$CA$121</formula>
    </cfRule>
  </conditionalFormatting>
  <conditionalFormatting sqref="CB123">
    <cfRule type="cellIs" dxfId="111" priority="2" operator="notEqual">
      <formula>$CB$121</formula>
    </cfRule>
  </conditionalFormatting>
  <conditionalFormatting sqref="CC123">
    <cfRule type="cellIs" dxfId="110" priority="1" operator="notEqual">
      <formula>$CC$121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623A-8039-4B4E-A19F-0002CCF78417}">
  <dimension ref="A1:AR145"/>
  <sheetViews>
    <sheetView topLeftCell="A118" zoomScale="70" zoomScaleNormal="70" zoomScaleSheetLayoutView="78" workbookViewId="0">
      <selection activeCell="Z129" sqref="Z12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21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20</v>
      </c>
      <c r="Q3" s="40"/>
      <c r="R3" s="40"/>
      <c r="U3" s="30">
        <v>8</v>
      </c>
      <c r="V3" s="23" t="s">
        <v>18</v>
      </c>
      <c r="X3" s="23"/>
      <c r="Y3" s="23"/>
      <c r="Z3" s="23" t="s">
        <v>136</v>
      </c>
      <c r="AB3" s="24"/>
      <c r="AC3" s="24">
        <f t="shared" ref="AC3:AC9" si="0">+AD3+AE3+AF3</f>
        <v>15</v>
      </c>
      <c r="AD3" s="24">
        <v>10</v>
      </c>
      <c r="AE3" s="24">
        <v>2</v>
      </c>
      <c r="AF3" s="24">
        <v>3</v>
      </c>
      <c r="AG3" s="115">
        <f t="shared" ref="AG3:AG9" si="1">+(AD3*2+AF3)/(2*AC3)</f>
        <v>0.76666666666666672</v>
      </c>
      <c r="AH3" s="115"/>
      <c r="AI3" s="24">
        <v>31</v>
      </c>
      <c r="AJ3" s="24">
        <v>0</v>
      </c>
      <c r="AK3" s="24">
        <v>1</v>
      </c>
      <c r="AL3" s="26">
        <f t="shared" ref="AL3:AL9" si="2">+AI3/AC3</f>
        <v>2.0666666666666669</v>
      </c>
      <c r="AN3" s="24"/>
      <c r="AQ3" s="24"/>
      <c r="AR3" s="45"/>
    </row>
    <row r="4" spans="1:44" ht="18" x14ac:dyDescent="0.25">
      <c r="A4" s="40"/>
      <c r="B4" s="5" t="s">
        <v>707</v>
      </c>
      <c r="C4" s="6" t="s">
        <v>131</v>
      </c>
      <c r="D4" s="11"/>
      <c r="E4" s="6"/>
      <c r="F4" s="11"/>
      <c r="G4" s="5">
        <v>15</v>
      </c>
      <c r="H4" s="5">
        <v>3</v>
      </c>
      <c r="I4" s="5">
        <v>3</v>
      </c>
      <c r="J4" s="5">
        <f>2*G4+I4</f>
        <v>33</v>
      </c>
      <c r="K4" s="38">
        <f>+J4/((G4+H4+I4)*2)</f>
        <v>0.7857142857142857</v>
      </c>
      <c r="L4" s="5">
        <f>+$AA$27</f>
        <v>83</v>
      </c>
      <c r="M4" s="5">
        <v>41</v>
      </c>
      <c r="N4" s="5">
        <f>+$AB$27</f>
        <v>136</v>
      </c>
      <c r="O4" s="5">
        <f>+$AD$27</f>
        <v>40</v>
      </c>
      <c r="P4" s="5">
        <v>1</v>
      </c>
      <c r="Q4" s="46"/>
      <c r="R4" s="40"/>
      <c r="U4" s="30">
        <v>7</v>
      </c>
      <c r="V4" s="23" t="s">
        <v>176</v>
      </c>
      <c r="X4" s="23"/>
      <c r="Y4" s="23"/>
      <c r="Z4" s="23" t="s">
        <v>23</v>
      </c>
      <c r="AB4" s="24"/>
      <c r="AC4" s="24">
        <f t="shared" si="0"/>
        <v>15</v>
      </c>
      <c r="AD4" s="24">
        <v>9</v>
      </c>
      <c r="AE4" s="24">
        <v>4</v>
      </c>
      <c r="AF4" s="24">
        <v>2</v>
      </c>
      <c r="AG4" s="115">
        <f t="shared" si="1"/>
        <v>0.66666666666666663</v>
      </c>
      <c r="AH4" s="115"/>
      <c r="AI4" s="24">
        <v>34</v>
      </c>
      <c r="AJ4" s="24">
        <v>1</v>
      </c>
      <c r="AK4" s="24">
        <v>2</v>
      </c>
      <c r="AL4" s="26">
        <f t="shared" si="2"/>
        <v>2.2666666666666666</v>
      </c>
      <c r="AN4" s="24"/>
      <c r="AO4" s="5"/>
      <c r="AQ4" s="24"/>
      <c r="AR4" s="45"/>
    </row>
    <row r="5" spans="1:44" ht="18" x14ac:dyDescent="0.25">
      <c r="A5" s="40"/>
      <c r="B5" s="5" t="s">
        <v>708</v>
      </c>
      <c r="C5" s="6" t="s">
        <v>23</v>
      </c>
      <c r="D5" s="11"/>
      <c r="E5" s="6"/>
      <c r="F5" s="11"/>
      <c r="G5" s="5">
        <v>14</v>
      </c>
      <c r="H5" s="5">
        <v>4</v>
      </c>
      <c r="I5" s="5">
        <v>3</v>
      </c>
      <c r="J5" s="5">
        <f>2*G5+I5</f>
        <v>31</v>
      </c>
      <c r="K5" s="38">
        <f>+J5/((G5+H5+I5)*2)</f>
        <v>0.73809523809523814</v>
      </c>
      <c r="L5" s="5">
        <f>+$AN$27</f>
        <v>81</v>
      </c>
      <c r="M5" s="5">
        <v>50</v>
      </c>
      <c r="N5" s="5">
        <f>+$AO$27</f>
        <v>134</v>
      </c>
      <c r="O5" s="5">
        <f>+$AQ$27</f>
        <v>32</v>
      </c>
      <c r="P5" s="5">
        <v>2</v>
      </c>
      <c r="Q5" s="46"/>
      <c r="R5" s="40"/>
      <c r="U5" s="30">
        <v>7</v>
      </c>
      <c r="V5" s="23" t="s">
        <v>24</v>
      </c>
      <c r="X5" s="23"/>
      <c r="Y5" s="23"/>
      <c r="Z5" s="23" t="s">
        <v>25</v>
      </c>
      <c r="AB5" s="24"/>
      <c r="AC5" s="24">
        <f t="shared" si="0"/>
        <v>18</v>
      </c>
      <c r="AD5" s="24">
        <v>8</v>
      </c>
      <c r="AE5" s="24">
        <v>7</v>
      </c>
      <c r="AF5" s="24">
        <v>3</v>
      </c>
      <c r="AG5" s="115">
        <f t="shared" si="1"/>
        <v>0.52777777777777779</v>
      </c>
      <c r="AH5" s="115"/>
      <c r="AI5" s="24">
        <v>51</v>
      </c>
      <c r="AJ5" s="24">
        <v>0</v>
      </c>
      <c r="AK5" s="24">
        <v>0</v>
      </c>
      <c r="AL5" s="26">
        <f t="shared" si="2"/>
        <v>2.8333333333333335</v>
      </c>
      <c r="AN5" s="24"/>
      <c r="AO5" s="5"/>
      <c r="AQ5" s="24"/>
      <c r="AR5" s="45"/>
    </row>
    <row r="6" spans="1:44" ht="18" x14ac:dyDescent="0.25">
      <c r="A6" s="40"/>
      <c r="B6" s="5" t="s">
        <v>709</v>
      </c>
      <c r="C6" s="6" t="s">
        <v>160</v>
      </c>
      <c r="D6" s="11"/>
      <c r="E6" s="11"/>
      <c r="F6" s="11"/>
      <c r="G6" s="5">
        <v>11</v>
      </c>
      <c r="H6" s="5">
        <v>7</v>
      </c>
      <c r="I6" s="5">
        <v>3</v>
      </c>
      <c r="J6" s="5">
        <f t="shared" ref="J6:J11" si="3">2*G6+I6</f>
        <v>25</v>
      </c>
      <c r="K6" s="38">
        <f t="shared" ref="K6:K11" si="4">+J6/((G6+H6+I6)*2)</f>
        <v>0.59523809523809523</v>
      </c>
      <c r="L6" s="5">
        <f>+$AA$66</f>
        <v>69</v>
      </c>
      <c r="M6" s="5">
        <v>62</v>
      </c>
      <c r="N6" s="5">
        <f>+$AB$66</f>
        <v>108</v>
      </c>
      <c r="O6" s="5">
        <f>+$AD$66</f>
        <v>38</v>
      </c>
      <c r="P6" s="5">
        <v>3</v>
      </c>
      <c r="Q6" s="46"/>
      <c r="R6" s="40"/>
      <c r="U6" s="30">
        <v>7.5</v>
      </c>
      <c r="V6" s="23" t="s">
        <v>98</v>
      </c>
      <c r="X6" s="23"/>
      <c r="Y6" s="23"/>
      <c r="Z6" s="23" t="s">
        <v>19</v>
      </c>
      <c r="AB6" s="24"/>
      <c r="AC6" s="24">
        <f t="shared" si="0"/>
        <v>16</v>
      </c>
      <c r="AD6" s="24">
        <v>9</v>
      </c>
      <c r="AE6" s="24">
        <v>5</v>
      </c>
      <c r="AF6" s="24">
        <v>2</v>
      </c>
      <c r="AG6" s="115">
        <f t="shared" si="1"/>
        <v>0.625</v>
      </c>
      <c r="AH6" s="115"/>
      <c r="AI6" s="24">
        <v>46</v>
      </c>
      <c r="AJ6" s="24">
        <v>1</v>
      </c>
      <c r="AK6" s="24">
        <v>3</v>
      </c>
      <c r="AL6" s="26">
        <f t="shared" si="2"/>
        <v>2.875</v>
      </c>
      <c r="AN6" s="24"/>
      <c r="AO6" s="5"/>
      <c r="AQ6" s="24"/>
      <c r="AR6" s="45"/>
    </row>
    <row r="7" spans="1:44" ht="18" x14ac:dyDescent="0.25">
      <c r="A7" s="40"/>
      <c r="B7" s="5" t="s">
        <v>710</v>
      </c>
      <c r="C7" s="6" t="s">
        <v>47</v>
      </c>
      <c r="D7" s="11"/>
      <c r="E7" s="11"/>
      <c r="F7" s="11"/>
      <c r="G7" s="5">
        <v>9</v>
      </c>
      <c r="H7" s="5">
        <v>9</v>
      </c>
      <c r="I7" s="5">
        <v>3</v>
      </c>
      <c r="J7" s="5">
        <f t="shared" si="3"/>
        <v>21</v>
      </c>
      <c r="K7" s="38">
        <f t="shared" si="4"/>
        <v>0.5</v>
      </c>
      <c r="L7" s="5">
        <f>+$AA$53</f>
        <v>62</v>
      </c>
      <c r="M7" s="5">
        <v>58</v>
      </c>
      <c r="N7" s="5">
        <f>+$AB$53</f>
        <v>96</v>
      </c>
      <c r="O7" s="5">
        <f>+$AD$53</f>
        <v>22</v>
      </c>
      <c r="P7" s="5">
        <v>4</v>
      </c>
      <c r="Q7" s="46"/>
      <c r="R7" s="40"/>
      <c r="U7" s="30">
        <v>7.5</v>
      </c>
      <c r="V7" s="23" t="s">
        <v>16</v>
      </c>
      <c r="X7" s="23"/>
      <c r="Y7" s="23"/>
      <c r="Z7" s="23" t="s">
        <v>17</v>
      </c>
      <c r="AB7" s="24"/>
      <c r="AC7" s="24">
        <f t="shared" si="0"/>
        <v>18</v>
      </c>
      <c r="AD7" s="24">
        <v>4</v>
      </c>
      <c r="AE7" s="24">
        <v>10</v>
      </c>
      <c r="AF7" s="24">
        <v>4</v>
      </c>
      <c r="AG7" s="115">
        <f t="shared" si="1"/>
        <v>0.33333333333333331</v>
      </c>
      <c r="AH7" s="115"/>
      <c r="AI7" s="24">
        <v>54</v>
      </c>
      <c r="AJ7" s="24">
        <v>0</v>
      </c>
      <c r="AK7" s="24">
        <v>2</v>
      </c>
      <c r="AL7" s="26">
        <f t="shared" si="2"/>
        <v>3</v>
      </c>
      <c r="AN7" s="24"/>
      <c r="AO7" s="5"/>
      <c r="AQ7" s="24"/>
      <c r="AR7" s="45"/>
    </row>
    <row r="8" spans="1:44" ht="18" x14ac:dyDescent="0.25">
      <c r="A8" s="40"/>
      <c r="B8" s="5" t="s">
        <v>711</v>
      </c>
      <c r="C8" s="6" t="s">
        <v>161</v>
      </c>
      <c r="D8" s="11"/>
      <c r="E8" s="6"/>
      <c r="F8" s="11"/>
      <c r="G8" s="5">
        <v>7</v>
      </c>
      <c r="H8" s="5">
        <v>10</v>
      </c>
      <c r="I8" s="5">
        <v>4</v>
      </c>
      <c r="J8" s="5">
        <f t="shared" si="3"/>
        <v>18</v>
      </c>
      <c r="K8" s="38">
        <f t="shared" si="4"/>
        <v>0.42857142857142855</v>
      </c>
      <c r="L8" s="5">
        <f>+$AN$53</f>
        <v>50</v>
      </c>
      <c r="M8" s="5">
        <v>57</v>
      </c>
      <c r="N8" s="5">
        <f>+$AO$53</f>
        <v>79</v>
      </c>
      <c r="O8" s="5">
        <f>+$AQ$53</f>
        <v>28</v>
      </c>
      <c r="P8" s="5">
        <v>5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f t="shared" si="0"/>
        <v>21</v>
      </c>
      <c r="AD8" s="24">
        <v>5</v>
      </c>
      <c r="AE8" s="24">
        <v>12</v>
      </c>
      <c r="AF8" s="24">
        <v>4</v>
      </c>
      <c r="AG8" s="115">
        <f t="shared" si="1"/>
        <v>0.33333333333333331</v>
      </c>
      <c r="AH8" s="115"/>
      <c r="AI8" s="24">
        <v>67</v>
      </c>
      <c r="AJ8" s="24">
        <v>3</v>
      </c>
      <c r="AK8" s="24">
        <v>0</v>
      </c>
      <c r="AL8" s="26">
        <f t="shared" si="2"/>
        <v>3.1904761904761907</v>
      </c>
      <c r="AN8" s="24"/>
      <c r="AO8" s="5"/>
      <c r="AQ8" s="24"/>
      <c r="AR8" s="45"/>
    </row>
    <row r="9" spans="1:44" ht="18" x14ac:dyDescent="0.25">
      <c r="A9" s="40"/>
      <c r="B9" s="5" t="s">
        <v>713</v>
      </c>
      <c r="C9" s="6" t="s">
        <v>15</v>
      </c>
      <c r="D9" s="11"/>
      <c r="E9" s="6"/>
      <c r="F9" s="11"/>
      <c r="G9" s="5">
        <v>7</v>
      </c>
      <c r="H9" s="5">
        <v>13</v>
      </c>
      <c r="I9" s="5">
        <v>1</v>
      </c>
      <c r="J9" s="5">
        <f>2*G9+I9</f>
        <v>15</v>
      </c>
      <c r="K9" s="38">
        <f>+J9/((G9+H9+I9)*2)</f>
        <v>0.35714285714285715</v>
      </c>
      <c r="L9" s="5">
        <f>+$AN$66</f>
        <v>53</v>
      </c>
      <c r="M9" s="5">
        <v>76</v>
      </c>
      <c r="N9" s="5">
        <f>+$AO$66</f>
        <v>87</v>
      </c>
      <c r="O9" s="5">
        <f>+$AQ$66</f>
        <v>16</v>
      </c>
      <c r="P9" s="5">
        <v>7</v>
      </c>
      <c r="Q9" s="46"/>
      <c r="R9" s="40"/>
      <c r="U9" s="30">
        <v>7.5</v>
      </c>
      <c r="V9" s="23" t="s">
        <v>111</v>
      </c>
      <c r="X9" s="23"/>
      <c r="Y9" s="23"/>
      <c r="Z9" s="23" t="s">
        <v>21</v>
      </c>
      <c r="AB9" s="24"/>
      <c r="AC9" s="24">
        <f t="shared" si="0"/>
        <v>12</v>
      </c>
      <c r="AD9" s="24">
        <v>2</v>
      </c>
      <c r="AE9" s="24">
        <v>8</v>
      </c>
      <c r="AF9" s="24">
        <v>2</v>
      </c>
      <c r="AG9" s="115">
        <f t="shared" si="1"/>
        <v>0.25</v>
      </c>
      <c r="AH9" s="115"/>
      <c r="AI9" s="24">
        <v>41</v>
      </c>
      <c r="AJ9" s="24">
        <v>2</v>
      </c>
      <c r="AK9" s="24">
        <v>0</v>
      </c>
      <c r="AL9" s="26">
        <f t="shared" si="2"/>
        <v>3.4166666666666665</v>
      </c>
      <c r="AN9" s="24"/>
      <c r="AO9" s="5"/>
      <c r="AQ9" s="24"/>
      <c r="AR9" s="45"/>
    </row>
    <row r="10" spans="1:44" ht="18" x14ac:dyDescent="0.25">
      <c r="A10" s="46"/>
      <c r="B10" s="5" t="s">
        <v>714</v>
      </c>
      <c r="C10" s="6" t="s">
        <v>132</v>
      </c>
      <c r="D10" s="11"/>
      <c r="E10" s="11"/>
      <c r="F10" s="11"/>
      <c r="G10" s="5">
        <v>5</v>
      </c>
      <c r="H10" s="5">
        <v>12</v>
      </c>
      <c r="I10" s="5">
        <v>4</v>
      </c>
      <c r="J10" s="5">
        <f>2*G10+I10</f>
        <v>14</v>
      </c>
      <c r="K10" s="38">
        <f>+J10/((G10+H10+I10)*2)</f>
        <v>0.33333333333333331</v>
      </c>
      <c r="L10" s="5">
        <f>+$AA$40</f>
        <v>40</v>
      </c>
      <c r="M10" s="5">
        <v>70</v>
      </c>
      <c r="N10" s="5">
        <f>+$AB$40</f>
        <v>71</v>
      </c>
      <c r="O10" s="5">
        <f>+$AD$40</f>
        <v>34</v>
      </c>
      <c r="P10" s="5">
        <v>6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f t="shared" ref="AC10" si="5">+AD10+AE10+AF10</f>
        <v>5</v>
      </c>
      <c r="AD10" s="24">
        <v>1</v>
      </c>
      <c r="AE10" s="24">
        <v>4</v>
      </c>
      <c r="AF10" s="24">
        <v>0</v>
      </c>
      <c r="AG10" s="115">
        <f t="shared" ref="AG10:AG11" si="6">+(AD10*2+AF10)/(2*AC10)</f>
        <v>0.2</v>
      </c>
      <c r="AH10" s="115"/>
      <c r="AI10" s="24">
        <v>19</v>
      </c>
      <c r="AJ10" s="24">
        <v>0</v>
      </c>
      <c r="AK10" s="24">
        <v>0</v>
      </c>
      <c r="AL10" s="26">
        <f t="shared" ref="AL10:AL11" si="7">+AI10/AC10</f>
        <v>3.8</v>
      </c>
      <c r="AN10" s="24"/>
      <c r="AO10" s="5"/>
      <c r="AQ10" s="24"/>
      <c r="AR10" s="45"/>
    </row>
    <row r="11" spans="1:44" ht="18.75" thickBot="1" x14ac:dyDescent="0.3">
      <c r="A11" s="46"/>
      <c r="B11" s="5" t="s">
        <v>712</v>
      </c>
      <c r="C11" s="6" t="s">
        <v>21</v>
      </c>
      <c r="D11" s="11"/>
      <c r="E11" s="6"/>
      <c r="F11" s="11"/>
      <c r="G11" s="5">
        <v>4</v>
      </c>
      <c r="H11" s="5">
        <v>14</v>
      </c>
      <c r="I11" s="5">
        <v>3</v>
      </c>
      <c r="J11" s="5">
        <f t="shared" si="3"/>
        <v>11</v>
      </c>
      <c r="K11" s="38">
        <f t="shared" si="4"/>
        <v>0.26190476190476192</v>
      </c>
      <c r="L11" s="5">
        <f>+$AN$40</f>
        <v>47</v>
      </c>
      <c r="M11" s="5">
        <v>71</v>
      </c>
      <c r="N11" s="5">
        <f>+$AO$40</f>
        <v>75</v>
      </c>
      <c r="O11" s="5">
        <f>+$AQ$40</f>
        <v>24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+AC142</f>
        <v>48</v>
      </c>
      <c r="AD11" s="24">
        <f>+AD142</f>
        <v>24</v>
      </c>
      <c r="AE11" s="24">
        <f>+AE142</f>
        <v>20</v>
      </c>
      <c r="AF11" s="24">
        <f>+AF142</f>
        <v>4</v>
      </c>
      <c r="AG11" s="115">
        <f t="shared" si="6"/>
        <v>0.54166666666666663</v>
      </c>
      <c r="AH11" s="115"/>
      <c r="AI11" s="24">
        <f>+AI142</f>
        <v>133</v>
      </c>
      <c r="AJ11" s="24">
        <f>+AJ142</f>
        <v>2</v>
      </c>
      <c r="AK11" s="24">
        <f>+AK142</f>
        <v>3</v>
      </c>
      <c r="AL11" s="26">
        <f t="shared" si="7"/>
        <v>2.7708333333333335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72</v>
      </c>
      <c r="H12" s="9">
        <f>SUM(H4:H11)</f>
        <v>72</v>
      </c>
      <c r="I12" s="9">
        <f>SUM(I4:I11)</f>
        <v>24</v>
      </c>
      <c r="J12" s="9"/>
      <c r="K12" s="9"/>
      <c r="L12" s="9">
        <f>SUM(L4:L11)</f>
        <v>485</v>
      </c>
      <c r="M12" s="9">
        <f>SUM(M4:M11)</f>
        <v>485</v>
      </c>
      <c r="N12" s="9">
        <f>SUM(N4:N11)</f>
        <v>786</v>
      </c>
      <c r="O12" s="9">
        <f>SUM(O4:O11)</f>
        <v>234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8">SUM(AC3:AC11)</f>
        <v>168</v>
      </c>
      <c r="AD12" s="15">
        <f t="shared" si="8"/>
        <v>72</v>
      </c>
      <c r="AE12" s="15">
        <f t="shared" si="8"/>
        <v>72</v>
      </c>
      <c r="AF12" s="15">
        <f t="shared" si="8"/>
        <v>24</v>
      </c>
      <c r="AG12" s="15"/>
      <c r="AH12" s="15"/>
      <c r="AI12" s="15">
        <f t="shared" ref="AI12:AK12" si="9">SUM(AI3:AI11)</f>
        <v>476</v>
      </c>
      <c r="AJ12" s="15">
        <f t="shared" si="9"/>
        <v>9</v>
      </c>
      <c r="AK12" s="15">
        <f t="shared" si="9"/>
        <v>11</v>
      </c>
      <c r="AL12" s="36">
        <f>+AI12/AC12</f>
        <v>2.8333333333333335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21 Summary:</v>
      </c>
      <c r="C14" s="54"/>
      <c r="D14" s="54"/>
      <c r="E14" s="116">
        <v>44956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25" t="s">
        <v>150</v>
      </c>
      <c r="T14" s="62" t="s">
        <v>114</v>
      </c>
      <c r="U14" s="62"/>
      <c r="V14" s="62"/>
      <c r="W14" s="62"/>
      <c r="X14" s="62" t="s">
        <v>151</v>
      </c>
      <c r="Y14" s="17" t="s">
        <v>28</v>
      </c>
      <c r="Z14" s="25" t="s">
        <v>4</v>
      </c>
      <c r="AA14" s="25" t="s">
        <v>29</v>
      </c>
      <c r="AB14" s="25" t="s">
        <v>30</v>
      </c>
      <c r="AC14" s="25" t="s">
        <v>31</v>
      </c>
      <c r="AD14" s="25" t="s">
        <v>3</v>
      </c>
      <c r="AE14" s="51"/>
      <c r="AF14" s="25" t="s">
        <v>150</v>
      </c>
      <c r="AG14" s="62" t="s">
        <v>114</v>
      </c>
      <c r="AH14" s="62"/>
      <c r="AI14" s="62"/>
      <c r="AJ14" s="62"/>
      <c r="AK14" s="62" t="s">
        <v>151</v>
      </c>
      <c r="AL14" s="17" t="s">
        <v>28</v>
      </c>
      <c r="AM14" s="25" t="s">
        <v>4</v>
      </c>
      <c r="AN14" s="25" t="s">
        <v>29</v>
      </c>
      <c r="AO14" s="25" t="s">
        <v>30</v>
      </c>
      <c r="AP14" s="25" t="s">
        <v>31</v>
      </c>
      <c r="AQ14" s="25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169</v>
      </c>
      <c r="D15" s="11"/>
      <c r="E15" s="23"/>
      <c r="F15" s="23"/>
      <c r="G15" s="5">
        <v>0</v>
      </c>
      <c r="H15" s="24"/>
      <c r="I15" s="23"/>
      <c r="J15" s="23"/>
      <c r="K15" s="23"/>
      <c r="L15" s="23"/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24</v>
      </c>
      <c r="AA15" s="24">
        <v>4</v>
      </c>
      <c r="AB15" s="24">
        <v>3</v>
      </c>
      <c r="AC15" s="24">
        <f t="shared" ref="AC15:AC26" si="10">+AA15+AB15</f>
        <v>7</v>
      </c>
      <c r="AD15" s="24">
        <v>2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50</v>
      </c>
      <c r="AN15" s="15">
        <v>13</v>
      </c>
      <c r="AO15" s="15">
        <v>23</v>
      </c>
      <c r="AP15" s="15">
        <f t="shared" ref="AP15:AP26" si="11">+AN15+AO15</f>
        <v>36</v>
      </c>
      <c r="AQ15" s="15">
        <v>10</v>
      </c>
      <c r="AR15" s="45"/>
    </row>
    <row r="16" spans="1:44" ht="15.95" customHeight="1" x14ac:dyDescent="0.25">
      <c r="A16" s="47"/>
      <c r="B16" s="24" t="s">
        <v>34</v>
      </c>
      <c r="C16" s="23" t="s">
        <v>695</v>
      </c>
      <c r="D16" s="16"/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15</v>
      </c>
      <c r="AA16" s="24">
        <v>0</v>
      </c>
      <c r="AB16" s="24">
        <v>1</v>
      </c>
      <c r="AC16" s="24">
        <f t="shared" si="10"/>
        <v>1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15</v>
      </c>
      <c r="AN16" s="24">
        <v>0</v>
      </c>
      <c r="AO16" s="24">
        <v>1</v>
      </c>
      <c r="AP16" s="24">
        <f t="shared" si="11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21</v>
      </c>
      <c r="AA17" s="24">
        <v>32</v>
      </c>
      <c r="AB17" s="24">
        <v>22</v>
      </c>
      <c r="AC17" s="24">
        <f t="shared" si="10"/>
        <v>54</v>
      </c>
      <c r="AD17" s="24">
        <v>8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17</v>
      </c>
      <c r="AN17" s="24">
        <v>30</v>
      </c>
      <c r="AO17" s="24">
        <v>8</v>
      </c>
      <c r="AP17" s="24">
        <f t="shared" si="11"/>
        <v>38</v>
      </c>
      <c r="AQ17" s="24">
        <v>6</v>
      </c>
      <c r="AR17" s="45"/>
    </row>
    <row r="18" spans="1:44" ht="15.95" customHeight="1" x14ac:dyDescent="0.25">
      <c r="A18" s="47"/>
      <c r="B18" s="24" t="s">
        <v>53</v>
      </c>
      <c r="C18" s="6" t="s">
        <v>188</v>
      </c>
      <c r="D18" s="11"/>
      <c r="E18" s="23"/>
      <c r="F18" s="23"/>
      <c r="G18" s="5">
        <v>3</v>
      </c>
      <c r="H18" s="24">
        <v>1</v>
      </c>
      <c r="I18" s="23" t="s">
        <v>106</v>
      </c>
      <c r="L18" s="23" t="s">
        <v>110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21</v>
      </c>
      <c r="AA18" s="24">
        <v>23</v>
      </c>
      <c r="AB18" s="24">
        <v>33</v>
      </c>
      <c r="AC18" s="24">
        <f t="shared" si="10"/>
        <v>56</v>
      </c>
      <c r="AD18" s="24">
        <v>6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18</v>
      </c>
      <c r="AN18" s="24">
        <v>19</v>
      </c>
      <c r="AO18" s="24">
        <v>15</v>
      </c>
      <c r="AP18" s="24">
        <f t="shared" si="11"/>
        <v>34</v>
      </c>
      <c r="AQ18" s="24">
        <v>2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2</v>
      </c>
      <c r="I19" s="23" t="s">
        <v>106</v>
      </c>
      <c r="L19" s="23" t="s">
        <v>368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19</v>
      </c>
      <c r="AA19" s="24">
        <v>5</v>
      </c>
      <c r="AB19" s="24">
        <v>10</v>
      </c>
      <c r="AC19" s="24">
        <f t="shared" si="10"/>
        <v>15</v>
      </c>
      <c r="AD19" s="24">
        <v>8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21</v>
      </c>
      <c r="AN19" s="24">
        <v>9</v>
      </c>
      <c r="AO19" s="24">
        <v>17</v>
      </c>
      <c r="AP19" s="24">
        <f t="shared" si="11"/>
        <v>26</v>
      </c>
      <c r="AQ19" s="24">
        <v>2</v>
      </c>
      <c r="AR19" s="45"/>
    </row>
    <row r="20" spans="1:44" ht="15.95" customHeight="1" x14ac:dyDescent="0.25">
      <c r="A20" s="47"/>
      <c r="H20" s="24">
        <v>2</v>
      </c>
      <c r="I20" s="23" t="s">
        <v>106</v>
      </c>
      <c r="L20" s="23" t="s">
        <v>690</v>
      </c>
      <c r="P20" s="23" t="s">
        <v>371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21</v>
      </c>
      <c r="AA20" s="24">
        <v>2</v>
      </c>
      <c r="AB20" s="24">
        <v>14</v>
      </c>
      <c r="AC20" s="24">
        <f t="shared" si="10"/>
        <v>16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18</v>
      </c>
      <c r="AN20" s="24">
        <v>3</v>
      </c>
      <c r="AO20" s="24">
        <v>10</v>
      </c>
      <c r="AP20" s="24">
        <f t="shared" si="11"/>
        <v>13</v>
      </c>
      <c r="AQ20" s="24">
        <v>0</v>
      </c>
      <c r="AR20" s="45"/>
    </row>
    <row r="21" spans="1:44" ht="15.95" customHeight="1" x14ac:dyDescent="0.25">
      <c r="A21" s="47"/>
      <c r="B21" s="40"/>
      <c r="C21" s="52"/>
      <c r="D21" s="52"/>
      <c r="E21" s="52"/>
      <c r="F21" s="52"/>
      <c r="G21" s="48"/>
      <c r="H21" s="51"/>
      <c r="I21" s="52"/>
      <c r="J21" s="52"/>
      <c r="K21" s="51"/>
      <c r="L21" s="51"/>
      <c r="M21" s="51"/>
      <c r="N21" s="51"/>
      <c r="O21" s="51"/>
      <c r="P21" s="51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20</v>
      </c>
      <c r="AA21" s="24">
        <v>9</v>
      </c>
      <c r="AB21" s="24">
        <v>7</v>
      </c>
      <c r="AC21" s="24">
        <f t="shared" si="10"/>
        <v>16</v>
      </c>
      <c r="AD21" s="24">
        <v>6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12</v>
      </c>
      <c r="AN21" s="24">
        <v>1</v>
      </c>
      <c r="AO21" s="24">
        <v>8</v>
      </c>
      <c r="AP21" s="24">
        <f t="shared" si="11"/>
        <v>9</v>
      </c>
      <c r="AQ21" s="24">
        <v>2</v>
      </c>
      <c r="AR21" s="45"/>
    </row>
    <row r="22" spans="1:44" ht="15.95" customHeight="1" x14ac:dyDescent="0.25">
      <c r="A22" s="47"/>
      <c r="B22" s="48" t="s">
        <v>58</v>
      </c>
      <c r="C22" s="6" t="s">
        <v>183</v>
      </c>
      <c r="E22" s="23"/>
      <c r="F22" s="23"/>
      <c r="G22" s="5">
        <v>1</v>
      </c>
      <c r="H22" s="24">
        <v>2</v>
      </c>
      <c r="I22" s="23" t="s">
        <v>222</v>
      </c>
      <c r="J22" s="23"/>
      <c r="K22" s="23"/>
      <c r="L22" s="23"/>
      <c r="M22" s="23" t="s">
        <v>193</v>
      </c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19</v>
      </c>
      <c r="AA22" s="24">
        <v>1</v>
      </c>
      <c r="AB22" s="24">
        <v>6</v>
      </c>
      <c r="AC22" s="24">
        <f t="shared" si="10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15</v>
      </c>
      <c r="AN22" s="24">
        <v>0</v>
      </c>
      <c r="AO22" s="24">
        <v>12</v>
      </c>
      <c r="AP22" s="24">
        <f t="shared" si="11"/>
        <v>12</v>
      </c>
      <c r="AQ22" s="24">
        <v>8</v>
      </c>
      <c r="AR22" s="45"/>
    </row>
    <row r="23" spans="1:44" ht="15.95" customHeight="1" x14ac:dyDescent="0.25">
      <c r="A23" s="47"/>
      <c r="B23" s="24" t="s">
        <v>34</v>
      </c>
      <c r="C23" s="16"/>
      <c r="D23" s="16" t="s">
        <v>140</v>
      </c>
      <c r="E23" s="23"/>
      <c r="F23" s="23"/>
      <c r="G23" s="11"/>
      <c r="H23" s="24"/>
      <c r="I23" s="23"/>
      <c r="J23" s="23"/>
      <c r="K23" s="23"/>
      <c r="L23" s="23"/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21</v>
      </c>
      <c r="AA23" s="24">
        <v>5</v>
      </c>
      <c r="AB23" s="24">
        <v>12</v>
      </c>
      <c r="AC23" s="24">
        <f t="shared" si="10"/>
        <v>17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15</v>
      </c>
      <c r="AN23" s="24">
        <v>0</v>
      </c>
      <c r="AO23" s="24">
        <v>16</v>
      </c>
      <c r="AP23" s="24">
        <f t="shared" si="11"/>
        <v>16</v>
      </c>
      <c r="AQ23" s="24">
        <v>0</v>
      </c>
      <c r="AR23" s="50"/>
    </row>
    <row r="24" spans="1:44" ht="15.95" customHeight="1" x14ac:dyDescent="0.25">
      <c r="A24" s="47"/>
      <c r="H24" s="24"/>
      <c r="I24" s="23"/>
      <c r="L24" s="23"/>
      <c r="M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15</v>
      </c>
      <c r="AA24" s="24">
        <v>2</v>
      </c>
      <c r="AB24" s="24">
        <v>14</v>
      </c>
      <c r="AC24" s="24">
        <f t="shared" si="10"/>
        <v>16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8</v>
      </c>
      <c r="AN24" s="24">
        <v>0</v>
      </c>
      <c r="AO24" s="24">
        <v>1</v>
      </c>
      <c r="AP24" s="24">
        <f t="shared" si="11"/>
        <v>1</v>
      </c>
      <c r="AQ24" s="24">
        <v>0</v>
      </c>
      <c r="AR24" s="40"/>
    </row>
    <row r="25" spans="1:44" ht="15.95" customHeight="1" x14ac:dyDescent="0.25">
      <c r="A25" s="47"/>
      <c r="C25" s="6" t="s">
        <v>187</v>
      </c>
      <c r="E25" s="23"/>
      <c r="F25" s="23"/>
      <c r="G25" s="5">
        <v>2</v>
      </c>
      <c r="H25" s="24">
        <v>2</v>
      </c>
      <c r="I25" s="23" t="s">
        <v>435</v>
      </c>
      <c r="J25" s="23"/>
      <c r="K25" s="23"/>
      <c r="L25" s="23" t="s">
        <v>633</v>
      </c>
      <c r="N25" s="23"/>
      <c r="O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18</v>
      </c>
      <c r="AA25" s="24">
        <v>0</v>
      </c>
      <c r="AB25" s="24">
        <v>10</v>
      </c>
      <c r="AC25" s="24">
        <f t="shared" si="10"/>
        <v>10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20</v>
      </c>
      <c r="AN25" s="24">
        <v>4</v>
      </c>
      <c r="AO25" s="24">
        <v>10</v>
      </c>
      <c r="AP25" s="24">
        <f t="shared" si="11"/>
        <v>14</v>
      </c>
      <c r="AQ25" s="24">
        <v>2</v>
      </c>
      <c r="AR25" s="40"/>
    </row>
    <row r="26" spans="1:44" ht="15.95" customHeight="1" x14ac:dyDescent="0.25">
      <c r="A26" s="47"/>
      <c r="B26" s="24" t="s">
        <v>34</v>
      </c>
      <c r="C26" s="23"/>
      <c r="D26" s="16" t="s">
        <v>140</v>
      </c>
      <c r="H26" s="24">
        <v>2</v>
      </c>
      <c r="I26" s="23" t="s">
        <v>435</v>
      </c>
      <c r="J26" s="23"/>
      <c r="K26" s="23"/>
      <c r="L26" s="23" t="s">
        <v>705</v>
      </c>
      <c r="M26" s="23"/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17</v>
      </c>
      <c r="AA26" s="24">
        <v>0</v>
      </c>
      <c r="AB26" s="24">
        <v>4</v>
      </c>
      <c r="AC26" s="24">
        <f t="shared" si="10"/>
        <v>4</v>
      </c>
      <c r="AD26" s="24">
        <v>6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20</v>
      </c>
      <c r="AN26" s="24">
        <v>2</v>
      </c>
      <c r="AO26" s="24">
        <v>13</v>
      </c>
      <c r="AP26" s="24">
        <f t="shared" si="11"/>
        <v>15</v>
      </c>
      <c r="AQ26" s="24">
        <v>0</v>
      </c>
      <c r="AR26" s="40"/>
    </row>
    <row r="27" spans="1:44" ht="15.95" customHeight="1" thickBot="1" x14ac:dyDescent="0.3">
      <c r="A27" s="47"/>
      <c r="B27" s="40"/>
      <c r="C27" s="52"/>
      <c r="D27" s="52"/>
      <c r="E27" s="52"/>
      <c r="F27" s="52"/>
      <c r="G27" s="48"/>
      <c r="H27" s="51"/>
      <c r="I27" s="52"/>
      <c r="J27" s="52"/>
      <c r="K27" s="51"/>
      <c r="L27" s="51"/>
      <c r="M27" s="51"/>
      <c r="N27" s="51"/>
      <c r="O27" s="51"/>
      <c r="P27" s="51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231</v>
      </c>
      <c r="AA27" s="25">
        <f t="shared" ref="AA27" si="12">SUM(AA15:AA26)</f>
        <v>83</v>
      </c>
      <c r="AB27" s="25">
        <f>SUM(AB15:AB26)</f>
        <v>136</v>
      </c>
      <c r="AC27" s="25">
        <f>+AB27+AA27</f>
        <v>219</v>
      </c>
      <c r="AD27" s="25">
        <f>SUM(AD15:AD26)</f>
        <v>40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229</v>
      </c>
      <c r="AN27" s="25">
        <f t="shared" ref="AN27" si="13">SUM(AN15:AN26)</f>
        <v>81</v>
      </c>
      <c r="AO27" s="25">
        <f>SUM(AO15:AO26)</f>
        <v>134</v>
      </c>
      <c r="AP27" s="25">
        <f>+AO27+AN27</f>
        <v>215</v>
      </c>
      <c r="AQ27" s="25">
        <f>SUM(AQ15:AQ26)</f>
        <v>32</v>
      </c>
      <c r="AR27" s="40"/>
    </row>
    <row r="28" spans="1:44" ht="15.95" customHeight="1" x14ac:dyDescent="0.25">
      <c r="A28" s="47"/>
      <c r="B28" s="48" t="s">
        <v>67</v>
      </c>
      <c r="C28" s="6" t="s">
        <v>182</v>
      </c>
      <c r="F28" s="20"/>
      <c r="G28" s="5">
        <v>4</v>
      </c>
      <c r="H28" s="24">
        <v>1</v>
      </c>
      <c r="I28" s="23" t="s">
        <v>158</v>
      </c>
      <c r="J28" s="23"/>
      <c r="K28" s="23"/>
      <c r="L28" s="23" t="s">
        <v>171</v>
      </c>
      <c r="M28" s="23"/>
      <c r="N28" s="23"/>
      <c r="O28" s="23"/>
      <c r="P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42</v>
      </c>
      <c r="AA28" s="15">
        <v>7</v>
      </c>
      <c r="AB28" s="15">
        <v>12</v>
      </c>
      <c r="AC28" s="15">
        <f t="shared" ref="AC28:AC39" si="14">+AA28+AB28</f>
        <v>19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77</v>
      </c>
      <c r="AN28" s="15">
        <v>23</v>
      </c>
      <c r="AO28" s="15">
        <v>28</v>
      </c>
      <c r="AP28" s="15">
        <f t="shared" ref="AP28:AP39" si="15">+AN28+AO28</f>
        <v>51</v>
      </c>
      <c r="AQ28" s="15">
        <v>12</v>
      </c>
      <c r="AR28" s="40"/>
    </row>
    <row r="29" spans="1:44" ht="15.95" customHeight="1" x14ac:dyDescent="0.25">
      <c r="A29" s="47"/>
      <c r="B29" s="24" t="s">
        <v>34</v>
      </c>
      <c r="C29" s="16" t="s">
        <v>697</v>
      </c>
      <c r="D29" s="23"/>
      <c r="E29" s="23"/>
      <c r="H29" s="24">
        <v>1</v>
      </c>
      <c r="I29" s="23" t="s">
        <v>171</v>
      </c>
      <c r="L29" s="23" t="s">
        <v>159</v>
      </c>
      <c r="M29" s="23"/>
      <c r="N29" s="23"/>
      <c r="O29" s="23"/>
      <c r="P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21</v>
      </c>
      <c r="AA29" s="24">
        <v>0</v>
      </c>
      <c r="AB29" s="24">
        <v>0</v>
      </c>
      <c r="AC29" s="24">
        <f t="shared" si="14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12</v>
      </c>
      <c r="AN29" s="24">
        <v>0</v>
      </c>
      <c r="AO29" s="24">
        <v>0</v>
      </c>
      <c r="AP29" s="24">
        <f t="shared" si="15"/>
        <v>0</v>
      </c>
      <c r="AQ29" s="24">
        <v>0</v>
      </c>
      <c r="AR29" s="40"/>
    </row>
    <row r="30" spans="1:44" ht="15.95" customHeight="1" x14ac:dyDescent="0.25">
      <c r="A30" s="47"/>
      <c r="C30" s="16" t="s">
        <v>698</v>
      </c>
      <c r="H30" s="24">
        <v>1</v>
      </c>
      <c r="I30" s="23" t="s">
        <v>158</v>
      </c>
      <c r="L30" s="23" t="s">
        <v>321</v>
      </c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17</v>
      </c>
      <c r="AA30" s="24">
        <v>8</v>
      </c>
      <c r="AB30" s="24">
        <v>5</v>
      </c>
      <c r="AC30" s="24">
        <f t="shared" si="14"/>
        <v>13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5"/>
        <v>0</v>
      </c>
      <c r="AQ30" s="24">
        <v>0</v>
      </c>
      <c r="AR30" s="40"/>
    </row>
    <row r="31" spans="1:44" ht="15.95" customHeight="1" x14ac:dyDescent="0.25">
      <c r="A31" s="47"/>
      <c r="H31" s="24">
        <v>2</v>
      </c>
      <c r="I31" s="23" t="s">
        <v>158</v>
      </c>
      <c r="L31" s="23" t="s">
        <v>575</v>
      </c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16</v>
      </c>
      <c r="AA31" s="24">
        <v>3</v>
      </c>
      <c r="AB31" s="24">
        <v>9</v>
      </c>
      <c r="AC31" s="24">
        <f t="shared" si="14"/>
        <v>12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16</v>
      </c>
      <c r="AN31" s="24">
        <v>1</v>
      </c>
      <c r="AO31" s="24">
        <v>4</v>
      </c>
      <c r="AP31" s="24">
        <f t="shared" si="15"/>
        <v>5</v>
      </c>
      <c r="AQ31" s="24">
        <v>0</v>
      </c>
      <c r="AR31" s="40"/>
    </row>
    <row r="32" spans="1:44" ht="15.95" customHeight="1" x14ac:dyDescent="0.25">
      <c r="A32" s="47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21</v>
      </c>
      <c r="AA32" s="24">
        <v>6</v>
      </c>
      <c r="AB32" s="24">
        <v>8</v>
      </c>
      <c r="AC32" s="24">
        <f t="shared" si="14"/>
        <v>14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17</v>
      </c>
      <c r="AN32" s="24">
        <v>12</v>
      </c>
      <c r="AO32" s="24">
        <v>7</v>
      </c>
      <c r="AP32" s="24">
        <f t="shared" si="15"/>
        <v>19</v>
      </c>
      <c r="AQ32" s="24">
        <v>6</v>
      </c>
      <c r="AR32" s="40"/>
    </row>
    <row r="33" spans="1:44" ht="15.95" customHeight="1" x14ac:dyDescent="0.25">
      <c r="A33" s="47"/>
      <c r="C33" s="6" t="s">
        <v>186</v>
      </c>
      <c r="D33" s="1"/>
      <c r="E33" s="23"/>
      <c r="F33" s="23"/>
      <c r="G33" s="5">
        <v>0</v>
      </c>
      <c r="H33" s="24"/>
      <c r="I33" s="23"/>
      <c r="J33" s="23"/>
      <c r="K33" s="23"/>
      <c r="L33" s="23"/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19</v>
      </c>
      <c r="AA33" s="24">
        <v>7</v>
      </c>
      <c r="AB33" s="24">
        <v>8</v>
      </c>
      <c r="AC33" s="24">
        <f t="shared" si="14"/>
        <v>15</v>
      </c>
      <c r="AD33" s="24">
        <v>4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19</v>
      </c>
      <c r="AN33" s="24">
        <v>1</v>
      </c>
      <c r="AO33" s="24">
        <v>6</v>
      </c>
      <c r="AP33" s="24">
        <f t="shared" si="15"/>
        <v>7</v>
      </c>
      <c r="AQ33" s="24">
        <v>0</v>
      </c>
      <c r="AR33" s="40"/>
    </row>
    <row r="34" spans="1:44" ht="15.95" customHeight="1" x14ac:dyDescent="0.25">
      <c r="A34" s="47"/>
      <c r="B34" s="24" t="s">
        <v>34</v>
      </c>
      <c r="C34" s="23" t="s">
        <v>699</v>
      </c>
      <c r="D34" s="16"/>
      <c r="H34" s="24"/>
      <c r="I34" s="23"/>
      <c r="J34" s="23"/>
      <c r="K34" s="23"/>
      <c r="L34" s="23"/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14</v>
      </c>
      <c r="AA34" s="24">
        <v>1</v>
      </c>
      <c r="AB34" s="24">
        <v>7</v>
      </c>
      <c r="AC34" s="24">
        <f t="shared" si="14"/>
        <v>8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16</v>
      </c>
      <c r="AN34" s="24">
        <v>3</v>
      </c>
      <c r="AO34" s="24">
        <v>6</v>
      </c>
      <c r="AP34" s="24">
        <f t="shared" si="15"/>
        <v>9</v>
      </c>
      <c r="AQ34" s="24">
        <v>0</v>
      </c>
      <c r="AR34" s="40"/>
    </row>
    <row r="35" spans="1:44" ht="15.95" customHeight="1" x14ac:dyDescent="0.25">
      <c r="A35" s="47" t="s">
        <v>64</v>
      </c>
      <c r="B35" s="40"/>
      <c r="C35" s="52"/>
      <c r="D35" s="52"/>
      <c r="E35" s="52"/>
      <c r="F35" s="52"/>
      <c r="G35" s="48"/>
      <c r="H35" s="51"/>
      <c r="I35" s="52"/>
      <c r="J35" s="52"/>
      <c r="K35" s="51"/>
      <c r="L35" s="51"/>
      <c r="M35" s="51"/>
      <c r="N35" s="51"/>
      <c r="O35" s="51"/>
      <c r="P35" s="51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15</v>
      </c>
      <c r="AA35" s="24">
        <v>1</v>
      </c>
      <c r="AB35" s="24">
        <v>1</v>
      </c>
      <c r="AC35" s="24">
        <f t="shared" si="14"/>
        <v>2</v>
      </c>
      <c r="AD35" s="24">
        <v>4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21</v>
      </c>
      <c r="AN35" s="24">
        <v>3</v>
      </c>
      <c r="AO35" s="24">
        <v>9</v>
      </c>
      <c r="AP35" s="24">
        <f t="shared" si="15"/>
        <v>12</v>
      </c>
      <c r="AQ35" s="24">
        <v>2</v>
      </c>
      <c r="AR35" s="40"/>
    </row>
    <row r="36" spans="1:44" ht="15.95" customHeight="1" x14ac:dyDescent="0.25">
      <c r="A36" s="47"/>
      <c r="B36" s="48" t="s">
        <v>80</v>
      </c>
      <c r="C36" s="6" t="s">
        <v>184</v>
      </c>
      <c r="E36" s="11"/>
      <c r="F36" s="11"/>
      <c r="G36" s="5">
        <v>3</v>
      </c>
      <c r="H36" s="24">
        <v>1</v>
      </c>
      <c r="I36" s="23" t="s">
        <v>179</v>
      </c>
      <c r="J36" s="23"/>
      <c r="K36" s="23"/>
      <c r="L36" s="23" t="s">
        <v>702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18</v>
      </c>
      <c r="AA36" s="24">
        <v>3</v>
      </c>
      <c r="AB36" s="24">
        <v>5</v>
      </c>
      <c r="AC36" s="24">
        <f t="shared" si="14"/>
        <v>8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9</v>
      </c>
      <c r="AN36" s="24">
        <v>1</v>
      </c>
      <c r="AO36" s="24">
        <v>5</v>
      </c>
      <c r="AP36" s="24">
        <f t="shared" si="15"/>
        <v>6</v>
      </c>
      <c r="AQ36" s="24">
        <v>2</v>
      </c>
      <c r="AR36" s="40"/>
    </row>
    <row r="37" spans="1:44" ht="15.95" customHeight="1" x14ac:dyDescent="0.25">
      <c r="A37" s="47"/>
      <c r="B37" s="24" t="s">
        <v>34</v>
      </c>
      <c r="C37" s="16"/>
      <c r="D37" s="16" t="s">
        <v>140</v>
      </c>
      <c r="E37" s="16"/>
      <c r="H37" s="24">
        <v>1</v>
      </c>
      <c r="I37" s="23" t="s">
        <v>130</v>
      </c>
      <c r="J37" s="23"/>
      <c r="K37" s="23"/>
      <c r="L37" s="23" t="s">
        <v>703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18</v>
      </c>
      <c r="AA37" s="24">
        <v>1</v>
      </c>
      <c r="AB37" s="24">
        <v>5</v>
      </c>
      <c r="AC37" s="24">
        <f t="shared" si="14"/>
        <v>6</v>
      </c>
      <c r="AD37" s="24">
        <v>6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13</v>
      </c>
      <c r="AN37" s="24">
        <v>0</v>
      </c>
      <c r="AO37" s="24">
        <v>4</v>
      </c>
      <c r="AP37" s="24">
        <f t="shared" si="15"/>
        <v>4</v>
      </c>
      <c r="AQ37" s="24">
        <v>0</v>
      </c>
      <c r="AR37" s="40"/>
    </row>
    <row r="38" spans="1:44" ht="15.95" customHeight="1" x14ac:dyDescent="0.25">
      <c r="A38" s="47"/>
      <c r="H38" s="24">
        <v>2</v>
      </c>
      <c r="I38" s="23" t="s">
        <v>310</v>
      </c>
      <c r="J38" s="23"/>
      <c r="K38" s="23"/>
      <c r="L38" s="23" t="s">
        <v>704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20</v>
      </c>
      <c r="AA38" s="24">
        <v>3</v>
      </c>
      <c r="AB38" s="24">
        <v>11</v>
      </c>
      <c r="AC38" s="24">
        <f t="shared" si="14"/>
        <v>14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14</v>
      </c>
      <c r="AN38" s="24">
        <v>0</v>
      </c>
      <c r="AO38" s="24">
        <v>2</v>
      </c>
      <c r="AP38" s="24">
        <f t="shared" si="15"/>
        <v>2</v>
      </c>
      <c r="AQ38" s="24">
        <v>2</v>
      </c>
      <c r="AR38" s="40"/>
    </row>
    <row r="39" spans="1:44" ht="15.95" customHeight="1" x14ac:dyDescent="0.25">
      <c r="A39" s="47"/>
      <c r="B39" s="11"/>
      <c r="D39" s="16"/>
      <c r="F39" s="11"/>
      <c r="G39" s="5"/>
      <c r="H39" s="24"/>
      <c r="I39" s="23"/>
      <c r="K39" s="23"/>
      <c r="L39" s="23"/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4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17</v>
      </c>
      <c r="AN39" s="24">
        <v>3</v>
      </c>
      <c r="AO39" s="24">
        <v>4</v>
      </c>
      <c r="AP39" s="24">
        <f t="shared" si="15"/>
        <v>7</v>
      </c>
      <c r="AQ39" s="24">
        <v>0</v>
      </c>
      <c r="AR39" s="40"/>
    </row>
    <row r="40" spans="1:44" ht="15.95" customHeight="1" thickBot="1" x14ac:dyDescent="0.3">
      <c r="A40" s="47"/>
      <c r="B40" s="24" t="s">
        <v>34</v>
      </c>
      <c r="C40" s="6" t="s">
        <v>185</v>
      </c>
      <c r="D40" s="16"/>
      <c r="E40" s="23"/>
      <c r="F40" s="23"/>
      <c r="G40" s="5">
        <v>0</v>
      </c>
      <c r="H40" s="24"/>
      <c r="I40" s="23"/>
      <c r="K40" s="23"/>
      <c r="L40" s="23"/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229</v>
      </c>
      <c r="AA40" s="25">
        <f t="shared" ref="AA40" si="16">SUM(AA28:AA39)</f>
        <v>40</v>
      </c>
      <c r="AB40" s="25">
        <f>SUM(AB28:AB39)</f>
        <v>71</v>
      </c>
      <c r="AC40" s="25">
        <f>+AB40+AA40</f>
        <v>111</v>
      </c>
      <c r="AD40" s="25">
        <f>SUM(AD28:AD39)</f>
        <v>34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231</v>
      </c>
      <c r="AN40" s="25">
        <f t="shared" ref="AN40" si="17">SUM(AN28:AN39)</f>
        <v>47</v>
      </c>
      <c r="AO40" s="25">
        <f>SUM(AO28:AO39)</f>
        <v>75</v>
      </c>
      <c r="AP40" s="25">
        <f>+AO40+AN40</f>
        <v>122</v>
      </c>
      <c r="AQ40" s="25">
        <f>SUM(AQ28:AQ39)</f>
        <v>24</v>
      </c>
      <c r="AR40" s="40"/>
    </row>
    <row r="41" spans="1:44" ht="15.95" customHeight="1" x14ac:dyDescent="0.25">
      <c r="A41" s="47"/>
      <c r="C41" s="23" t="s">
        <v>701</v>
      </c>
      <c r="H41" s="24"/>
      <c r="I41" s="23"/>
      <c r="L41" s="23"/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62</v>
      </c>
      <c r="AA41" s="15">
        <v>15</v>
      </c>
      <c r="AB41" s="15">
        <v>21</v>
      </c>
      <c r="AC41" s="15">
        <f t="shared" ref="AC41:AC52" si="18">+AA41+AB41</f>
        <v>36</v>
      </c>
      <c r="AD41" s="15">
        <v>6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62.5</v>
      </c>
      <c r="AN41" s="15">
        <v>23</v>
      </c>
      <c r="AO41" s="15">
        <v>24</v>
      </c>
      <c r="AP41" s="15">
        <f t="shared" ref="AP41:AP52" si="19">+AN41+AO41</f>
        <v>47</v>
      </c>
      <c r="AQ41" s="15">
        <v>4</v>
      </c>
      <c r="AR41" s="40"/>
    </row>
    <row r="42" spans="1:44" ht="15.95" customHeight="1" x14ac:dyDescent="0.25">
      <c r="A42" s="47"/>
      <c r="B42" s="40"/>
      <c r="C42" s="52"/>
      <c r="D42" s="52"/>
      <c r="E42" s="52"/>
      <c r="F42" s="52"/>
      <c r="G42" s="48"/>
      <c r="H42" s="51"/>
      <c r="I42" s="52"/>
      <c r="J42" s="52"/>
      <c r="K42" s="51"/>
      <c r="L42" s="51"/>
      <c r="M42" s="51"/>
      <c r="N42" s="51"/>
      <c r="O42" s="51"/>
      <c r="P42" s="51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18</v>
      </c>
      <c r="AA42" s="24">
        <v>0</v>
      </c>
      <c r="AB42" s="24">
        <v>0</v>
      </c>
      <c r="AC42" s="24">
        <f t="shared" si="18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18</v>
      </c>
      <c r="AN42" s="24">
        <v>0</v>
      </c>
      <c r="AO42" s="24">
        <v>0</v>
      </c>
      <c r="AP42" s="24">
        <f t="shared" si="19"/>
        <v>0</v>
      </c>
      <c r="AQ42" s="24">
        <v>2</v>
      </c>
      <c r="AR42" s="40"/>
    </row>
    <row r="43" spans="1:44" ht="15.95" customHeight="1" x14ac:dyDescent="0.25">
      <c r="A43" s="47"/>
      <c r="B43" s="11"/>
      <c r="C43" s="11"/>
      <c r="D43" s="11"/>
      <c r="E43" s="23" t="s">
        <v>142</v>
      </c>
      <c r="F43" s="23"/>
      <c r="G43" s="5">
        <f>SUM(G14:G42)</f>
        <v>13</v>
      </c>
      <c r="H43" s="5"/>
      <c r="I43" s="20"/>
      <c r="J43" s="23" t="s">
        <v>84</v>
      </c>
      <c r="K43" s="20"/>
      <c r="L43" s="5">
        <f>COUNTA(C14:C42)-8</f>
        <v>5</v>
      </c>
      <c r="N43" s="23" t="s">
        <v>102</v>
      </c>
      <c r="O43" s="5">
        <f>+L43*2</f>
        <v>10</v>
      </c>
      <c r="P43" s="11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21</v>
      </c>
      <c r="AA43" s="24">
        <v>26</v>
      </c>
      <c r="AB43" s="24">
        <v>9</v>
      </c>
      <c r="AC43" s="24">
        <f t="shared" si="18"/>
        <v>35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17</v>
      </c>
      <c r="AN43" s="24">
        <v>15</v>
      </c>
      <c r="AO43" s="24">
        <v>15</v>
      </c>
      <c r="AP43" s="24">
        <f t="shared" si="19"/>
        <v>30</v>
      </c>
      <c r="AQ43" s="24">
        <v>4</v>
      </c>
      <c r="AR43" s="40"/>
    </row>
    <row r="44" spans="1:44" ht="15.95" customHeight="1" x14ac:dyDescent="0.25">
      <c r="A44" s="47"/>
      <c r="E44" s="23" t="s">
        <v>141</v>
      </c>
      <c r="F44" s="23"/>
      <c r="G44" s="5">
        <f>COUNTA(L15:L42)+COUNTIF(L15:L42,"*&amp;*")</f>
        <v>21</v>
      </c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17</v>
      </c>
      <c r="AA44" s="24">
        <v>2</v>
      </c>
      <c r="AB44" s="24">
        <v>11</v>
      </c>
      <c r="AC44" s="24">
        <f t="shared" si="18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18</v>
      </c>
      <c r="AN44" s="24">
        <v>6</v>
      </c>
      <c r="AO44" s="24">
        <v>15</v>
      </c>
      <c r="AP44" s="24">
        <f t="shared" si="19"/>
        <v>21</v>
      </c>
      <c r="AQ44" s="24">
        <v>6</v>
      </c>
      <c r="AR44" s="40"/>
    </row>
    <row r="45" spans="1:44" ht="15.95" customHeight="1" x14ac:dyDescent="0.25">
      <c r="A45" s="47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16</v>
      </c>
      <c r="AA45" s="24">
        <v>3</v>
      </c>
      <c r="AB45" s="24">
        <v>3</v>
      </c>
      <c r="AC45" s="24">
        <f t="shared" si="18"/>
        <v>6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9"/>
        <v>7</v>
      </c>
      <c r="AQ45" s="24">
        <v>0</v>
      </c>
      <c r="AR45" s="40"/>
    </row>
    <row r="46" spans="1:44" ht="15.95" customHeight="1" x14ac:dyDescent="0.25">
      <c r="A46" s="47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20</v>
      </c>
      <c r="AA46" s="24">
        <v>9</v>
      </c>
      <c r="AB46" s="24">
        <v>7</v>
      </c>
      <c r="AC46" s="24">
        <f t="shared" si="18"/>
        <v>16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9"/>
        <v>2</v>
      </c>
      <c r="AQ46" s="24">
        <v>0</v>
      </c>
      <c r="AR46" s="40"/>
    </row>
    <row r="47" spans="1:44" ht="15.95" customHeight="1" x14ac:dyDescent="0.25">
      <c r="A47" s="47"/>
      <c r="B47" s="6" t="s">
        <v>117</v>
      </c>
      <c r="C47" s="6"/>
      <c r="N47" s="6"/>
      <c r="O47" s="6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8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21</v>
      </c>
      <c r="AN47" s="24">
        <v>3</v>
      </c>
      <c r="AO47" s="24">
        <v>4</v>
      </c>
      <c r="AP47" s="24">
        <f t="shared" si="19"/>
        <v>7</v>
      </c>
      <c r="AQ47" s="24">
        <v>2</v>
      </c>
      <c r="AR47" s="40"/>
    </row>
    <row r="48" spans="1:44" ht="15.95" customHeight="1" x14ac:dyDescent="0.25">
      <c r="A48" s="47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20</v>
      </c>
      <c r="AA48" s="24">
        <v>1</v>
      </c>
      <c r="AB48" s="24">
        <v>7</v>
      </c>
      <c r="AC48" s="24">
        <f t="shared" si="18"/>
        <v>8</v>
      </c>
      <c r="AD48" s="24">
        <v>2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21</v>
      </c>
      <c r="AN48" s="24">
        <v>0</v>
      </c>
      <c r="AO48" s="24">
        <v>4</v>
      </c>
      <c r="AP48" s="24">
        <f t="shared" si="19"/>
        <v>4</v>
      </c>
      <c r="AQ48" s="24">
        <v>2</v>
      </c>
      <c r="AR48" s="40"/>
    </row>
    <row r="49" spans="1:44" ht="15.95" customHeight="1" x14ac:dyDescent="0.25">
      <c r="A49" s="47"/>
      <c r="C49" s="6" t="s">
        <v>86</v>
      </c>
      <c r="H49" s="6" t="s">
        <v>93</v>
      </c>
      <c r="M49" s="6" t="s">
        <v>94</v>
      </c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19</v>
      </c>
      <c r="AA49" s="24">
        <v>3</v>
      </c>
      <c r="AB49" s="24">
        <v>10</v>
      </c>
      <c r="AC49" s="24">
        <f t="shared" si="18"/>
        <v>13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9"/>
        <v>0</v>
      </c>
      <c r="AQ49" s="24">
        <v>2</v>
      </c>
      <c r="AR49" s="40"/>
    </row>
    <row r="50" spans="1:44" ht="15.95" customHeight="1" x14ac:dyDescent="0.25">
      <c r="A50" s="47"/>
      <c r="C50" s="23" t="s">
        <v>696</v>
      </c>
      <c r="F50" s="23"/>
      <c r="H50" s="23" t="s">
        <v>556</v>
      </c>
      <c r="I50" s="23"/>
      <c r="J50" s="23"/>
      <c r="K50" s="23"/>
      <c r="L50" s="23"/>
      <c r="M50" s="23" t="s">
        <v>392</v>
      </c>
      <c r="O50" s="23"/>
      <c r="P50" s="23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19</v>
      </c>
      <c r="AA50" s="24">
        <v>0</v>
      </c>
      <c r="AB50" s="24">
        <v>11</v>
      </c>
      <c r="AC50" s="24">
        <f t="shared" si="18"/>
        <v>11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19</v>
      </c>
      <c r="AN50" s="24">
        <v>2</v>
      </c>
      <c r="AO50" s="24">
        <v>4</v>
      </c>
      <c r="AP50" s="24">
        <f t="shared" si="19"/>
        <v>6</v>
      </c>
      <c r="AQ50" s="24">
        <v>4</v>
      </c>
      <c r="AR50" s="40"/>
    </row>
    <row r="51" spans="1:44" ht="15.95" customHeight="1" x14ac:dyDescent="0.25">
      <c r="A51" s="47"/>
      <c r="C51" s="23" t="s">
        <v>700</v>
      </c>
      <c r="H51" s="23" t="s">
        <v>386</v>
      </c>
      <c r="M51" s="23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16</v>
      </c>
      <c r="AA51" s="24">
        <v>2</v>
      </c>
      <c r="AB51" s="24">
        <v>14</v>
      </c>
      <c r="AC51" s="24">
        <f t="shared" si="18"/>
        <v>16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18</v>
      </c>
      <c r="AN51" s="24">
        <v>0</v>
      </c>
      <c r="AO51" s="24">
        <v>3</v>
      </c>
      <c r="AP51" s="24">
        <f t="shared" si="19"/>
        <v>3</v>
      </c>
      <c r="AQ51" s="24">
        <v>2</v>
      </c>
      <c r="AR51" s="40"/>
    </row>
    <row r="52" spans="1:44" ht="15.95" customHeight="1" x14ac:dyDescent="0.25">
      <c r="A52" s="47"/>
      <c r="C52" s="23" t="s">
        <v>304</v>
      </c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8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19</v>
      </c>
      <c r="AN52" s="24">
        <v>0</v>
      </c>
      <c r="AO52" s="24">
        <v>2</v>
      </c>
      <c r="AP52" s="24">
        <f t="shared" si="19"/>
        <v>2</v>
      </c>
      <c r="AQ52" s="24">
        <v>0</v>
      </c>
      <c r="AR52" s="40"/>
    </row>
    <row r="53" spans="1:44" ht="15.95" customHeight="1" thickBot="1" x14ac:dyDescent="0.3">
      <c r="A53" s="47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231</v>
      </c>
      <c r="AA53" s="25">
        <f t="shared" ref="AA53" si="20">SUM(AA41:AA52)</f>
        <v>62</v>
      </c>
      <c r="AB53" s="25">
        <f>SUM(AB41:AB52)</f>
        <v>96</v>
      </c>
      <c r="AC53" s="25">
        <f>+AB53+AA53</f>
        <v>158</v>
      </c>
      <c r="AD53" s="25">
        <f>SUM(AD41:AD52)</f>
        <v>22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230</v>
      </c>
      <c r="AN53" s="25">
        <f t="shared" ref="AN53" si="21">SUM(AN41:AN52)</f>
        <v>50</v>
      </c>
      <c r="AO53" s="25">
        <f>SUM(AO41:AO52)</f>
        <v>79</v>
      </c>
      <c r="AP53" s="25">
        <f>+AO53+AN53</f>
        <v>129</v>
      </c>
      <c r="AQ53" s="25">
        <f>SUM(AQ41:AQ52)</f>
        <v>28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49</v>
      </c>
      <c r="AA54" s="15">
        <v>14</v>
      </c>
      <c r="AB54" s="15">
        <v>19</v>
      </c>
      <c r="AC54" s="15">
        <f t="shared" ref="AC54:AC65" si="22">+AA54+AB54</f>
        <v>33</v>
      </c>
      <c r="AD54" s="15">
        <v>6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37</v>
      </c>
      <c r="AN54" s="15">
        <v>4</v>
      </c>
      <c r="AO54" s="15">
        <v>5</v>
      </c>
      <c r="AP54" s="15">
        <f t="shared" ref="AP54:AP65" si="23">+AN54+AO54</f>
        <v>9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16</v>
      </c>
      <c r="AA55" s="24">
        <v>0</v>
      </c>
      <c r="AB55" s="24">
        <v>0</v>
      </c>
      <c r="AC55" s="24">
        <f t="shared" si="22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3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19</v>
      </c>
      <c r="AA56" s="24">
        <v>23</v>
      </c>
      <c r="AB56" s="24">
        <v>10</v>
      </c>
      <c r="AC56" s="24">
        <f t="shared" si="22"/>
        <v>33</v>
      </c>
      <c r="AD56" s="24">
        <v>6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17</v>
      </c>
      <c r="AN56" s="24">
        <v>18</v>
      </c>
      <c r="AO56" s="24">
        <v>14</v>
      </c>
      <c r="AP56" s="24">
        <f t="shared" si="23"/>
        <v>32</v>
      </c>
      <c r="AQ56" s="24">
        <v>6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12</v>
      </c>
      <c r="AA57" s="24">
        <v>3</v>
      </c>
      <c r="AB57" s="24">
        <v>8</v>
      </c>
      <c r="AC57" s="24">
        <f t="shared" si="22"/>
        <v>11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18</v>
      </c>
      <c r="AN57" s="24">
        <v>1</v>
      </c>
      <c r="AO57" s="24">
        <v>9</v>
      </c>
      <c r="AP57" s="24">
        <f t="shared" si="23"/>
        <v>10</v>
      </c>
      <c r="AQ57" s="24">
        <v>2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9</v>
      </c>
      <c r="AA58" s="24">
        <v>2</v>
      </c>
      <c r="AB58" s="24">
        <v>9</v>
      </c>
      <c r="AC58" s="24">
        <f t="shared" si="22"/>
        <v>11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21</v>
      </c>
      <c r="AN58" s="24">
        <v>0</v>
      </c>
      <c r="AO58" s="24">
        <v>13</v>
      </c>
      <c r="AP58" s="24">
        <f t="shared" si="23"/>
        <v>13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21</v>
      </c>
      <c r="AA59" s="24">
        <v>10</v>
      </c>
      <c r="AB59" s="24">
        <v>9</v>
      </c>
      <c r="AC59" s="24">
        <f t="shared" si="22"/>
        <v>19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18</v>
      </c>
      <c r="AN59" s="24">
        <v>17</v>
      </c>
      <c r="AO59" s="24">
        <v>14</v>
      </c>
      <c r="AP59" s="24">
        <f t="shared" si="23"/>
        <v>31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20</v>
      </c>
      <c r="AA60" s="24">
        <v>8</v>
      </c>
      <c r="AB60" s="24">
        <v>17</v>
      </c>
      <c r="AC60" s="24">
        <f t="shared" si="22"/>
        <v>25</v>
      </c>
      <c r="AD60" s="24">
        <v>14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19</v>
      </c>
      <c r="AN60" s="24">
        <v>1</v>
      </c>
      <c r="AO60" s="24">
        <v>7</v>
      </c>
      <c r="AP60" s="24">
        <f t="shared" si="23"/>
        <v>8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22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18</v>
      </c>
      <c r="AN61" s="24">
        <v>2</v>
      </c>
      <c r="AO61" s="24">
        <v>3</v>
      </c>
      <c r="AP61" s="24">
        <f t="shared" si="23"/>
        <v>5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17</v>
      </c>
      <c r="AA62" s="24">
        <v>0</v>
      </c>
      <c r="AB62" s="24">
        <v>5</v>
      </c>
      <c r="AC62" s="24">
        <f t="shared" si="22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21</v>
      </c>
      <c r="AN62" s="24">
        <v>4</v>
      </c>
      <c r="AO62" s="24">
        <v>7</v>
      </c>
      <c r="AP62" s="24">
        <f t="shared" si="23"/>
        <v>11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17</v>
      </c>
      <c r="AA63" s="24">
        <v>4</v>
      </c>
      <c r="AB63" s="24">
        <v>5</v>
      </c>
      <c r="AC63" s="24">
        <f t="shared" si="22"/>
        <v>9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17</v>
      </c>
      <c r="AN63" s="24">
        <v>4</v>
      </c>
      <c r="AO63" s="24">
        <v>6</v>
      </c>
      <c r="AP63" s="24">
        <f t="shared" si="23"/>
        <v>10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21</v>
      </c>
      <c r="AA64" s="24">
        <v>5</v>
      </c>
      <c r="AB64" s="24">
        <v>14</v>
      </c>
      <c r="AC64" s="24">
        <f t="shared" si="22"/>
        <v>19</v>
      </c>
      <c r="AD64" s="24">
        <v>8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18</v>
      </c>
      <c r="AN64" s="24">
        <v>2</v>
      </c>
      <c r="AO64" s="24">
        <v>4</v>
      </c>
      <c r="AP64" s="24">
        <f t="shared" si="23"/>
        <v>6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17</v>
      </c>
      <c r="AA65" s="24">
        <v>0</v>
      </c>
      <c r="AB65" s="24">
        <v>7</v>
      </c>
      <c r="AC65" s="24">
        <f t="shared" si="22"/>
        <v>7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21</v>
      </c>
      <c r="AN65" s="24">
        <v>0</v>
      </c>
      <c r="AO65" s="24">
        <v>5</v>
      </c>
      <c r="AP65" s="24">
        <f t="shared" si="23"/>
        <v>5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230</v>
      </c>
      <c r="AA66" s="25">
        <f t="shared" ref="AA66" si="24">SUM(AA54:AA65)</f>
        <v>69</v>
      </c>
      <c r="AB66" s="25">
        <f>SUM(AB54:AB65)</f>
        <v>108</v>
      </c>
      <c r="AC66" s="25">
        <f>+AB66+AA66</f>
        <v>177</v>
      </c>
      <c r="AD66" s="25">
        <f>SUM(AD54:AD65)</f>
        <v>38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230</v>
      </c>
      <c r="AN66" s="25">
        <f t="shared" ref="AN66" si="25">SUM(AN54:AN65)</f>
        <v>53</v>
      </c>
      <c r="AO66" s="25">
        <f>SUM(AO54:AO65)</f>
        <v>87</v>
      </c>
      <c r="AP66" s="25">
        <f>+AO66+AN66</f>
        <v>140</v>
      </c>
      <c r="AQ66" s="25">
        <f>SUM(AQ54:AQ65)</f>
        <v>16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921</v>
      </c>
      <c r="AA67" s="39">
        <f t="shared" ref="AA67:AD67" si="26">+AA66+AA53+AA40+AA27</f>
        <v>254</v>
      </c>
      <c r="AB67" s="39">
        <f t="shared" si="26"/>
        <v>411</v>
      </c>
      <c r="AC67" s="39">
        <f t="shared" si="26"/>
        <v>665</v>
      </c>
      <c r="AD67" s="39">
        <f t="shared" si="26"/>
        <v>134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920</v>
      </c>
      <c r="AN67" s="39">
        <f t="shared" ref="AN67:AQ67" si="27">+AN66+AN53+AN40+AN27</f>
        <v>231</v>
      </c>
      <c r="AO67" s="39">
        <f t="shared" si="27"/>
        <v>375</v>
      </c>
      <c r="AP67" s="39">
        <f t="shared" si="27"/>
        <v>606</v>
      </c>
      <c r="AQ67" s="39">
        <f t="shared" si="27"/>
        <v>100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1841</v>
      </c>
      <c r="AN68" s="24">
        <f>AA67+AN67</f>
        <v>485</v>
      </c>
      <c r="AO68" s="24">
        <f>AB67+AO67</f>
        <v>786</v>
      </c>
      <c r="AP68" s="24">
        <f>AC67+AP67</f>
        <v>1271</v>
      </c>
      <c r="AQ68" s="24">
        <f>AD67+AQ67</f>
        <v>234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21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8">+AA77+AB77</f>
        <v>0</v>
      </c>
      <c r="AD77" s="24">
        <v>0</v>
      </c>
      <c r="AF77" s="30">
        <v>7.5</v>
      </c>
      <c r="AG77" s="23" t="s">
        <v>471</v>
      </c>
      <c r="AM77" s="24">
        <v>4</v>
      </c>
      <c r="AN77" s="24">
        <v>0</v>
      </c>
      <c r="AO77" s="24">
        <v>3</v>
      </c>
      <c r="AP77" s="24">
        <f>+AN77+AO77</f>
        <v>3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2</v>
      </c>
      <c r="AA78" s="24">
        <v>0</v>
      </c>
      <c r="AB78" s="24">
        <v>0</v>
      </c>
      <c r="AC78" s="24">
        <f t="shared" si="28"/>
        <v>0</v>
      </c>
      <c r="AD78" s="24">
        <v>0</v>
      </c>
      <c r="AF78" s="30">
        <v>8</v>
      </c>
      <c r="AG78" s="23" t="s">
        <v>279</v>
      </c>
      <c r="AM78" s="24">
        <v>2</v>
      </c>
      <c r="AN78" s="24">
        <v>0</v>
      </c>
      <c r="AO78" s="24">
        <v>3</v>
      </c>
      <c r="AP78" s="24">
        <f>+AN78+AO78</f>
        <v>3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21</v>
      </c>
      <c r="J79" s="24">
        <v>23</v>
      </c>
      <c r="K79" s="24">
        <v>33</v>
      </c>
      <c r="L79" s="55">
        <f t="shared" ref="L79:L103" si="29">+J79+K79</f>
        <v>56</v>
      </c>
      <c r="M79" s="24">
        <v>6</v>
      </c>
      <c r="Q79" s="40"/>
      <c r="R79" s="40"/>
      <c r="S79" s="30">
        <v>8</v>
      </c>
      <c r="T79" s="23" t="s">
        <v>492</v>
      </c>
      <c r="Z79" s="24">
        <v>4</v>
      </c>
      <c r="AA79" s="24">
        <v>1</v>
      </c>
      <c r="AB79" s="24">
        <v>1</v>
      </c>
      <c r="AC79" s="24">
        <f t="shared" si="28"/>
        <v>2</v>
      </c>
      <c r="AD79" s="24">
        <v>2</v>
      </c>
      <c r="AF79" s="30">
        <v>8</v>
      </c>
      <c r="AG79" s="23" t="s">
        <v>415</v>
      </c>
      <c r="AM79" s="24">
        <v>3</v>
      </c>
      <c r="AN79" s="24">
        <v>2</v>
      </c>
      <c r="AO79" s="24">
        <v>3</v>
      </c>
      <c r="AP79" s="24">
        <f>+AN79+AO79</f>
        <v>5</v>
      </c>
      <c r="AQ79" s="24">
        <v>4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21</v>
      </c>
      <c r="J80" s="24">
        <v>32</v>
      </c>
      <c r="K80" s="24">
        <v>22</v>
      </c>
      <c r="L80" s="55">
        <f t="shared" si="29"/>
        <v>54</v>
      </c>
      <c r="M80" s="24">
        <v>8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8"/>
        <v>0</v>
      </c>
      <c r="AD80" s="24">
        <v>0</v>
      </c>
      <c r="AF80" s="30">
        <v>6</v>
      </c>
      <c r="AG80" s="23" t="s">
        <v>214</v>
      </c>
      <c r="AM80" s="24">
        <v>4</v>
      </c>
      <c r="AN80" s="24">
        <v>0</v>
      </c>
      <c r="AO80" s="24">
        <v>1</v>
      </c>
      <c r="AP80" s="24">
        <f t="shared" ref="AP80:AP81" si="30"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17</v>
      </c>
      <c r="J81" s="24">
        <v>30</v>
      </c>
      <c r="K81" s="24">
        <v>8</v>
      </c>
      <c r="L81" s="55">
        <f t="shared" si="29"/>
        <v>38</v>
      </c>
      <c r="M81" s="24">
        <v>6</v>
      </c>
      <c r="Q81" s="40"/>
      <c r="R81" s="40"/>
      <c r="S81" s="30">
        <v>9</v>
      </c>
      <c r="T81" s="23" t="s">
        <v>305</v>
      </c>
      <c r="Z81" s="24">
        <v>11</v>
      </c>
      <c r="AA81" s="24">
        <v>7</v>
      </c>
      <c r="AB81" s="24">
        <v>10</v>
      </c>
      <c r="AC81" s="24">
        <f>+AA81+AB81</f>
        <v>17</v>
      </c>
      <c r="AD81" s="24">
        <v>4</v>
      </c>
      <c r="AF81" s="30">
        <v>9.5</v>
      </c>
      <c r="AG81" s="23" t="s">
        <v>417</v>
      </c>
      <c r="AM81" s="24">
        <v>3</v>
      </c>
      <c r="AN81" s="24">
        <v>7</v>
      </c>
      <c r="AO81" s="24">
        <v>0</v>
      </c>
      <c r="AP81" s="24">
        <f t="shared" si="30"/>
        <v>7</v>
      </c>
      <c r="AQ81" s="24">
        <v>0</v>
      </c>
      <c r="AR81" s="40"/>
    </row>
    <row r="82" spans="1:44" ht="15.75" customHeight="1" x14ac:dyDescent="0.25">
      <c r="A82" s="40"/>
      <c r="D82" s="23" t="s">
        <v>125</v>
      </c>
      <c r="E82" s="23"/>
      <c r="F82" s="23"/>
      <c r="G82" s="23" t="s">
        <v>147</v>
      </c>
      <c r="H82" s="24"/>
      <c r="I82" s="24">
        <v>21</v>
      </c>
      <c r="J82" s="24">
        <v>26</v>
      </c>
      <c r="K82" s="24">
        <v>9</v>
      </c>
      <c r="L82" s="55">
        <f t="shared" si="29"/>
        <v>35</v>
      </c>
      <c r="M82" s="24">
        <v>0</v>
      </c>
      <c r="Q82" s="40"/>
      <c r="R82" s="40"/>
      <c r="S82" s="30">
        <v>8</v>
      </c>
      <c r="T82" s="23" t="s">
        <v>552</v>
      </c>
      <c r="Z82" s="24">
        <v>9</v>
      </c>
      <c r="AA82" s="24">
        <v>1</v>
      </c>
      <c r="AB82" s="24">
        <v>9</v>
      </c>
      <c r="AC82" s="24">
        <f t="shared" ref="AC82" si="31">+AA82+AB82</f>
        <v>10</v>
      </c>
      <c r="AD82" s="24">
        <v>0</v>
      </c>
      <c r="AF82" s="30">
        <v>7.5</v>
      </c>
      <c r="AG82" s="23" t="s">
        <v>242</v>
      </c>
      <c r="AM82" s="24">
        <v>4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180</v>
      </c>
      <c r="E83" s="23"/>
      <c r="F83" s="23"/>
      <c r="G83" s="23" t="s">
        <v>149</v>
      </c>
      <c r="H83" s="24"/>
      <c r="I83" s="24">
        <v>18</v>
      </c>
      <c r="J83" s="24">
        <v>19</v>
      </c>
      <c r="K83" s="24">
        <v>15</v>
      </c>
      <c r="L83" s="55">
        <f t="shared" si="29"/>
        <v>34</v>
      </c>
      <c r="M83" s="24">
        <v>2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241</v>
      </c>
      <c r="AM83" s="24">
        <v>7</v>
      </c>
      <c r="AN83" s="24">
        <v>3</v>
      </c>
      <c r="AO83" s="24">
        <v>5</v>
      </c>
      <c r="AP83" s="24">
        <f>+AN83+AO83</f>
        <v>8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19</v>
      </c>
      <c r="J84" s="24">
        <v>23</v>
      </c>
      <c r="K84" s="24">
        <v>10</v>
      </c>
      <c r="L84" s="55">
        <f t="shared" si="29"/>
        <v>33</v>
      </c>
      <c r="M84" s="24">
        <v>6</v>
      </c>
      <c r="Q84" s="40"/>
      <c r="R84" s="40"/>
      <c r="S84" s="30">
        <v>7</v>
      </c>
      <c r="T84" s="23" t="s">
        <v>657</v>
      </c>
      <c r="Z84" s="24">
        <v>3</v>
      </c>
      <c r="AA84" s="24">
        <v>0</v>
      </c>
      <c r="AB84" s="24">
        <v>1</v>
      </c>
      <c r="AC84" s="24">
        <f t="shared" ref="AC84" si="32">+AA84+AB84</f>
        <v>1</v>
      </c>
      <c r="AD84" s="24">
        <v>0</v>
      </c>
      <c r="AF84" s="30">
        <v>8</v>
      </c>
      <c r="AG84" s="23" t="s">
        <v>306</v>
      </c>
      <c r="AM84" s="24">
        <v>7</v>
      </c>
      <c r="AN84" s="24">
        <v>3</v>
      </c>
      <c r="AO84" s="24">
        <v>5</v>
      </c>
      <c r="AP84" s="24">
        <f t="shared" ref="AP84:AP87" si="33">+AN84+AO84</f>
        <v>8</v>
      </c>
      <c r="AQ84" s="24">
        <v>2</v>
      </c>
      <c r="AR84" s="40"/>
    </row>
    <row r="85" spans="1:44" ht="15.75" customHeight="1" x14ac:dyDescent="0.25">
      <c r="A85" s="40"/>
      <c r="D85" s="23" t="s">
        <v>112</v>
      </c>
      <c r="E85" s="23"/>
      <c r="F85" s="23"/>
      <c r="G85" s="23" t="s">
        <v>148</v>
      </c>
      <c r="H85" s="24"/>
      <c r="I85" s="24">
        <v>17</v>
      </c>
      <c r="J85" s="24">
        <v>18</v>
      </c>
      <c r="K85" s="24">
        <v>14</v>
      </c>
      <c r="L85" s="55">
        <f t="shared" si="29"/>
        <v>32</v>
      </c>
      <c r="M85" s="24">
        <v>6</v>
      </c>
      <c r="Q85" s="40"/>
      <c r="R85" s="40"/>
      <c r="S85" s="30">
        <v>9.5</v>
      </c>
      <c r="T85" s="23" t="s">
        <v>381</v>
      </c>
      <c r="Z85" s="24">
        <v>1</v>
      </c>
      <c r="AA85" s="24">
        <v>1</v>
      </c>
      <c r="AB85" s="24">
        <v>1</v>
      </c>
      <c r="AC85" s="24">
        <f>+AA85+AB85</f>
        <v>2</v>
      </c>
      <c r="AD85" s="24">
        <v>0</v>
      </c>
      <c r="AF85" s="30">
        <v>8</v>
      </c>
      <c r="AG85" s="23" t="s">
        <v>341</v>
      </c>
      <c r="AM85" s="24">
        <v>16</v>
      </c>
      <c r="AN85" s="24">
        <v>4</v>
      </c>
      <c r="AO85" s="24">
        <v>2</v>
      </c>
      <c r="AP85" s="24">
        <f t="shared" si="33"/>
        <v>6</v>
      </c>
      <c r="AQ85" s="24">
        <v>2</v>
      </c>
      <c r="AR85" s="40"/>
    </row>
    <row r="86" spans="1:44" ht="15.75" customHeight="1" x14ac:dyDescent="0.25">
      <c r="A86" s="40"/>
      <c r="D86" s="23" t="s">
        <v>106</v>
      </c>
      <c r="G86" s="23" t="s">
        <v>148</v>
      </c>
      <c r="H86" s="24"/>
      <c r="I86" s="24">
        <v>18</v>
      </c>
      <c r="J86" s="24">
        <v>17</v>
      </c>
      <c r="K86" s="24">
        <v>14</v>
      </c>
      <c r="L86" s="55">
        <f t="shared" si="29"/>
        <v>31</v>
      </c>
      <c r="M86" s="24">
        <v>0</v>
      </c>
      <c r="Q86" s="46"/>
      <c r="R86" s="46"/>
      <c r="S86" s="30">
        <v>6.5</v>
      </c>
      <c r="T86" s="23" t="s">
        <v>213</v>
      </c>
      <c r="Z86" s="24">
        <v>13</v>
      </c>
      <c r="AA86" s="24">
        <v>2</v>
      </c>
      <c r="AB86" s="24">
        <v>1</v>
      </c>
      <c r="AC86" s="24">
        <f>+AA86+AB86</f>
        <v>3</v>
      </c>
      <c r="AD86" s="24">
        <v>0</v>
      </c>
      <c r="AF86" s="30">
        <v>7.5</v>
      </c>
      <c r="AG86" s="23" t="s">
        <v>362</v>
      </c>
      <c r="AM86" s="24">
        <v>9</v>
      </c>
      <c r="AN86" s="24">
        <v>3</v>
      </c>
      <c r="AO86" s="24">
        <v>6</v>
      </c>
      <c r="AP86" s="24">
        <f t="shared" si="33"/>
        <v>9</v>
      </c>
      <c r="AQ86" s="24">
        <v>0</v>
      </c>
      <c r="AR86" s="46"/>
    </row>
    <row r="87" spans="1:44" ht="15.75" customHeight="1" x14ac:dyDescent="0.25">
      <c r="A87" s="40"/>
      <c r="D87" s="23" t="s">
        <v>61</v>
      </c>
      <c r="E87" s="23"/>
      <c r="F87" s="23"/>
      <c r="G87" s="23" t="s">
        <v>17</v>
      </c>
      <c r="H87" s="24"/>
      <c r="I87" s="24">
        <v>17</v>
      </c>
      <c r="J87" s="24">
        <v>15</v>
      </c>
      <c r="K87" s="24">
        <v>15</v>
      </c>
      <c r="L87" s="55">
        <f t="shared" si="29"/>
        <v>30</v>
      </c>
      <c r="M87" s="24">
        <v>4</v>
      </c>
      <c r="Q87" s="46"/>
      <c r="R87" s="46"/>
      <c r="S87" s="30">
        <v>6.5</v>
      </c>
      <c r="T87" s="23" t="s">
        <v>448</v>
      </c>
      <c r="Z87" s="24">
        <v>11</v>
      </c>
      <c r="AA87" s="24">
        <v>2</v>
      </c>
      <c r="AB87" s="24">
        <v>4</v>
      </c>
      <c r="AC87" s="24">
        <f t="shared" ref="AC87:AC97" si="34">+AA87+AB87</f>
        <v>6</v>
      </c>
      <c r="AD87" s="24">
        <v>6</v>
      </c>
      <c r="AF87" s="30">
        <v>8</v>
      </c>
      <c r="AG87" s="23" t="s">
        <v>414</v>
      </c>
      <c r="AM87" s="24">
        <v>2</v>
      </c>
      <c r="AN87" s="24">
        <v>0</v>
      </c>
      <c r="AO87" s="24">
        <v>0</v>
      </c>
      <c r="AP87" s="24">
        <f t="shared" si="33"/>
        <v>0</v>
      </c>
      <c r="AQ87" s="24">
        <v>0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21</v>
      </c>
      <c r="J88" s="24">
        <v>9</v>
      </c>
      <c r="K88" s="24">
        <v>17</v>
      </c>
      <c r="L88" s="55">
        <f t="shared" si="29"/>
        <v>26</v>
      </c>
      <c r="M88" s="24">
        <v>2</v>
      </c>
      <c r="Q88" s="46"/>
      <c r="R88" s="46"/>
      <c r="S88" s="30">
        <v>9</v>
      </c>
      <c r="T88" s="23" t="s">
        <v>521</v>
      </c>
      <c r="Z88" s="24">
        <v>3</v>
      </c>
      <c r="AA88" s="24">
        <v>2</v>
      </c>
      <c r="AB88" s="24">
        <v>2</v>
      </c>
      <c r="AC88" s="24">
        <f t="shared" si="34"/>
        <v>4</v>
      </c>
      <c r="AD88" s="24">
        <v>0</v>
      </c>
      <c r="AF88" s="30">
        <v>7</v>
      </c>
      <c r="AG88" s="23" t="s">
        <v>293</v>
      </c>
      <c r="AM88" s="24">
        <v>6</v>
      </c>
      <c r="AN88" s="24">
        <v>3</v>
      </c>
      <c r="AO88" s="24">
        <v>1</v>
      </c>
      <c r="AP88" s="24">
        <f>+AN88+AO88</f>
        <v>4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20</v>
      </c>
      <c r="J89" s="24">
        <v>8</v>
      </c>
      <c r="K89" s="24">
        <v>17</v>
      </c>
      <c r="L89" s="55">
        <f t="shared" si="29"/>
        <v>25</v>
      </c>
      <c r="M89" s="24">
        <v>14</v>
      </c>
      <c r="Q89" s="47"/>
      <c r="R89" s="47"/>
      <c r="S89" s="30">
        <v>8</v>
      </c>
      <c r="T89" s="23" t="s">
        <v>416</v>
      </c>
      <c r="Z89" s="24">
        <v>2</v>
      </c>
      <c r="AA89" s="24">
        <v>0</v>
      </c>
      <c r="AB89" s="24">
        <v>0</v>
      </c>
      <c r="AC89" s="24">
        <f t="shared" si="34"/>
        <v>0</v>
      </c>
      <c r="AD89" s="24">
        <v>0</v>
      </c>
      <c r="AF89" s="30">
        <v>7.5</v>
      </c>
      <c r="AG89" s="23" t="s">
        <v>215</v>
      </c>
      <c r="AM89" s="24">
        <v>18</v>
      </c>
      <c r="AN89" s="24">
        <v>7</v>
      </c>
      <c r="AO89" s="24">
        <v>11</v>
      </c>
      <c r="AP89" s="24">
        <f>+AN89+AO89</f>
        <v>18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18</v>
      </c>
      <c r="J90" s="24">
        <v>6</v>
      </c>
      <c r="K90" s="24">
        <v>15</v>
      </c>
      <c r="L90" s="55">
        <f t="shared" si="29"/>
        <v>21</v>
      </c>
      <c r="M90" s="24">
        <v>6</v>
      </c>
      <c r="Q90" s="47"/>
      <c r="R90" s="47"/>
      <c r="S90" s="30">
        <v>9.5</v>
      </c>
      <c r="T90" s="23" t="s">
        <v>285</v>
      </c>
      <c r="Z90" s="24">
        <v>5</v>
      </c>
      <c r="AA90" s="24">
        <v>7</v>
      </c>
      <c r="AB90" s="24">
        <v>3</v>
      </c>
      <c r="AC90" s="24">
        <f t="shared" si="34"/>
        <v>10</v>
      </c>
      <c r="AD90" s="24">
        <v>0</v>
      </c>
      <c r="AF90" s="30">
        <v>8.5</v>
      </c>
      <c r="AG90" s="23" t="s">
        <v>693</v>
      </c>
      <c r="AM90" s="24">
        <v>1</v>
      </c>
      <c r="AN90" s="24">
        <v>0</v>
      </c>
      <c r="AO90" s="24">
        <v>1</v>
      </c>
      <c r="AP90" s="24">
        <f t="shared" ref="AP90:AP92" si="35">+AN90+AO90</f>
        <v>1</v>
      </c>
      <c r="AQ90" s="24">
        <v>0</v>
      </c>
      <c r="AR90" s="47"/>
    </row>
    <row r="91" spans="1:44" ht="15.75" customHeight="1" x14ac:dyDescent="0.25">
      <c r="A91" s="40"/>
      <c r="D91" s="23" t="s">
        <v>62</v>
      </c>
      <c r="E91" s="23"/>
      <c r="F91" s="23"/>
      <c r="G91" s="16" t="s">
        <v>21</v>
      </c>
      <c r="H91" s="24"/>
      <c r="I91" s="24">
        <v>17</v>
      </c>
      <c r="J91" s="24">
        <v>12</v>
      </c>
      <c r="K91" s="24">
        <v>7</v>
      </c>
      <c r="L91" s="55">
        <f t="shared" si="29"/>
        <v>19</v>
      </c>
      <c r="M91" s="24">
        <v>6</v>
      </c>
      <c r="Q91" s="47"/>
      <c r="R91" s="47"/>
      <c r="S91" s="30">
        <v>7.5</v>
      </c>
      <c r="T91" s="23" t="s">
        <v>451</v>
      </c>
      <c r="Z91" s="24">
        <v>1</v>
      </c>
      <c r="AA91" s="24">
        <v>0</v>
      </c>
      <c r="AB91" s="24">
        <v>0</v>
      </c>
      <c r="AC91" s="24">
        <f t="shared" si="34"/>
        <v>0</v>
      </c>
      <c r="AD91" s="24">
        <v>0</v>
      </c>
      <c r="AF91" s="30">
        <v>8.5</v>
      </c>
      <c r="AG91" s="23" t="s">
        <v>339</v>
      </c>
      <c r="AM91" s="24">
        <v>6</v>
      </c>
      <c r="AN91" s="24">
        <v>2</v>
      </c>
      <c r="AO91" s="24">
        <v>5</v>
      </c>
      <c r="AP91" s="24">
        <f t="shared" si="35"/>
        <v>7</v>
      </c>
      <c r="AQ91" s="24">
        <v>4</v>
      </c>
      <c r="AR91" s="47"/>
    </row>
    <row r="92" spans="1:44" ht="15.75" customHeight="1" x14ac:dyDescent="0.25">
      <c r="A92" s="40"/>
      <c r="D92" s="23" t="s">
        <v>81</v>
      </c>
      <c r="E92" s="23"/>
      <c r="F92" s="23"/>
      <c r="G92" s="23" t="s">
        <v>146</v>
      </c>
      <c r="H92" s="24"/>
      <c r="I92" s="24">
        <v>21</v>
      </c>
      <c r="J92" s="24">
        <v>10</v>
      </c>
      <c r="K92" s="24">
        <v>9</v>
      </c>
      <c r="L92" s="55">
        <f t="shared" si="29"/>
        <v>19</v>
      </c>
      <c r="M92" s="24">
        <v>0</v>
      </c>
      <c r="Q92" s="47"/>
      <c r="R92" s="47"/>
      <c r="S92" s="30">
        <v>7.5</v>
      </c>
      <c r="T92" s="23" t="s">
        <v>472</v>
      </c>
      <c r="Z92" s="24">
        <v>10</v>
      </c>
      <c r="AA92" s="24">
        <v>2</v>
      </c>
      <c r="AB92" s="24">
        <v>2</v>
      </c>
      <c r="AC92" s="24">
        <f t="shared" si="34"/>
        <v>4</v>
      </c>
      <c r="AD92" s="24">
        <v>6</v>
      </c>
      <c r="AF92" s="30">
        <v>8</v>
      </c>
      <c r="AG92" s="23" t="s">
        <v>286</v>
      </c>
      <c r="AM92" s="24">
        <v>3</v>
      </c>
      <c r="AN92" s="24">
        <v>0</v>
      </c>
      <c r="AO92" s="24">
        <v>3</v>
      </c>
      <c r="AP92" s="24">
        <f t="shared" si="35"/>
        <v>3</v>
      </c>
      <c r="AQ92" s="24">
        <v>0</v>
      </c>
      <c r="AR92" s="47"/>
    </row>
    <row r="93" spans="1:44" ht="15.75" customHeight="1" x14ac:dyDescent="0.25">
      <c r="A93" s="40"/>
      <c r="D93" s="23" t="s">
        <v>179</v>
      </c>
      <c r="E93" s="23"/>
      <c r="F93" s="23"/>
      <c r="G93" s="23" t="s">
        <v>146</v>
      </c>
      <c r="H93" s="24"/>
      <c r="I93" s="24">
        <v>21</v>
      </c>
      <c r="J93" s="24">
        <v>5</v>
      </c>
      <c r="K93" s="24">
        <v>14</v>
      </c>
      <c r="L93" s="55">
        <f t="shared" si="29"/>
        <v>19</v>
      </c>
      <c r="M93" s="24">
        <v>8</v>
      </c>
      <c r="Q93" s="47"/>
      <c r="R93" s="47"/>
      <c r="S93" s="30">
        <v>6.5</v>
      </c>
      <c r="T93" s="23" t="s">
        <v>245</v>
      </c>
      <c r="Z93" s="24">
        <v>32</v>
      </c>
      <c r="AA93" s="24">
        <v>5</v>
      </c>
      <c r="AB93" s="24">
        <v>8</v>
      </c>
      <c r="AC93" s="24">
        <f t="shared" si="34"/>
        <v>13</v>
      </c>
      <c r="AD93" s="24">
        <v>2</v>
      </c>
      <c r="AF93" s="30">
        <v>7</v>
      </c>
      <c r="AG93" s="23" t="s">
        <v>210</v>
      </c>
      <c r="AM93" s="24">
        <v>20</v>
      </c>
      <c r="AN93" s="24">
        <v>4</v>
      </c>
      <c r="AO93" s="24">
        <v>6</v>
      </c>
      <c r="AP93" s="24">
        <f>+AN93+AO93</f>
        <v>10</v>
      </c>
      <c r="AQ93" s="24">
        <v>2</v>
      </c>
      <c r="AR93" s="47"/>
    </row>
    <row r="94" spans="1:44" ht="15.75" customHeight="1" x14ac:dyDescent="0.25">
      <c r="A94" s="40"/>
      <c r="D94" s="23" t="s">
        <v>122</v>
      </c>
      <c r="E94" s="23"/>
      <c r="F94" s="23"/>
      <c r="G94" s="23" t="s">
        <v>136</v>
      </c>
      <c r="H94" s="24"/>
      <c r="I94" s="24">
        <v>21</v>
      </c>
      <c r="J94" s="24">
        <v>5</v>
      </c>
      <c r="K94" s="24">
        <v>12</v>
      </c>
      <c r="L94" s="55">
        <f t="shared" si="29"/>
        <v>17</v>
      </c>
      <c r="M94" s="24">
        <v>0</v>
      </c>
      <c r="Q94" s="47"/>
      <c r="R94" s="47"/>
      <c r="S94" s="30">
        <v>8</v>
      </c>
      <c r="T94" s="23" t="s">
        <v>283</v>
      </c>
      <c r="Z94" s="24">
        <v>2</v>
      </c>
      <c r="AA94" s="24">
        <v>1</v>
      </c>
      <c r="AB94" s="24">
        <v>0</v>
      </c>
      <c r="AC94" s="24">
        <f t="shared" si="34"/>
        <v>1</v>
      </c>
      <c r="AD94" s="24">
        <v>0</v>
      </c>
      <c r="AF94" s="30">
        <v>7.5</v>
      </c>
      <c r="AG94" s="23" t="s">
        <v>608</v>
      </c>
      <c r="AM94" s="24">
        <v>1</v>
      </c>
      <c r="AN94" s="24">
        <v>0</v>
      </c>
      <c r="AO94" s="24">
        <v>0</v>
      </c>
      <c r="AP94" s="24">
        <f t="shared" ref="AP94:AP97" si="36">+AN94+AO94</f>
        <v>0</v>
      </c>
      <c r="AQ94" s="24">
        <v>0</v>
      </c>
      <c r="AR94" s="47"/>
    </row>
    <row r="95" spans="1:44" ht="15.75" customHeight="1" x14ac:dyDescent="0.25">
      <c r="A95" s="40"/>
      <c r="D95" s="23" t="s">
        <v>41</v>
      </c>
      <c r="E95" s="23"/>
      <c r="F95" s="23"/>
      <c r="G95" s="23" t="s">
        <v>136</v>
      </c>
      <c r="H95" s="24"/>
      <c r="I95" s="24">
        <v>20</v>
      </c>
      <c r="J95" s="24">
        <v>9</v>
      </c>
      <c r="K95" s="24">
        <v>7</v>
      </c>
      <c r="L95" s="55">
        <f t="shared" si="29"/>
        <v>16</v>
      </c>
      <c r="M95" s="24">
        <v>6</v>
      </c>
      <c r="Q95" s="47"/>
      <c r="R95" s="47"/>
      <c r="S95" s="30">
        <v>7</v>
      </c>
      <c r="T95" s="23" t="s">
        <v>340</v>
      </c>
      <c r="Z95" s="24">
        <v>1</v>
      </c>
      <c r="AA95" s="24">
        <v>0</v>
      </c>
      <c r="AB95" s="24">
        <v>0</v>
      </c>
      <c r="AC95" s="24">
        <f t="shared" si="34"/>
        <v>0</v>
      </c>
      <c r="AD95" s="24">
        <v>0</v>
      </c>
      <c r="AF95" s="30">
        <v>6</v>
      </c>
      <c r="AG95" s="23" t="s">
        <v>364</v>
      </c>
      <c r="AM95" s="24">
        <v>3</v>
      </c>
      <c r="AN95" s="24">
        <v>0</v>
      </c>
      <c r="AO95" s="24">
        <v>2</v>
      </c>
      <c r="AP95" s="24">
        <f t="shared" si="36"/>
        <v>2</v>
      </c>
      <c r="AQ95" s="24">
        <v>0</v>
      </c>
      <c r="AR95" s="47"/>
    </row>
    <row r="96" spans="1:44" ht="15.75" customHeight="1" x14ac:dyDescent="0.25">
      <c r="A96" s="40"/>
      <c r="D96" s="23" t="s">
        <v>154</v>
      </c>
      <c r="E96" s="23"/>
      <c r="F96" s="23"/>
      <c r="G96" s="23" t="s">
        <v>147</v>
      </c>
      <c r="H96" s="24"/>
      <c r="I96" s="24">
        <v>20</v>
      </c>
      <c r="J96" s="24">
        <v>9</v>
      </c>
      <c r="K96" s="24">
        <v>7</v>
      </c>
      <c r="L96" s="55">
        <f t="shared" si="29"/>
        <v>16</v>
      </c>
      <c r="M96" s="24">
        <v>2</v>
      </c>
      <c r="Q96" s="47"/>
      <c r="R96" s="47"/>
      <c r="S96" s="30">
        <v>8.5</v>
      </c>
      <c r="T96" s="23" t="s">
        <v>244</v>
      </c>
      <c r="Z96" s="24">
        <v>1</v>
      </c>
      <c r="AA96" s="24">
        <v>2</v>
      </c>
      <c r="AB96" s="24">
        <v>0</v>
      </c>
      <c r="AC96" s="24">
        <f t="shared" si="34"/>
        <v>2</v>
      </c>
      <c r="AD96" s="24">
        <v>0</v>
      </c>
      <c r="AF96" s="30">
        <v>9</v>
      </c>
      <c r="AG96" s="23" t="s">
        <v>281</v>
      </c>
      <c r="AM96" s="24">
        <v>2</v>
      </c>
      <c r="AN96" s="24">
        <v>0</v>
      </c>
      <c r="AO96" s="24">
        <v>0</v>
      </c>
      <c r="AP96" s="24">
        <f t="shared" si="36"/>
        <v>0</v>
      </c>
      <c r="AQ96" s="24">
        <v>0</v>
      </c>
      <c r="AR96" s="47"/>
    </row>
    <row r="97" spans="1:44" ht="15.75" customHeight="1" x14ac:dyDescent="0.25">
      <c r="A97" s="40"/>
      <c r="D97" s="23" t="s">
        <v>66</v>
      </c>
      <c r="E97" s="23"/>
      <c r="F97" s="23"/>
      <c r="G97" s="23" t="s">
        <v>136</v>
      </c>
      <c r="H97" s="24"/>
      <c r="I97" s="24">
        <v>21</v>
      </c>
      <c r="J97" s="24">
        <v>2</v>
      </c>
      <c r="K97" s="24">
        <v>14</v>
      </c>
      <c r="L97" s="55">
        <f t="shared" si="29"/>
        <v>16</v>
      </c>
      <c r="M97" s="24">
        <v>2</v>
      </c>
      <c r="Q97" s="47"/>
      <c r="R97" s="47"/>
      <c r="S97" s="30">
        <v>7.5</v>
      </c>
      <c r="T97" s="23" t="s">
        <v>284</v>
      </c>
      <c r="Z97" s="24">
        <v>1</v>
      </c>
      <c r="AA97" s="24">
        <v>0</v>
      </c>
      <c r="AB97" s="24">
        <v>0</v>
      </c>
      <c r="AC97" s="24">
        <f t="shared" si="34"/>
        <v>0</v>
      </c>
      <c r="AD97" s="24">
        <v>0</v>
      </c>
      <c r="AF97" s="30">
        <v>6</v>
      </c>
      <c r="AG97" s="23" t="s">
        <v>282</v>
      </c>
      <c r="AM97" s="24">
        <v>14</v>
      </c>
      <c r="AN97" s="24">
        <v>2</v>
      </c>
      <c r="AO97" s="24">
        <v>1</v>
      </c>
      <c r="AP97" s="24">
        <f t="shared" si="36"/>
        <v>3</v>
      </c>
      <c r="AQ97" s="24">
        <v>2</v>
      </c>
      <c r="AR97" s="47"/>
    </row>
    <row r="98" spans="1:44" ht="15.75" customHeight="1" thickBot="1" x14ac:dyDescent="0.3">
      <c r="A98" s="40"/>
      <c r="D98" s="23" t="s">
        <v>65</v>
      </c>
      <c r="E98" s="23"/>
      <c r="F98" s="23"/>
      <c r="G98" s="23" t="s">
        <v>136</v>
      </c>
      <c r="H98" s="24"/>
      <c r="I98" s="24">
        <v>15</v>
      </c>
      <c r="J98" s="24">
        <v>2</v>
      </c>
      <c r="K98" s="24">
        <v>14</v>
      </c>
      <c r="L98" s="55">
        <f t="shared" si="29"/>
        <v>16</v>
      </c>
      <c r="M98" s="24">
        <v>0</v>
      </c>
      <c r="Q98" s="47"/>
      <c r="R98" s="47"/>
      <c r="S98" s="30">
        <v>6.5</v>
      </c>
      <c r="T98" s="23" t="s">
        <v>212</v>
      </c>
      <c r="Z98" s="24">
        <v>14</v>
      </c>
      <c r="AA98" s="24">
        <v>1</v>
      </c>
      <c r="AB98" s="24">
        <v>4</v>
      </c>
      <c r="AC98" s="24">
        <f>+AA98+AB98</f>
        <v>5</v>
      </c>
      <c r="AD98" s="24">
        <v>2</v>
      </c>
      <c r="AF98" s="30">
        <v>6</v>
      </c>
      <c r="AG98" s="23" t="s">
        <v>211</v>
      </c>
      <c r="AM98" s="24">
        <v>1</v>
      </c>
      <c r="AN98" s="24">
        <v>0</v>
      </c>
      <c r="AO98" s="24">
        <v>0</v>
      </c>
      <c r="AP98" s="24">
        <f>+AN98+AO98</f>
        <v>0</v>
      </c>
      <c r="AQ98" s="24">
        <v>0</v>
      </c>
      <c r="AR98" s="47"/>
    </row>
    <row r="99" spans="1:44" ht="15.75" customHeight="1" x14ac:dyDescent="0.25">
      <c r="A99" s="40"/>
      <c r="D99" s="23" t="s">
        <v>143</v>
      </c>
      <c r="E99" s="23"/>
      <c r="F99" s="23"/>
      <c r="G99" s="23" t="s">
        <v>147</v>
      </c>
      <c r="H99" s="24"/>
      <c r="I99" s="24">
        <v>16</v>
      </c>
      <c r="J99" s="24">
        <v>2</v>
      </c>
      <c r="K99" s="24">
        <v>14</v>
      </c>
      <c r="L99" s="55">
        <f t="shared" si="29"/>
        <v>16</v>
      </c>
      <c r="M99" s="24">
        <v>0</v>
      </c>
      <c r="Q99" s="47"/>
      <c r="R99" s="47"/>
      <c r="S99" s="30">
        <v>8.5</v>
      </c>
      <c r="T99" s="23" t="s">
        <v>656</v>
      </c>
      <c r="Z99" s="24">
        <v>4</v>
      </c>
      <c r="AA99" s="24">
        <v>1</v>
      </c>
      <c r="AB99" s="24">
        <v>3</v>
      </c>
      <c r="AC99" s="24">
        <f t="shared" ref="AC99:AC100" si="37">+AA99+AB99</f>
        <v>4</v>
      </c>
      <c r="AD99" s="24">
        <v>0</v>
      </c>
      <c r="AF99" s="8"/>
      <c r="AG99" s="34" t="s">
        <v>124</v>
      </c>
      <c r="AH99" s="8"/>
      <c r="AI99" s="8"/>
      <c r="AJ99" s="8"/>
      <c r="AK99" s="8"/>
      <c r="AL99" s="8"/>
      <c r="AM99" s="15">
        <f>SUM(AM77:AM98)</f>
        <v>136</v>
      </c>
      <c r="AN99" s="15">
        <f>SUM(AN77:AN98)</f>
        <v>41</v>
      </c>
      <c r="AO99" s="15">
        <f>SUM(AO77:AO98)</f>
        <v>58</v>
      </c>
      <c r="AP99" s="15">
        <f>SUM(AP77:AP98)</f>
        <v>99</v>
      </c>
      <c r="AQ99" s="15">
        <f>SUM(AQ77:AQ98)</f>
        <v>18</v>
      </c>
      <c r="AR99" s="47"/>
    </row>
    <row r="100" spans="1:44" ht="15.75" customHeight="1" x14ac:dyDescent="0.25">
      <c r="A100" s="40"/>
      <c r="D100" s="23" t="s">
        <v>69</v>
      </c>
      <c r="E100" s="23"/>
      <c r="F100" s="23"/>
      <c r="G100" s="23" t="s">
        <v>149</v>
      </c>
      <c r="H100" s="24"/>
      <c r="I100" s="24">
        <v>15</v>
      </c>
      <c r="J100" s="24">
        <v>0</v>
      </c>
      <c r="K100" s="24">
        <v>16</v>
      </c>
      <c r="L100" s="55">
        <f t="shared" si="29"/>
        <v>16</v>
      </c>
      <c r="M100" s="24">
        <v>0</v>
      </c>
      <c r="Q100" s="47"/>
      <c r="R100" s="47"/>
      <c r="S100" s="30">
        <v>7.5</v>
      </c>
      <c r="T100" s="23" t="s">
        <v>670</v>
      </c>
      <c r="Z100" s="24">
        <v>1</v>
      </c>
      <c r="AA100" s="24">
        <v>0</v>
      </c>
      <c r="AB100" s="24">
        <v>0</v>
      </c>
      <c r="AC100" s="24">
        <f t="shared" si="37"/>
        <v>0</v>
      </c>
      <c r="AD100" s="24">
        <v>0</v>
      </c>
      <c r="AR100" s="47"/>
    </row>
    <row r="101" spans="1:44" ht="15.75" customHeight="1" x14ac:dyDescent="0.25">
      <c r="A101" s="40"/>
      <c r="D101" s="23" t="s">
        <v>49</v>
      </c>
      <c r="E101" s="23"/>
      <c r="F101" s="23"/>
      <c r="G101" s="16" t="s">
        <v>138</v>
      </c>
      <c r="H101" s="24"/>
      <c r="I101" s="24">
        <v>19</v>
      </c>
      <c r="J101" s="24">
        <v>7</v>
      </c>
      <c r="K101" s="24">
        <v>8</v>
      </c>
      <c r="L101" s="55">
        <f t="shared" si="29"/>
        <v>15</v>
      </c>
      <c r="M101" s="24">
        <v>4</v>
      </c>
      <c r="Q101" s="47"/>
      <c r="R101" s="47"/>
      <c r="S101" s="30">
        <v>7.5</v>
      </c>
      <c r="T101" s="23" t="s">
        <v>280</v>
      </c>
      <c r="Z101" s="24">
        <v>2</v>
      </c>
      <c r="AA101" s="24">
        <v>0</v>
      </c>
      <c r="AB101" s="24">
        <v>1</v>
      </c>
      <c r="AC101" s="24">
        <f>+AA101+AB101</f>
        <v>1</v>
      </c>
      <c r="AD101" s="24">
        <v>2</v>
      </c>
      <c r="AR101" s="47"/>
    </row>
    <row r="102" spans="1:44" ht="15.75" customHeight="1" x14ac:dyDescent="0.25">
      <c r="A102" s="40"/>
      <c r="D102" s="23" t="s">
        <v>156</v>
      </c>
      <c r="G102" s="23" t="s">
        <v>136</v>
      </c>
      <c r="H102" s="24"/>
      <c r="I102" s="24">
        <v>19</v>
      </c>
      <c r="J102" s="24">
        <v>5</v>
      </c>
      <c r="K102" s="24">
        <v>10</v>
      </c>
      <c r="L102" s="55">
        <f t="shared" si="29"/>
        <v>15</v>
      </c>
      <c r="M102" s="24">
        <v>8</v>
      </c>
      <c r="Q102" s="47"/>
      <c r="R102" s="47"/>
      <c r="S102" s="30">
        <v>8.5</v>
      </c>
      <c r="T102" s="23" t="s">
        <v>240</v>
      </c>
      <c r="Z102" s="24">
        <v>12</v>
      </c>
      <c r="AA102" s="24">
        <v>11</v>
      </c>
      <c r="AB102" s="24">
        <v>4</v>
      </c>
      <c r="AC102" s="24">
        <f>+AA102+AB102</f>
        <v>15</v>
      </c>
      <c r="AD102" s="24">
        <v>0</v>
      </c>
      <c r="AR102" s="47"/>
    </row>
    <row r="103" spans="1:44" ht="15.75" customHeight="1" thickBot="1" x14ac:dyDescent="0.3">
      <c r="A103" s="40"/>
      <c r="D103" s="23" t="s">
        <v>83</v>
      </c>
      <c r="E103" s="23"/>
      <c r="F103" s="23"/>
      <c r="G103" s="23" t="s">
        <v>149</v>
      </c>
      <c r="H103" s="24"/>
      <c r="I103" s="24">
        <v>20</v>
      </c>
      <c r="J103" s="24">
        <v>2</v>
      </c>
      <c r="K103" s="24">
        <v>13</v>
      </c>
      <c r="L103" s="55">
        <f t="shared" si="29"/>
        <v>15</v>
      </c>
      <c r="M103" s="24">
        <v>0</v>
      </c>
      <c r="Q103" s="47"/>
      <c r="R103" s="47"/>
      <c r="S103" s="30">
        <v>6.5</v>
      </c>
      <c r="T103" s="23" t="s">
        <v>450</v>
      </c>
      <c r="Z103" s="24">
        <v>8</v>
      </c>
      <c r="AA103" s="24">
        <v>2</v>
      </c>
      <c r="AB103" s="24">
        <v>4</v>
      </c>
      <c r="AC103" s="24">
        <f>+AA103+AB103</f>
        <v>6</v>
      </c>
      <c r="AD103" s="24">
        <v>0</v>
      </c>
      <c r="AR103" s="47"/>
    </row>
    <row r="104" spans="1:44" ht="15.75" customHeight="1" x14ac:dyDescent="0.25">
      <c r="A104" s="40"/>
      <c r="D104" s="23"/>
      <c r="E104" s="23"/>
      <c r="F104" s="23"/>
      <c r="G104" s="23"/>
      <c r="H104" s="24"/>
      <c r="I104" s="24"/>
      <c r="J104" s="24"/>
      <c r="K104" s="24"/>
      <c r="M104" s="24"/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SUM(Z77:Z103)</f>
        <v>158</v>
      </c>
      <c r="AA104" s="15">
        <f>SUM(AA77:AA103)</f>
        <v>48</v>
      </c>
      <c r="AB104" s="15">
        <f>SUM(AB77:AB103)</f>
        <v>59</v>
      </c>
      <c r="AC104" s="15">
        <f>SUM(AC77:AC103)</f>
        <v>107</v>
      </c>
      <c r="AD104" s="15">
        <f>SUM(AD77:AD103)</f>
        <v>24</v>
      </c>
      <c r="AR104" s="47"/>
    </row>
    <row r="105" spans="1:44" ht="15.75" customHeight="1" x14ac:dyDescent="0.25">
      <c r="A105" s="40"/>
      <c r="D105" s="23"/>
      <c r="E105" s="23"/>
      <c r="F105" s="23"/>
      <c r="G105" s="23"/>
      <c r="H105" s="24"/>
      <c r="I105" s="24"/>
      <c r="J105" s="24"/>
      <c r="K105" s="24"/>
      <c r="M105" s="24"/>
      <c r="Q105" s="47"/>
      <c r="R105" s="47"/>
      <c r="T105" s="23" t="s">
        <v>120</v>
      </c>
      <c r="Z105" s="24">
        <f>+Z104+AM99</f>
        <v>294</v>
      </c>
      <c r="AA105" s="24">
        <f>+AA104+AN99</f>
        <v>89</v>
      </c>
      <c r="AB105" s="24">
        <f>+AB104+AO99</f>
        <v>117</v>
      </c>
      <c r="AC105" s="24">
        <f>+AC104+AP99</f>
        <v>206</v>
      </c>
      <c r="AD105" s="24">
        <f>+AD104+AQ99</f>
        <v>42</v>
      </c>
      <c r="AR105" s="47"/>
    </row>
    <row r="106" spans="1:44" ht="15.75" customHeight="1" thickBot="1" x14ac:dyDescent="0.3">
      <c r="A106" s="40"/>
      <c r="D106" s="2" t="s">
        <v>109</v>
      </c>
      <c r="E106" s="2"/>
      <c r="F106" s="2"/>
      <c r="G106" s="4" t="s">
        <v>2</v>
      </c>
      <c r="H106" s="4"/>
      <c r="I106" s="4" t="s">
        <v>4</v>
      </c>
      <c r="J106" s="4" t="s">
        <v>29</v>
      </c>
      <c r="K106" s="4" t="s">
        <v>30</v>
      </c>
      <c r="L106" s="4" t="s">
        <v>31</v>
      </c>
      <c r="M106" s="56" t="s">
        <v>3</v>
      </c>
      <c r="Q106" s="47"/>
      <c r="R106" s="47"/>
      <c r="AR106" s="47"/>
    </row>
    <row r="107" spans="1:44" ht="15.75" customHeight="1" thickBot="1" x14ac:dyDescent="0.3">
      <c r="A107" s="40"/>
      <c r="D107" s="23" t="s">
        <v>172</v>
      </c>
      <c r="E107" s="23"/>
      <c r="F107" s="23"/>
      <c r="G107" s="23" t="s">
        <v>146</v>
      </c>
      <c r="H107" s="24"/>
      <c r="I107" s="24">
        <v>20</v>
      </c>
      <c r="J107" s="24">
        <v>8</v>
      </c>
      <c r="K107" s="24">
        <v>17</v>
      </c>
      <c r="L107" s="24">
        <f t="shared" ref="L107:L131" si="38">+J107+K107</f>
        <v>25</v>
      </c>
      <c r="M107" s="55">
        <v>14</v>
      </c>
      <c r="Q107" s="47"/>
      <c r="R107" s="47"/>
      <c r="S107" s="31" t="s">
        <v>150</v>
      </c>
      <c r="T107" s="31" t="s">
        <v>153</v>
      </c>
      <c r="U107" s="31"/>
      <c r="V107" s="43"/>
      <c r="W107" s="43"/>
      <c r="X107" s="43"/>
      <c r="Y107" s="43"/>
      <c r="Z107" s="43" t="s">
        <v>4</v>
      </c>
      <c r="AA107" s="43" t="s">
        <v>29</v>
      </c>
      <c r="AB107" s="43" t="s">
        <v>30</v>
      </c>
      <c r="AC107" s="43" t="s">
        <v>31</v>
      </c>
      <c r="AD107" s="43" t="s">
        <v>3</v>
      </c>
      <c r="AF107" s="31" t="s">
        <v>150</v>
      </c>
      <c r="AG107" s="31" t="s">
        <v>153</v>
      </c>
      <c r="AH107" s="31"/>
      <c r="AI107" s="43"/>
      <c r="AJ107" s="43"/>
      <c r="AK107" s="43"/>
      <c r="AL107" s="43"/>
      <c r="AM107" s="43" t="s">
        <v>4</v>
      </c>
      <c r="AN107" s="43" t="s">
        <v>29</v>
      </c>
      <c r="AO107" s="43" t="s">
        <v>30</v>
      </c>
      <c r="AP107" s="43" t="s">
        <v>31</v>
      </c>
      <c r="AQ107" s="43" t="s">
        <v>3</v>
      </c>
      <c r="AR107" s="47"/>
    </row>
    <row r="108" spans="1:44" ht="15.75" customHeight="1" x14ac:dyDescent="0.25">
      <c r="A108" s="40"/>
      <c r="D108" s="23" t="s">
        <v>115</v>
      </c>
      <c r="E108" s="23"/>
      <c r="F108" s="23"/>
      <c r="G108" s="23" t="s">
        <v>149</v>
      </c>
      <c r="H108" s="24"/>
      <c r="I108" s="24">
        <v>15</v>
      </c>
      <c r="J108" s="24">
        <v>0</v>
      </c>
      <c r="K108" s="24">
        <v>12</v>
      </c>
      <c r="L108" s="24">
        <f t="shared" si="38"/>
        <v>12</v>
      </c>
      <c r="M108" s="55">
        <v>8</v>
      </c>
      <c r="Q108" s="47"/>
      <c r="R108" s="47"/>
      <c r="S108" s="30">
        <v>6</v>
      </c>
      <c r="T108" s="23" t="s">
        <v>157</v>
      </c>
      <c r="Z108" s="24">
        <v>2.5</v>
      </c>
      <c r="AA108" s="24">
        <v>0</v>
      </c>
      <c r="AB108" s="24">
        <v>1</v>
      </c>
      <c r="AC108" s="24">
        <f t="shared" ref="AC108:AC124" si="39">+AA108+AB108</f>
        <v>1</v>
      </c>
      <c r="AD108" s="24">
        <v>0</v>
      </c>
      <c r="AF108" s="30">
        <v>8.5</v>
      </c>
      <c r="AG108" s="23" t="s">
        <v>63</v>
      </c>
      <c r="AM108" s="24">
        <v>2</v>
      </c>
      <c r="AN108" s="24">
        <v>2</v>
      </c>
      <c r="AO108" s="24">
        <v>1</v>
      </c>
      <c r="AP108" s="24">
        <f>+AN108+AO108</f>
        <v>3</v>
      </c>
      <c r="AQ108" s="24">
        <v>0</v>
      </c>
      <c r="AR108" s="47"/>
    </row>
    <row r="109" spans="1:44" ht="15.75" customHeight="1" x14ac:dyDescent="0.25">
      <c r="A109" s="40"/>
      <c r="D109" s="23" t="s">
        <v>156</v>
      </c>
      <c r="G109" s="23" t="s">
        <v>136</v>
      </c>
      <c r="H109" s="24"/>
      <c r="I109" s="24">
        <v>19</v>
      </c>
      <c r="J109" s="24">
        <v>5</v>
      </c>
      <c r="K109" s="24">
        <v>10</v>
      </c>
      <c r="L109" s="24">
        <f t="shared" si="38"/>
        <v>15</v>
      </c>
      <c r="M109" s="55">
        <v>8</v>
      </c>
      <c r="Q109" s="47"/>
      <c r="R109" s="47"/>
      <c r="S109" s="30">
        <v>6</v>
      </c>
      <c r="T109" s="23" t="s">
        <v>179</v>
      </c>
      <c r="Z109" s="24">
        <v>2</v>
      </c>
      <c r="AA109" s="24">
        <v>0</v>
      </c>
      <c r="AB109" s="24">
        <v>0</v>
      </c>
      <c r="AC109" s="24">
        <f t="shared" si="39"/>
        <v>0</v>
      </c>
      <c r="AD109" s="24">
        <v>0</v>
      </c>
      <c r="AF109" s="30">
        <v>8.5</v>
      </c>
      <c r="AG109" s="23" t="s">
        <v>156</v>
      </c>
      <c r="AM109" s="24">
        <v>1</v>
      </c>
      <c r="AN109" s="24">
        <v>0</v>
      </c>
      <c r="AO109" s="24">
        <v>0</v>
      </c>
      <c r="AP109" s="24">
        <f>+AN109+AO109</f>
        <v>0</v>
      </c>
      <c r="AQ109" s="24">
        <v>0</v>
      </c>
      <c r="AR109" s="47"/>
    </row>
    <row r="110" spans="1:44" ht="15.75" customHeight="1" x14ac:dyDescent="0.25">
      <c r="A110" s="40"/>
      <c r="D110" s="23" t="s">
        <v>158</v>
      </c>
      <c r="E110" s="23"/>
      <c r="F110" s="23"/>
      <c r="G110" s="23" t="s">
        <v>136</v>
      </c>
      <c r="H110" s="24"/>
      <c r="I110" s="24">
        <v>21</v>
      </c>
      <c r="J110" s="24">
        <v>32</v>
      </c>
      <c r="K110" s="24">
        <v>22</v>
      </c>
      <c r="L110" s="24">
        <f t="shared" si="38"/>
        <v>54</v>
      </c>
      <c r="M110" s="55">
        <v>8</v>
      </c>
      <c r="Q110" s="47"/>
      <c r="R110" s="47"/>
      <c r="S110" s="30">
        <v>6.5</v>
      </c>
      <c r="T110" s="23" t="s">
        <v>69</v>
      </c>
      <c r="Z110" s="24">
        <v>1</v>
      </c>
      <c r="AA110" s="24">
        <v>0</v>
      </c>
      <c r="AB110" s="24">
        <v>0</v>
      </c>
      <c r="AC110" s="24">
        <f t="shared" si="39"/>
        <v>0</v>
      </c>
      <c r="AD110" s="24">
        <v>0</v>
      </c>
      <c r="AF110" s="24">
        <v>8.5</v>
      </c>
      <c r="AG110" s="23" t="s">
        <v>88</v>
      </c>
      <c r="AM110" s="24">
        <v>1</v>
      </c>
      <c r="AN110" s="24">
        <v>1</v>
      </c>
      <c r="AO110" s="24">
        <v>0</v>
      </c>
      <c r="AP110" s="24">
        <f t="shared" ref="AP110:AP121" si="40">+AN110+AO110</f>
        <v>1</v>
      </c>
      <c r="AQ110" s="24">
        <v>0</v>
      </c>
      <c r="AR110" s="47"/>
    </row>
    <row r="111" spans="1:44" ht="15.75" customHeight="1" x14ac:dyDescent="0.25">
      <c r="A111" s="40"/>
      <c r="D111" s="23" t="s">
        <v>179</v>
      </c>
      <c r="E111" s="23"/>
      <c r="F111" s="23"/>
      <c r="G111" s="23" t="s">
        <v>146</v>
      </c>
      <c r="H111" s="24"/>
      <c r="I111" s="24">
        <v>21</v>
      </c>
      <c r="J111" s="24">
        <v>5</v>
      </c>
      <c r="K111" s="24">
        <v>14</v>
      </c>
      <c r="L111" s="24">
        <f t="shared" si="38"/>
        <v>19</v>
      </c>
      <c r="M111" s="55">
        <v>8</v>
      </c>
      <c r="Q111" s="47"/>
      <c r="R111" s="47"/>
      <c r="S111" s="30">
        <v>7</v>
      </c>
      <c r="T111" s="23" t="s">
        <v>167</v>
      </c>
      <c r="Z111" s="24">
        <v>4</v>
      </c>
      <c r="AA111" s="24">
        <v>0</v>
      </c>
      <c r="AB111" s="24">
        <v>0</v>
      </c>
      <c r="AC111" s="24">
        <f t="shared" si="39"/>
        <v>0</v>
      </c>
      <c r="AD111" s="24">
        <v>0</v>
      </c>
      <c r="AF111" s="24">
        <v>7.5</v>
      </c>
      <c r="AG111" s="23" t="s">
        <v>39</v>
      </c>
      <c r="AM111" s="24">
        <v>2</v>
      </c>
      <c r="AN111" s="24">
        <v>0</v>
      </c>
      <c r="AO111" s="24">
        <v>0</v>
      </c>
      <c r="AP111" s="24">
        <f t="shared" si="40"/>
        <v>0</v>
      </c>
      <c r="AQ111" s="24">
        <v>0</v>
      </c>
      <c r="AR111" s="47"/>
    </row>
    <row r="112" spans="1:44" ht="15.75" customHeight="1" x14ac:dyDescent="0.25">
      <c r="A112" s="40"/>
      <c r="D112" s="23" t="s">
        <v>78</v>
      </c>
      <c r="E112" s="23"/>
      <c r="F112" s="23"/>
      <c r="G112" s="23" t="s">
        <v>149</v>
      </c>
      <c r="H112" s="24"/>
      <c r="I112" s="24">
        <v>17</v>
      </c>
      <c r="J112" s="24">
        <v>30</v>
      </c>
      <c r="K112" s="24">
        <v>8</v>
      </c>
      <c r="L112" s="24">
        <f t="shared" si="38"/>
        <v>38</v>
      </c>
      <c r="M112" s="55">
        <v>6</v>
      </c>
      <c r="Q112" s="47"/>
      <c r="R112" s="47"/>
      <c r="S112" s="30">
        <v>7</v>
      </c>
      <c r="T112" s="23" t="s">
        <v>92</v>
      </c>
      <c r="Z112" s="24">
        <v>6</v>
      </c>
      <c r="AA112" s="24">
        <v>0</v>
      </c>
      <c r="AB112" s="24">
        <v>1</v>
      </c>
      <c r="AC112" s="24">
        <f t="shared" si="39"/>
        <v>1</v>
      </c>
      <c r="AD112" s="24">
        <v>0</v>
      </c>
      <c r="AF112" s="30">
        <v>8.5</v>
      </c>
      <c r="AG112" s="23" t="s">
        <v>171</v>
      </c>
      <c r="AM112" s="24">
        <v>1</v>
      </c>
      <c r="AN112" s="24">
        <v>1</v>
      </c>
      <c r="AO112" s="24">
        <v>0</v>
      </c>
      <c r="AP112" s="24">
        <f t="shared" si="40"/>
        <v>1</v>
      </c>
      <c r="AQ112" s="24">
        <v>0</v>
      </c>
      <c r="AR112" s="47"/>
    </row>
    <row r="113" spans="1:44" ht="15.75" customHeight="1" x14ac:dyDescent="0.25">
      <c r="A113" s="40"/>
      <c r="D113" s="23" t="s">
        <v>112</v>
      </c>
      <c r="E113" s="23"/>
      <c r="F113" s="23"/>
      <c r="G113" s="23" t="s">
        <v>148</v>
      </c>
      <c r="H113" s="24"/>
      <c r="I113" s="24">
        <v>17</v>
      </c>
      <c r="J113" s="24">
        <v>18</v>
      </c>
      <c r="K113" s="24">
        <v>14</v>
      </c>
      <c r="L113" s="24">
        <f t="shared" si="38"/>
        <v>32</v>
      </c>
      <c r="M113" s="55">
        <v>6</v>
      </c>
      <c r="Q113" s="47"/>
      <c r="R113" s="47"/>
      <c r="S113" s="30">
        <v>6</v>
      </c>
      <c r="T113" s="23" t="s">
        <v>70</v>
      </c>
      <c r="Z113" s="24">
        <v>1</v>
      </c>
      <c r="AA113" s="24">
        <v>0</v>
      </c>
      <c r="AB113" s="24">
        <v>0</v>
      </c>
      <c r="AC113" s="24">
        <f t="shared" si="39"/>
        <v>0</v>
      </c>
      <c r="AD113" s="24">
        <v>0</v>
      </c>
      <c r="AF113" s="30">
        <v>7.5</v>
      </c>
      <c r="AG113" s="23" t="s">
        <v>41</v>
      </c>
      <c r="AM113" s="24">
        <v>3</v>
      </c>
      <c r="AN113" s="24">
        <v>3</v>
      </c>
      <c r="AO113" s="24">
        <v>1</v>
      </c>
      <c r="AP113" s="24">
        <f t="shared" si="40"/>
        <v>4</v>
      </c>
      <c r="AQ113" s="24">
        <v>0</v>
      </c>
      <c r="AR113" s="47"/>
    </row>
    <row r="114" spans="1:44" ht="15.75" customHeight="1" x14ac:dyDescent="0.25">
      <c r="A114" s="40"/>
      <c r="D114" s="23" t="s">
        <v>62</v>
      </c>
      <c r="E114" s="23"/>
      <c r="F114" s="23"/>
      <c r="G114" s="16" t="s">
        <v>21</v>
      </c>
      <c r="H114" s="24"/>
      <c r="I114" s="24">
        <v>17</v>
      </c>
      <c r="J114" s="24">
        <v>12</v>
      </c>
      <c r="K114" s="24">
        <v>7</v>
      </c>
      <c r="L114" s="24">
        <f t="shared" si="38"/>
        <v>19</v>
      </c>
      <c r="M114" s="55">
        <v>6</v>
      </c>
      <c r="Q114" s="47"/>
      <c r="R114" s="47"/>
      <c r="S114" s="30">
        <v>6.5</v>
      </c>
      <c r="T114" s="23" t="s">
        <v>173</v>
      </c>
      <c r="Z114" s="24">
        <v>2</v>
      </c>
      <c r="AA114" s="24">
        <v>1</v>
      </c>
      <c r="AB114" s="24">
        <v>0</v>
      </c>
      <c r="AC114" s="24">
        <f t="shared" si="39"/>
        <v>1</v>
      </c>
      <c r="AD114" s="24">
        <v>0</v>
      </c>
      <c r="AF114" s="30">
        <v>9</v>
      </c>
      <c r="AG114" s="23" t="s">
        <v>112</v>
      </c>
      <c r="AM114" s="24">
        <v>1</v>
      </c>
      <c r="AN114" s="24">
        <v>0</v>
      </c>
      <c r="AO114" s="24">
        <v>0</v>
      </c>
      <c r="AP114" s="24">
        <f t="shared" si="40"/>
        <v>0</v>
      </c>
      <c r="AQ114" s="24">
        <v>0</v>
      </c>
      <c r="AR114" s="47"/>
    </row>
    <row r="115" spans="1:44" ht="15.75" customHeight="1" x14ac:dyDescent="0.25">
      <c r="A115" s="40"/>
      <c r="D115" s="23" t="s">
        <v>105</v>
      </c>
      <c r="E115" s="23"/>
      <c r="F115" s="23"/>
      <c r="G115" s="23" t="s">
        <v>136</v>
      </c>
      <c r="H115" s="24"/>
      <c r="I115" s="24">
        <v>17</v>
      </c>
      <c r="J115" s="24">
        <v>0</v>
      </c>
      <c r="K115" s="24">
        <v>4</v>
      </c>
      <c r="L115" s="24">
        <f t="shared" si="38"/>
        <v>4</v>
      </c>
      <c r="M115" s="55">
        <v>6</v>
      </c>
      <c r="Q115" s="47"/>
      <c r="R115" s="47"/>
      <c r="S115" s="30">
        <v>9</v>
      </c>
      <c r="T115" s="23" t="s">
        <v>180</v>
      </c>
      <c r="Z115" s="24">
        <v>1</v>
      </c>
      <c r="AA115" s="24">
        <v>0</v>
      </c>
      <c r="AB115" s="24">
        <v>0</v>
      </c>
      <c r="AC115" s="24">
        <f t="shared" si="39"/>
        <v>0</v>
      </c>
      <c r="AD115" s="24">
        <v>0</v>
      </c>
      <c r="AF115" s="30">
        <v>7</v>
      </c>
      <c r="AG115" s="23" t="s">
        <v>44</v>
      </c>
      <c r="AM115" s="24">
        <v>1</v>
      </c>
      <c r="AN115" s="24">
        <v>0</v>
      </c>
      <c r="AO115" s="24">
        <v>0</v>
      </c>
      <c r="AP115" s="24">
        <f t="shared" si="40"/>
        <v>0</v>
      </c>
      <c r="AQ115" s="24">
        <v>0</v>
      </c>
      <c r="AR115" s="47"/>
    </row>
    <row r="116" spans="1:44" ht="15.75" customHeight="1" x14ac:dyDescent="0.25">
      <c r="A116" s="40"/>
      <c r="D116" s="23" t="s">
        <v>37</v>
      </c>
      <c r="E116" s="23"/>
      <c r="F116" s="23"/>
      <c r="G116" s="23" t="s">
        <v>17</v>
      </c>
      <c r="H116" s="24"/>
      <c r="I116" s="24">
        <v>18</v>
      </c>
      <c r="J116" s="24">
        <v>6</v>
      </c>
      <c r="K116" s="24">
        <v>15</v>
      </c>
      <c r="L116" s="24">
        <f t="shared" si="38"/>
        <v>21</v>
      </c>
      <c r="M116" s="55">
        <v>6</v>
      </c>
      <c r="Q116" s="47"/>
      <c r="R116" s="47"/>
      <c r="S116" s="30">
        <v>7</v>
      </c>
      <c r="T116" s="23" t="s">
        <v>89</v>
      </c>
      <c r="U116" s="23"/>
      <c r="V116" s="23"/>
      <c r="Z116" s="24">
        <v>2</v>
      </c>
      <c r="AA116" s="24">
        <v>0</v>
      </c>
      <c r="AB116" s="24">
        <v>0</v>
      </c>
      <c r="AC116" s="24">
        <f t="shared" si="39"/>
        <v>0</v>
      </c>
      <c r="AD116" s="24">
        <v>0</v>
      </c>
      <c r="AF116" s="30">
        <v>6</v>
      </c>
      <c r="AG116" s="23" t="s">
        <v>145</v>
      </c>
      <c r="AH116" s="23"/>
      <c r="AI116" s="23"/>
      <c r="AM116" s="24">
        <v>1</v>
      </c>
      <c r="AN116" s="24">
        <v>0</v>
      </c>
      <c r="AO116" s="24">
        <v>0</v>
      </c>
      <c r="AP116" s="24">
        <f t="shared" si="40"/>
        <v>0</v>
      </c>
      <c r="AQ116" s="24">
        <v>0</v>
      </c>
      <c r="AR116" s="47"/>
    </row>
    <row r="117" spans="1:44" ht="15.75" customHeight="1" x14ac:dyDescent="0.25">
      <c r="A117" s="40"/>
      <c r="D117" s="23" t="s">
        <v>173</v>
      </c>
      <c r="E117" s="23"/>
      <c r="F117" s="23"/>
      <c r="G117" s="16" t="s">
        <v>138</v>
      </c>
      <c r="H117" s="24"/>
      <c r="I117" s="24">
        <v>18</v>
      </c>
      <c r="J117" s="24">
        <v>1</v>
      </c>
      <c r="K117" s="24">
        <v>5</v>
      </c>
      <c r="L117" s="24">
        <f t="shared" si="38"/>
        <v>6</v>
      </c>
      <c r="M117" s="55">
        <v>6</v>
      </c>
      <c r="Q117" s="47"/>
      <c r="R117" s="47"/>
      <c r="S117" s="30">
        <v>7</v>
      </c>
      <c r="T117" s="23" t="s">
        <v>122</v>
      </c>
      <c r="U117" s="23"/>
      <c r="V117" s="23"/>
      <c r="Z117" s="24">
        <v>2</v>
      </c>
      <c r="AA117" s="24">
        <v>0</v>
      </c>
      <c r="AB117" s="24">
        <v>0</v>
      </c>
      <c r="AC117" s="24">
        <f t="shared" si="39"/>
        <v>0</v>
      </c>
      <c r="AD117" s="24">
        <v>0</v>
      </c>
      <c r="AF117" s="30">
        <v>7</v>
      </c>
      <c r="AG117" s="23" t="s">
        <v>51</v>
      </c>
      <c r="AM117" s="24">
        <v>1</v>
      </c>
      <c r="AN117" s="24">
        <v>0</v>
      </c>
      <c r="AO117" s="24">
        <v>0</v>
      </c>
      <c r="AP117" s="24">
        <f t="shared" si="40"/>
        <v>0</v>
      </c>
      <c r="AQ117" s="24">
        <v>0</v>
      </c>
      <c r="AR117" s="47"/>
    </row>
    <row r="118" spans="1:44" ht="15.75" customHeight="1" x14ac:dyDescent="0.25">
      <c r="A118" s="40"/>
      <c r="D118" s="23" t="s">
        <v>119</v>
      </c>
      <c r="E118" s="23"/>
      <c r="F118" s="23"/>
      <c r="G118" s="23" t="s">
        <v>146</v>
      </c>
      <c r="H118" s="24"/>
      <c r="I118" s="24">
        <v>19</v>
      </c>
      <c r="J118" s="24">
        <v>23</v>
      </c>
      <c r="K118" s="24">
        <v>10</v>
      </c>
      <c r="L118" s="24">
        <f t="shared" si="38"/>
        <v>33</v>
      </c>
      <c r="M118" s="55">
        <v>6</v>
      </c>
      <c r="Q118" s="47"/>
      <c r="R118" s="47"/>
      <c r="S118" s="30">
        <v>6.5</v>
      </c>
      <c r="T118" s="23" t="s">
        <v>143</v>
      </c>
      <c r="Z118" s="24">
        <v>1</v>
      </c>
      <c r="AA118" s="24">
        <v>0</v>
      </c>
      <c r="AB118" s="24">
        <v>0</v>
      </c>
      <c r="AC118" s="24">
        <f t="shared" si="39"/>
        <v>0</v>
      </c>
      <c r="AD118" s="24">
        <v>0</v>
      </c>
      <c r="AF118" s="30">
        <v>8</v>
      </c>
      <c r="AG118" s="23" t="s">
        <v>116</v>
      </c>
      <c r="AM118" s="24">
        <v>2</v>
      </c>
      <c r="AN118" s="24">
        <v>1</v>
      </c>
      <c r="AO118" s="24">
        <v>3</v>
      </c>
      <c r="AP118" s="24">
        <f t="shared" si="40"/>
        <v>4</v>
      </c>
      <c r="AQ118" s="24">
        <v>0</v>
      </c>
      <c r="AR118" s="47"/>
    </row>
    <row r="119" spans="1:44" ht="15.75" customHeight="1" x14ac:dyDescent="0.25">
      <c r="A119" s="40"/>
      <c r="D119" s="23" t="s">
        <v>38</v>
      </c>
      <c r="E119" s="23"/>
      <c r="F119" s="23"/>
      <c r="G119" s="23" t="s">
        <v>147</v>
      </c>
      <c r="H119" s="24"/>
      <c r="I119" s="24">
        <v>19</v>
      </c>
      <c r="J119" s="24">
        <v>3</v>
      </c>
      <c r="K119" s="24">
        <v>10</v>
      </c>
      <c r="L119" s="24">
        <f t="shared" si="38"/>
        <v>13</v>
      </c>
      <c r="M119" s="55">
        <v>6</v>
      </c>
      <c r="Q119" s="47"/>
      <c r="R119" s="47"/>
      <c r="S119" s="30">
        <v>6.5</v>
      </c>
      <c r="T119" s="23" t="s">
        <v>55</v>
      </c>
      <c r="Z119" s="24">
        <v>2</v>
      </c>
      <c r="AA119" s="24">
        <v>0</v>
      </c>
      <c r="AB119" s="24">
        <v>1</v>
      </c>
      <c r="AC119" s="24">
        <f t="shared" si="39"/>
        <v>1</v>
      </c>
      <c r="AD119" s="24">
        <v>0</v>
      </c>
      <c r="AF119" s="30">
        <v>7</v>
      </c>
      <c r="AG119" s="23" t="s">
        <v>38</v>
      </c>
      <c r="AH119" s="23"/>
      <c r="AM119" s="24">
        <v>3</v>
      </c>
      <c r="AN119" s="24">
        <v>0</v>
      </c>
      <c r="AO119" s="24">
        <v>2</v>
      </c>
      <c r="AP119" s="24">
        <f t="shared" si="40"/>
        <v>2</v>
      </c>
      <c r="AQ119" s="24">
        <v>0</v>
      </c>
      <c r="AR119" s="47"/>
    </row>
    <row r="120" spans="1:44" ht="15.75" customHeight="1" x14ac:dyDescent="0.25">
      <c r="A120" s="40"/>
      <c r="D120" s="23" t="s">
        <v>41</v>
      </c>
      <c r="E120" s="23"/>
      <c r="F120" s="23"/>
      <c r="G120" s="23" t="s">
        <v>136</v>
      </c>
      <c r="H120" s="24"/>
      <c r="I120" s="24">
        <v>20</v>
      </c>
      <c r="J120" s="24">
        <v>9</v>
      </c>
      <c r="K120" s="24">
        <v>7</v>
      </c>
      <c r="L120" s="24">
        <f t="shared" si="38"/>
        <v>16</v>
      </c>
      <c r="M120" s="55">
        <v>6</v>
      </c>
      <c r="Q120" s="47"/>
      <c r="R120" s="47"/>
      <c r="S120" s="30">
        <v>6.5</v>
      </c>
      <c r="T120" s="23" t="s">
        <v>42</v>
      </c>
      <c r="Z120" s="24">
        <v>5</v>
      </c>
      <c r="AA120" s="24">
        <v>0</v>
      </c>
      <c r="AB120" s="24">
        <v>4</v>
      </c>
      <c r="AC120" s="24">
        <f t="shared" si="39"/>
        <v>4</v>
      </c>
      <c r="AD120" s="24">
        <v>0</v>
      </c>
      <c r="AF120" s="24">
        <v>6.5</v>
      </c>
      <c r="AG120" s="23" t="s">
        <v>130</v>
      </c>
      <c r="AM120" s="24">
        <v>4</v>
      </c>
      <c r="AN120" s="24">
        <v>0</v>
      </c>
      <c r="AO120" s="24">
        <v>3</v>
      </c>
      <c r="AP120" s="24">
        <f t="shared" si="40"/>
        <v>3</v>
      </c>
      <c r="AQ120" s="24">
        <v>2</v>
      </c>
      <c r="AR120" s="47"/>
    </row>
    <row r="121" spans="1:44" ht="15.75" customHeight="1" x14ac:dyDescent="0.25">
      <c r="A121" s="40"/>
      <c r="D121" s="23" t="s">
        <v>171</v>
      </c>
      <c r="E121" s="23"/>
      <c r="F121" s="23"/>
      <c r="G121" s="23" t="s">
        <v>136</v>
      </c>
      <c r="H121" s="24"/>
      <c r="I121" s="24">
        <v>21</v>
      </c>
      <c r="J121" s="24">
        <v>23</v>
      </c>
      <c r="K121" s="24">
        <v>33</v>
      </c>
      <c r="L121" s="24">
        <f t="shared" si="38"/>
        <v>56</v>
      </c>
      <c r="M121" s="55">
        <v>6</v>
      </c>
      <c r="Q121" s="47"/>
      <c r="R121" s="47"/>
      <c r="S121" s="30">
        <v>8.5</v>
      </c>
      <c r="T121" s="23" t="s">
        <v>158</v>
      </c>
      <c r="Z121" s="24">
        <v>1</v>
      </c>
      <c r="AA121" s="24">
        <v>2</v>
      </c>
      <c r="AB121" s="24">
        <v>0</v>
      </c>
      <c r="AC121" s="24">
        <f t="shared" si="39"/>
        <v>2</v>
      </c>
      <c r="AD121" s="24">
        <v>0</v>
      </c>
      <c r="AF121" s="30">
        <v>8</v>
      </c>
      <c r="AG121" s="23" t="s">
        <v>66</v>
      </c>
      <c r="AM121" s="24">
        <v>3</v>
      </c>
      <c r="AN121" s="24">
        <v>0</v>
      </c>
      <c r="AO121" s="24">
        <v>1</v>
      </c>
      <c r="AP121" s="24">
        <f t="shared" si="40"/>
        <v>1</v>
      </c>
      <c r="AQ121" s="24">
        <v>2</v>
      </c>
      <c r="AR121" s="47"/>
    </row>
    <row r="122" spans="1:44" ht="15.75" customHeight="1" x14ac:dyDescent="0.25">
      <c r="A122" s="40"/>
      <c r="D122" s="23" t="s">
        <v>20</v>
      </c>
      <c r="E122" s="23"/>
      <c r="F122" s="23"/>
      <c r="G122" s="16" t="s">
        <v>138</v>
      </c>
      <c r="H122" s="24"/>
      <c r="I122" s="24">
        <v>8</v>
      </c>
      <c r="J122" s="24">
        <v>0</v>
      </c>
      <c r="K122" s="24">
        <v>0</v>
      </c>
      <c r="L122" s="24">
        <f t="shared" si="38"/>
        <v>0</v>
      </c>
      <c r="M122" s="55">
        <v>4</v>
      </c>
      <c r="Q122" s="47"/>
      <c r="R122" s="47"/>
      <c r="S122" s="30">
        <v>7</v>
      </c>
      <c r="T122" s="23" t="s">
        <v>82</v>
      </c>
      <c r="Z122" s="24">
        <v>1</v>
      </c>
      <c r="AA122" s="24">
        <v>0</v>
      </c>
      <c r="AB122" s="24">
        <v>0</v>
      </c>
      <c r="AC122" s="24">
        <f t="shared" si="39"/>
        <v>0</v>
      </c>
      <c r="AD122" s="24">
        <v>0</v>
      </c>
      <c r="AF122" s="30">
        <v>9.5</v>
      </c>
      <c r="AG122" s="23" t="s">
        <v>78</v>
      </c>
      <c r="AM122" s="24">
        <v>1</v>
      </c>
      <c r="AN122" s="24">
        <v>2</v>
      </c>
      <c r="AO122" s="24">
        <v>0</v>
      </c>
      <c r="AP122" s="24">
        <f>+AN122+AO122</f>
        <v>2</v>
      </c>
      <c r="AQ122" s="24">
        <v>0</v>
      </c>
      <c r="AR122" s="47"/>
    </row>
    <row r="123" spans="1:44" ht="15.75" customHeight="1" thickBot="1" x14ac:dyDescent="0.3">
      <c r="A123" s="40"/>
      <c r="D123" s="23" t="s">
        <v>90</v>
      </c>
      <c r="E123" s="23"/>
      <c r="F123" s="23"/>
      <c r="G123" s="16" t="s">
        <v>138</v>
      </c>
      <c r="H123" s="24"/>
      <c r="I123" s="24">
        <v>15</v>
      </c>
      <c r="J123" s="24">
        <v>1</v>
      </c>
      <c r="K123" s="24">
        <v>1</v>
      </c>
      <c r="L123" s="24">
        <f t="shared" si="38"/>
        <v>2</v>
      </c>
      <c r="M123" s="55">
        <v>4</v>
      </c>
      <c r="Q123" s="47"/>
      <c r="R123" s="47"/>
      <c r="S123" s="30">
        <v>6.5</v>
      </c>
      <c r="T123" s="23" t="s">
        <v>71</v>
      </c>
      <c r="Z123" s="24">
        <v>1</v>
      </c>
      <c r="AA123" s="24">
        <v>0</v>
      </c>
      <c r="AB123" s="24">
        <v>0</v>
      </c>
      <c r="AC123" s="24">
        <f t="shared" si="39"/>
        <v>0</v>
      </c>
      <c r="AD123" s="24">
        <v>0</v>
      </c>
      <c r="AF123" s="30">
        <v>8</v>
      </c>
      <c r="AG123" s="23" t="s">
        <v>123</v>
      </c>
      <c r="AM123" s="24">
        <v>1</v>
      </c>
      <c r="AN123" s="24">
        <v>1</v>
      </c>
      <c r="AO123" s="24">
        <v>0</v>
      </c>
      <c r="AP123" s="24">
        <f>+AN123+AO123</f>
        <v>1</v>
      </c>
      <c r="AQ123" s="24">
        <v>2</v>
      </c>
      <c r="AR123" s="47"/>
    </row>
    <row r="124" spans="1:44" ht="15.75" customHeight="1" thickBot="1" x14ac:dyDescent="0.3">
      <c r="A124" s="40"/>
      <c r="D124" s="23" t="s">
        <v>61</v>
      </c>
      <c r="E124" s="23"/>
      <c r="F124" s="23"/>
      <c r="G124" s="23" t="s">
        <v>17</v>
      </c>
      <c r="H124" s="24"/>
      <c r="I124" s="24">
        <v>17</v>
      </c>
      <c r="J124" s="24">
        <v>15</v>
      </c>
      <c r="K124" s="24">
        <v>15</v>
      </c>
      <c r="L124" s="24">
        <f t="shared" si="38"/>
        <v>30</v>
      </c>
      <c r="M124" s="55">
        <v>4</v>
      </c>
      <c r="Q124" s="47"/>
      <c r="R124" s="47"/>
      <c r="S124" s="30">
        <v>6</v>
      </c>
      <c r="T124" s="23" t="s">
        <v>56</v>
      </c>
      <c r="Z124" s="24">
        <v>1</v>
      </c>
      <c r="AA124" s="24">
        <v>0</v>
      </c>
      <c r="AB124" s="24">
        <v>0</v>
      </c>
      <c r="AC124" s="24">
        <f t="shared" si="39"/>
        <v>0</v>
      </c>
      <c r="AD124" s="24">
        <v>0</v>
      </c>
      <c r="AF124" s="8"/>
      <c r="AG124" s="34" t="s">
        <v>124</v>
      </c>
      <c r="AH124" s="8"/>
      <c r="AI124" s="8"/>
      <c r="AJ124" s="8"/>
      <c r="AK124" s="8"/>
      <c r="AL124" s="8"/>
      <c r="AM124" s="15">
        <f>SUM(AM108:AM123)</f>
        <v>28</v>
      </c>
      <c r="AN124" s="15">
        <f>SUM(AN108:AN123)</f>
        <v>11</v>
      </c>
      <c r="AO124" s="15">
        <f>SUM(AO108:AO123)</f>
        <v>11</v>
      </c>
      <c r="AP124" s="15">
        <f>SUM(AP108:AP123)</f>
        <v>22</v>
      </c>
      <c r="AQ124" s="15">
        <f>SUM(AQ108:AQ123)</f>
        <v>6</v>
      </c>
      <c r="AR124" s="47"/>
    </row>
    <row r="125" spans="1:44" ht="15.75" customHeight="1" x14ac:dyDescent="0.25">
      <c r="A125" s="40"/>
      <c r="D125" s="23" t="s">
        <v>104</v>
      </c>
      <c r="E125" s="23"/>
      <c r="F125" s="23"/>
      <c r="G125" s="23" t="s">
        <v>147</v>
      </c>
      <c r="H125" s="24"/>
      <c r="I125" s="24">
        <v>17</v>
      </c>
      <c r="J125" s="24">
        <v>2</v>
      </c>
      <c r="K125" s="24">
        <v>11</v>
      </c>
      <c r="L125" s="24">
        <f t="shared" si="38"/>
        <v>13</v>
      </c>
      <c r="M125" s="55">
        <v>4</v>
      </c>
      <c r="Q125" s="47"/>
      <c r="R125" s="47"/>
      <c r="S125" s="8"/>
      <c r="T125" s="34" t="s">
        <v>124</v>
      </c>
      <c r="U125" s="8"/>
      <c r="V125" s="8"/>
      <c r="W125" s="8"/>
      <c r="X125" s="8"/>
      <c r="Y125" s="8"/>
      <c r="Z125" s="15">
        <f>SUM(Z108:Z124)</f>
        <v>35.5</v>
      </c>
      <c r="AA125" s="15">
        <f>SUM(AA108:AA124)</f>
        <v>3</v>
      </c>
      <c r="AB125" s="15">
        <f>SUM(AB108:AB124)</f>
        <v>7</v>
      </c>
      <c r="AC125" s="15">
        <f>SUM(AC108:AC124)</f>
        <v>10</v>
      </c>
      <c r="AD125" s="15">
        <f>SUM(AD108:AD124)</f>
        <v>0</v>
      </c>
      <c r="AR125" s="47"/>
    </row>
    <row r="126" spans="1:44" ht="15.75" customHeight="1" x14ac:dyDescent="0.25">
      <c r="A126" s="40"/>
      <c r="D126" s="23" t="s">
        <v>44</v>
      </c>
      <c r="E126" s="23"/>
      <c r="F126" s="23"/>
      <c r="G126" s="23" t="s">
        <v>146</v>
      </c>
      <c r="H126" s="24"/>
      <c r="I126" s="24">
        <v>17</v>
      </c>
      <c r="J126" s="24">
        <v>0</v>
      </c>
      <c r="K126" s="24">
        <v>5</v>
      </c>
      <c r="L126" s="24">
        <f t="shared" si="38"/>
        <v>5</v>
      </c>
      <c r="M126" s="55">
        <v>4</v>
      </c>
      <c r="Q126" s="47"/>
      <c r="R126" s="47"/>
      <c r="T126" s="23" t="s">
        <v>121</v>
      </c>
      <c r="Z126" s="24">
        <f>+Z125+AM124</f>
        <v>63.5</v>
      </c>
      <c r="AA126" s="24">
        <f>+AA125+AN124</f>
        <v>14</v>
      </c>
      <c r="AB126" s="24">
        <f>+AB125+AO124</f>
        <v>18</v>
      </c>
      <c r="AC126" s="24">
        <f>+AC125+AP124</f>
        <v>32</v>
      </c>
      <c r="AD126" s="24">
        <f>+AD125+AQ124</f>
        <v>6</v>
      </c>
      <c r="AR126" s="47"/>
    </row>
    <row r="127" spans="1:44" ht="15.75" customHeight="1" x14ac:dyDescent="0.25">
      <c r="A127" s="40"/>
      <c r="D127" s="23" t="s">
        <v>49</v>
      </c>
      <c r="E127" s="23"/>
      <c r="F127" s="23"/>
      <c r="G127" s="16" t="s">
        <v>138</v>
      </c>
      <c r="H127" s="24"/>
      <c r="I127" s="24">
        <v>19</v>
      </c>
      <c r="J127" s="24">
        <v>7</v>
      </c>
      <c r="K127" s="24">
        <v>8</v>
      </c>
      <c r="L127" s="24">
        <f t="shared" si="38"/>
        <v>15</v>
      </c>
      <c r="M127" s="55">
        <v>4</v>
      </c>
      <c r="Q127" s="47"/>
      <c r="R127" s="47"/>
      <c r="S127" s="30"/>
      <c r="T127" s="23"/>
      <c r="Z127" s="24"/>
      <c r="AA127" s="24"/>
      <c r="AB127" s="24"/>
      <c r="AC127" s="24"/>
      <c r="AD127" s="24"/>
      <c r="AR127" s="47"/>
    </row>
    <row r="128" spans="1:44" ht="15.75" customHeight="1" x14ac:dyDescent="0.25">
      <c r="A128" s="40"/>
      <c r="D128" s="23" t="s">
        <v>39</v>
      </c>
      <c r="E128" s="23"/>
      <c r="F128" s="23"/>
      <c r="G128" s="23" t="s">
        <v>148</v>
      </c>
      <c r="H128" s="24"/>
      <c r="I128" s="24">
        <v>19</v>
      </c>
      <c r="J128" s="24">
        <v>1</v>
      </c>
      <c r="K128" s="24">
        <v>7</v>
      </c>
      <c r="L128" s="24">
        <f t="shared" si="38"/>
        <v>8</v>
      </c>
      <c r="M128" s="55">
        <v>4</v>
      </c>
      <c r="Q128" s="47"/>
      <c r="R128" s="47"/>
      <c r="S128" s="30"/>
      <c r="T128" s="23" t="s">
        <v>120</v>
      </c>
      <c r="Z128" s="24">
        <f>+Z105+Z126+AC142-1-1</f>
        <v>403.5</v>
      </c>
      <c r="AA128" s="24">
        <f>+AA105+AA126</f>
        <v>103</v>
      </c>
      <c r="AB128" s="24">
        <f>+AB105+AB126</f>
        <v>135</v>
      </c>
      <c r="AC128" s="24">
        <f>AB128+AA128</f>
        <v>238</v>
      </c>
      <c r="AD128" s="24">
        <f>+AD105+AD126</f>
        <v>48</v>
      </c>
      <c r="AR128" s="47"/>
    </row>
    <row r="129" spans="1:44" ht="15.75" customHeight="1" x14ac:dyDescent="0.25">
      <c r="A129" s="40"/>
      <c r="D129" s="23" t="s">
        <v>51</v>
      </c>
      <c r="E129" s="23"/>
      <c r="F129" s="23"/>
      <c r="G129" s="23" t="s">
        <v>17</v>
      </c>
      <c r="H129" s="24"/>
      <c r="I129" s="24">
        <v>19</v>
      </c>
      <c r="J129" s="24">
        <v>2</v>
      </c>
      <c r="K129" s="24">
        <v>4</v>
      </c>
      <c r="L129" s="24">
        <f t="shared" si="38"/>
        <v>6</v>
      </c>
      <c r="M129" s="55">
        <v>4</v>
      </c>
      <c r="Q129" s="47"/>
      <c r="R129" s="47"/>
      <c r="S129" s="30"/>
      <c r="T129" s="23" t="s">
        <v>107</v>
      </c>
      <c r="Z129" s="24">
        <f>+Z15+Z28+Z41+Z54+AM15+AM28+AM41+AM54</f>
        <v>403.5</v>
      </c>
      <c r="AA129" s="24">
        <f>+AA15+AA28+AA41+AA54+AN15+AN28+AN41+AN54</f>
        <v>103</v>
      </c>
      <c r="AB129" s="24">
        <f>+AB15+AB28+AB41+AB54+AO15+AO28+AO41+AO54</f>
        <v>135</v>
      </c>
      <c r="AC129" s="24">
        <f>+AC15+AC28+AC41+AC54+AP15+AP28+AP41+AP54</f>
        <v>238</v>
      </c>
      <c r="AD129" s="24">
        <f>+AD15+AD28+AD41+AD54+AQ15+AQ28+AQ41+AQ54</f>
        <v>48</v>
      </c>
      <c r="AR129" s="47"/>
    </row>
    <row r="130" spans="1:44" ht="15.75" customHeight="1" x14ac:dyDescent="0.25">
      <c r="A130" s="40"/>
      <c r="D130" s="23" t="s">
        <v>157</v>
      </c>
      <c r="G130" s="16" t="s">
        <v>138</v>
      </c>
      <c r="H130" s="24"/>
      <c r="I130" s="24">
        <v>20</v>
      </c>
      <c r="J130" s="24">
        <v>3</v>
      </c>
      <c r="K130" s="24">
        <v>11</v>
      </c>
      <c r="L130" s="24">
        <f t="shared" si="38"/>
        <v>14</v>
      </c>
      <c r="M130" s="55">
        <v>4</v>
      </c>
      <c r="Q130" s="47"/>
      <c r="R130" s="47"/>
      <c r="AR130" s="47"/>
    </row>
    <row r="131" spans="1:44" ht="15.75" customHeight="1" thickBot="1" x14ac:dyDescent="0.3">
      <c r="A131" s="40"/>
      <c r="D131" s="23" t="s">
        <v>144</v>
      </c>
      <c r="E131" s="23"/>
      <c r="F131" s="23"/>
      <c r="G131" s="16" t="s">
        <v>138</v>
      </c>
      <c r="H131" s="24"/>
      <c r="I131" s="24">
        <v>21</v>
      </c>
      <c r="J131" s="24">
        <v>6</v>
      </c>
      <c r="K131" s="24">
        <v>8</v>
      </c>
      <c r="L131" s="24">
        <f t="shared" si="38"/>
        <v>14</v>
      </c>
      <c r="M131" s="55">
        <v>4</v>
      </c>
      <c r="Q131" s="47"/>
      <c r="R131" s="47"/>
      <c r="U131" s="42" t="s">
        <v>150</v>
      </c>
      <c r="V131" s="10" t="s">
        <v>168</v>
      </c>
      <c r="W131" s="10"/>
      <c r="X131" s="10"/>
      <c r="Y131" s="10"/>
      <c r="Z131" s="10"/>
      <c r="AA131" s="10"/>
      <c r="AB131" s="10"/>
      <c r="AC131" s="42" t="s">
        <v>4</v>
      </c>
      <c r="AD131" s="42" t="s">
        <v>8</v>
      </c>
      <c r="AE131" s="42" t="s">
        <v>9</v>
      </c>
      <c r="AF131" s="42" t="s">
        <v>10</v>
      </c>
      <c r="AG131" s="42" t="s">
        <v>100</v>
      </c>
      <c r="AH131" s="42"/>
      <c r="AI131" s="42" t="s">
        <v>5</v>
      </c>
      <c r="AJ131" s="42" t="s">
        <v>7</v>
      </c>
      <c r="AK131" s="42" t="s">
        <v>6</v>
      </c>
      <c r="AL131" s="42" t="s">
        <v>101</v>
      </c>
      <c r="AR131" s="47"/>
    </row>
    <row r="132" spans="1:44" ht="15.75" customHeight="1" x14ac:dyDescent="0.25">
      <c r="A132" s="40"/>
      <c r="Q132" s="47"/>
      <c r="R132" s="47"/>
      <c r="U132" s="30">
        <v>7</v>
      </c>
      <c r="V132" s="23" t="s">
        <v>176</v>
      </c>
      <c r="W132" s="23"/>
      <c r="X132" s="23"/>
      <c r="Y132" s="23"/>
      <c r="Z132" s="24"/>
      <c r="AC132" s="24">
        <f>+AD132+AE132+AF132</f>
        <v>1</v>
      </c>
      <c r="AD132" s="24">
        <v>0</v>
      </c>
      <c r="AE132" s="24">
        <v>1</v>
      </c>
      <c r="AF132" s="24">
        <v>0</v>
      </c>
      <c r="AG132" s="118">
        <f t="shared" ref="AG132:AG136" si="41">+(AD132*2+AF132)/(2*AC132)</f>
        <v>0</v>
      </c>
      <c r="AH132" s="118"/>
      <c r="AI132" s="24">
        <v>4</v>
      </c>
      <c r="AJ132" s="24">
        <v>0</v>
      </c>
      <c r="AK132" s="24">
        <v>0</v>
      </c>
      <c r="AL132" s="26">
        <f t="shared" ref="AL132:AL142" si="42">+AI132/AC132</f>
        <v>4</v>
      </c>
      <c r="AR132" s="47"/>
    </row>
    <row r="133" spans="1:44" ht="15.75" customHeight="1" x14ac:dyDescent="0.25">
      <c r="A133" s="40"/>
      <c r="Q133" s="47"/>
      <c r="R133" s="47"/>
      <c r="U133" s="30">
        <v>7.5</v>
      </c>
      <c r="V133" s="23" t="s">
        <v>82</v>
      </c>
      <c r="W133" s="23"/>
      <c r="X133" s="23"/>
      <c r="Y133" s="23"/>
      <c r="Z133" s="24"/>
      <c r="AC133" s="24">
        <f t="shared" ref="AC133:AC141" si="43">+AD133+AE133+AF133</f>
        <v>4</v>
      </c>
      <c r="AD133" s="24">
        <v>4</v>
      </c>
      <c r="AE133" s="24">
        <v>0</v>
      </c>
      <c r="AF133" s="24">
        <v>0</v>
      </c>
      <c r="AG133" s="115">
        <f t="shared" si="41"/>
        <v>1</v>
      </c>
      <c r="AH133" s="115"/>
      <c r="AI133" s="24">
        <v>5</v>
      </c>
      <c r="AJ133" s="24">
        <v>0</v>
      </c>
      <c r="AK133" s="24">
        <v>0</v>
      </c>
      <c r="AL133" s="26">
        <f t="shared" si="42"/>
        <v>1.25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388</v>
      </c>
      <c r="W134" s="23"/>
      <c r="X134" s="23"/>
      <c r="Y134" s="23"/>
      <c r="Z134" s="24"/>
      <c r="AC134" s="24">
        <f t="shared" si="43"/>
        <v>4</v>
      </c>
      <c r="AD134" s="24">
        <v>3</v>
      </c>
      <c r="AE134" s="24">
        <v>1</v>
      </c>
      <c r="AF134" s="24">
        <v>0</v>
      </c>
      <c r="AG134" s="115">
        <f t="shared" si="41"/>
        <v>0.75</v>
      </c>
      <c r="AH134" s="115"/>
      <c r="AI134" s="24">
        <v>7</v>
      </c>
      <c r="AJ134" s="24">
        <v>0</v>
      </c>
      <c r="AK134" s="24">
        <v>0</v>
      </c>
      <c r="AL134" s="26">
        <f t="shared" si="42"/>
        <v>1.75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16</v>
      </c>
      <c r="W135" s="23"/>
      <c r="X135" s="23"/>
      <c r="Y135" s="23"/>
      <c r="Z135" s="24"/>
      <c r="AC135" s="24">
        <f t="shared" si="43"/>
        <v>6</v>
      </c>
      <c r="AD135" s="24">
        <v>1</v>
      </c>
      <c r="AE135" s="24">
        <v>4</v>
      </c>
      <c r="AF135" s="24">
        <v>1</v>
      </c>
      <c r="AG135" s="115">
        <f t="shared" si="41"/>
        <v>0.25</v>
      </c>
      <c r="AH135" s="115"/>
      <c r="AI135" s="24">
        <v>19</v>
      </c>
      <c r="AJ135" s="24">
        <v>1</v>
      </c>
      <c r="AK135" s="24">
        <v>0</v>
      </c>
      <c r="AL135" s="26">
        <f t="shared" si="42"/>
        <v>3.1666666666666665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111</v>
      </c>
      <c r="AC136" s="24">
        <f t="shared" si="43"/>
        <v>2</v>
      </c>
      <c r="AD136" s="24">
        <v>2</v>
      </c>
      <c r="AE136" s="24">
        <v>0</v>
      </c>
      <c r="AF136" s="24">
        <v>0</v>
      </c>
      <c r="AG136" s="115">
        <f t="shared" si="41"/>
        <v>1</v>
      </c>
      <c r="AH136" s="115"/>
      <c r="AI136" s="24">
        <v>1</v>
      </c>
      <c r="AJ136" s="24">
        <v>0</v>
      </c>
      <c r="AK136" s="24">
        <v>1</v>
      </c>
      <c r="AL136" s="26">
        <f t="shared" si="42"/>
        <v>0.5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445</v>
      </c>
      <c r="W137" s="23"/>
      <c r="X137" s="23"/>
      <c r="Y137" s="23"/>
      <c r="Z137" s="24"/>
      <c r="AC137" s="24">
        <f t="shared" si="43"/>
        <v>1</v>
      </c>
      <c r="AD137" s="24">
        <v>0</v>
      </c>
      <c r="AE137" s="24">
        <v>1</v>
      </c>
      <c r="AF137" s="24">
        <v>0</v>
      </c>
      <c r="AG137" s="115">
        <f>+(AD137*2+AF137)/(2*AC137)</f>
        <v>0</v>
      </c>
      <c r="AH137" s="115"/>
      <c r="AI137" s="24">
        <v>3</v>
      </c>
      <c r="AJ137" s="24">
        <v>0</v>
      </c>
      <c r="AK137" s="24">
        <v>0</v>
      </c>
      <c r="AL137" s="26">
        <f t="shared" si="42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97</v>
      </c>
      <c r="W138" s="23"/>
      <c r="X138" s="23"/>
      <c r="Y138" s="23"/>
      <c r="Z138" s="24"/>
      <c r="AC138" s="24">
        <f t="shared" si="43"/>
        <v>3</v>
      </c>
      <c r="AD138" s="24">
        <v>2</v>
      </c>
      <c r="AE138" s="24">
        <v>1</v>
      </c>
      <c r="AF138" s="24">
        <v>0</v>
      </c>
      <c r="AG138" s="115">
        <f>+(AD138*2+AF138)/(2*AC138)</f>
        <v>0.66666666666666663</v>
      </c>
      <c r="AH138" s="115"/>
      <c r="AI138" s="24">
        <v>6</v>
      </c>
      <c r="AJ138" s="24">
        <v>0</v>
      </c>
      <c r="AK138" s="24">
        <v>0</v>
      </c>
      <c r="AL138" s="26">
        <f t="shared" si="42"/>
        <v>2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8</v>
      </c>
      <c r="V139" s="23" t="s">
        <v>446</v>
      </c>
      <c r="AC139" s="24">
        <f t="shared" si="43"/>
        <v>1</v>
      </c>
      <c r="AD139" s="24">
        <v>1</v>
      </c>
      <c r="AE139" s="24">
        <v>0</v>
      </c>
      <c r="AF139" s="24">
        <v>0</v>
      </c>
      <c r="AG139" s="115">
        <f>+(AD139*2+AF139)/(2*AC139)</f>
        <v>1</v>
      </c>
      <c r="AH139" s="115"/>
      <c r="AI139" s="24">
        <v>3</v>
      </c>
      <c r="AJ139" s="24">
        <v>0</v>
      </c>
      <c r="AK139" s="24">
        <v>0</v>
      </c>
      <c r="AL139" s="26">
        <f t="shared" si="42"/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</v>
      </c>
      <c r="V140" s="23" t="s">
        <v>211</v>
      </c>
      <c r="W140" s="23"/>
      <c r="X140" s="23"/>
      <c r="Y140" s="23"/>
      <c r="Z140" s="24"/>
      <c r="AC140" s="24">
        <f t="shared" si="43"/>
        <v>13</v>
      </c>
      <c r="AD140" s="24">
        <v>6</v>
      </c>
      <c r="AE140" s="24">
        <v>5</v>
      </c>
      <c r="AF140" s="24">
        <v>2</v>
      </c>
      <c r="AG140" s="115">
        <f>+(AD140*2+AF140)/(2*AC140)</f>
        <v>0.53846153846153844</v>
      </c>
      <c r="AH140" s="115"/>
      <c r="AI140" s="24">
        <v>38</v>
      </c>
      <c r="AJ140" s="24">
        <v>0</v>
      </c>
      <c r="AK140" s="24">
        <v>1</v>
      </c>
      <c r="AL140" s="26">
        <f t="shared" si="42"/>
        <v>2.9230769230769229</v>
      </c>
      <c r="AR140" s="40"/>
    </row>
    <row r="141" spans="1:44" ht="15.75" customHeight="1" thickBot="1" x14ac:dyDescent="0.3">
      <c r="A141" s="40"/>
      <c r="Q141" s="45"/>
      <c r="R141" s="45"/>
      <c r="U141" s="59">
        <v>7</v>
      </c>
      <c r="V141" s="31" t="s">
        <v>363</v>
      </c>
      <c r="W141" s="31"/>
      <c r="X141" s="31"/>
      <c r="Y141" s="31"/>
      <c r="Z141" s="43"/>
      <c r="AA141" s="3"/>
      <c r="AB141" s="3"/>
      <c r="AC141" s="24">
        <f t="shared" si="43"/>
        <v>13</v>
      </c>
      <c r="AD141" s="43">
        <v>5</v>
      </c>
      <c r="AE141" s="43">
        <v>7</v>
      </c>
      <c r="AF141" s="43">
        <v>1</v>
      </c>
      <c r="AG141" s="115">
        <f>+(AD141*2+AF141)/(2*AC141)</f>
        <v>0.42307692307692307</v>
      </c>
      <c r="AH141" s="115"/>
      <c r="AI141" s="43">
        <v>47</v>
      </c>
      <c r="AJ141" s="43">
        <v>1</v>
      </c>
      <c r="AK141" s="43">
        <v>1</v>
      </c>
      <c r="AL141" s="60">
        <f t="shared" si="42"/>
        <v>3.6153846153846154</v>
      </c>
      <c r="AR141" s="45"/>
    </row>
    <row r="142" spans="1:44" ht="15.75" customHeight="1" x14ac:dyDescent="0.25">
      <c r="A142" s="40"/>
      <c r="Q142" s="45"/>
      <c r="R142" s="45"/>
      <c r="U142" s="8"/>
      <c r="V142" s="35"/>
      <c r="W142" s="34" t="s">
        <v>27</v>
      </c>
      <c r="X142" s="35"/>
      <c r="Y142" s="35"/>
      <c r="Z142" s="15"/>
      <c r="AA142" s="8"/>
      <c r="AB142" s="8"/>
      <c r="AC142" s="15">
        <f>SUM(AC132:AC141)</f>
        <v>48</v>
      </c>
      <c r="AD142" s="15">
        <f>SUM(AD132:AD141)</f>
        <v>24</v>
      </c>
      <c r="AE142" s="15">
        <f>SUM(AE132:AE141)</f>
        <v>20</v>
      </c>
      <c r="AF142" s="15">
        <f>SUM(AF132:AF141)</f>
        <v>4</v>
      </c>
      <c r="AG142" s="118">
        <f>(2*AD142+AF142)/(2*AC142)</f>
        <v>0.54166666666666663</v>
      </c>
      <c r="AH142" s="118"/>
      <c r="AI142" s="15">
        <f>SUM(AI132:AI141)</f>
        <v>133</v>
      </c>
      <c r="AJ142" s="15">
        <f>SUM(AJ132:AJ141)</f>
        <v>2</v>
      </c>
      <c r="AK142" s="15">
        <f>SUM(AK132:AK141)</f>
        <v>3</v>
      </c>
      <c r="AL142" s="36">
        <f t="shared" si="42"/>
        <v>2.7708333333333335</v>
      </c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9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37:AH137"/>
    <mergeCell ref="AG11:AH11"/>
    <mergeCell ref="E14:F14"/>
    <mergeCell ref="B73:P73"/>
    <mergeCell ref="S73:AQ73"/>
    <mergeCell ref="G74:M74"/>
    <mergeCell ref="S74:AQ74"/>
    <mergeCell ref="AG132:AH132"/>
    <mergeCell ref="AG133:AH133"/>
    <mergeCell ref="AG134:AH134"/>
    <mergeCell ref="AG135:AH135"/>
    <mergeCell ref="AG136:AH136"/>
    <mergeCell ref="AG138:AH138"/>
    <mergeCell ref="AG139:AH139"/>
    <mergeCell ref="AG140:AH140"/>
    <mergeCell ref="AG141:AH141"/>
    <mergeCell ref="AG142:AH142"/>
  </mergeCells>
  <conditionalFormatting sqref="Z129">
    <cfRule type="cellIs" dxfId="34" priority="5" operator="notEqual">
      <formula>$Z$128</formula>
    </cfRule>
  </conditionalFormatting>
  <conditionalFormatting sqref="AA129">
    <cfRule type="cellIs" dxfId="33" priority="4" operator="notEqual">
      <formula>$AA$128</formula>
    </cfRule>
  </conditionalFormatting>
  <conditionalFormatting sqref="AB129">
    <cfRule type="cellIs" dxfId="32" priority="3" operator="notEqual">
      <formula>$AB$128</formula>
    </cfRule>
  </conditionalFormatting>
  <conditionalFormatting sqref="AC129">
    <cfRule type="cellIs" dxfId="31" priority="2" operator="notEqual">
      <formula>$AC$128</formula>
    </cfRule>
  </conditionalFormatting>
  <conditionalFormatting sqref="AD129">
    <cfRule type="cellIs" dxfId="30" priority="1" operator="notEqual">
      <formula>$AD$128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AAB62-B08C-4A76-AD4A-A6D4F09B4CF9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20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19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f>+AD3+AE3+AF3</f>
        <v>14</v>
      </c>
      <c r="AD3" s="24">
        <v>9</v>
      </c>
      <c r="AE3" s="24">
        <v>3</v>
      </c>
      <c r="AF3" s="24">
        <v>2</v>
      </c>
      <c r="AG3" s="118">
        <f t="shared" ref="AG3:AG11" si="0">+(AD3*2+AF3)/(2*AC3)</f>
        <v>0.7142857142857143</v>
      </c>
      <c r="AH3" s="118"/>
      <c r="AI3" s="24">
        <v>30</v>
      </c>
      <c r="AJ3" s="24">
        <v>1</v>
      </c>
      <c r="AK3" s="24">
        <v>2</v>
      </c>
      <c r="AL3" s="26">
        <f t="shared" ref="AL3:AL11" si="1">+AI3/AC3</f>
        <v>2.1428571428571428</v>
      </c>
      <c r="AN3" s="24"/>
      <c r="AQ3" s="24"/>
      <c r="AR3" s="45"/>
    </row>
    <row r="4" spans="1:44" ht="18" x14ac:dyDescent="0.25">
      <c r="A4" s="40"/>
      <c r="B4" s="5">
        <v>1</v>
      </c>
      <c r="C4" s="6" t="s">
        <v>131</v>
      </c>
      <c r="D4" s="11"/>
      <c r="E4" s="6"/>
      <c r="F4" s="11"/>
      <c r="G4" s="5">
        <v>14</v>
      </c>
      <c r="H4" s="5">
        <v>3</v>
      </c>
      <c r="I4" s="5">
        <v>3</v>
      </c>
      <c r="J4" s="5">
        <f>2*G4+I4</f>
        <v>31</v>
      </c>
      <c r="K4" s="38">
        <f>+J4/((G4+H4+I4)*2)</f>
        <v>0.77500000000000002</v>
      </c>
      <c r="L4" s="5">
        <f>+$AA$27</f>
        <v>79</v>
      </c>
      <c r="M4" s="5">
        <v>41</v>
      </c>
      <c r="N4" s="5">
        <f>+$AB$27</f>
        <v>130</v>
      </c>
      <c r="O4" s="5">
        <f>+$AD$27</f>
        <v>36</v>
      </c>
      <c r="P4" s="5">
        <v>2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f t="shared" ref="AC4:AC10" si="2">+AD4+AE4+AF4</f>
        <v>14</v>
      </c>
      <c r="AD4" s="24">
        <v>9</v>
      </c>
      <c r="AE4" s="24">
        <v>2</v>
      </c>
      <c r="AF4" s="24">
        <v>3</v>
      </c>
      <c r="AG4" s="115">
        <f t="shared" si="0"/>
        <v>0.75</v>
      </c>
      <c r="AH4" s="115"/>
      <c r="AI4" s="24">
        <v>31</v>
      </c>
      <c r="AJ4" s="24">
        <v>0</v>
      </c>
      <c r="AK4" s="24">
        <v>0</v>
      </c>
      <c r="AL4" s="26">
        <f t="shared" si="1"/>
        <v>2.2142857142857144</v>
      </c>
      <c r="AN4" s="24"/>
      <c r="AO4" s="5"/>
      <c r="AQ4" s="24"/>
      <c r="AR4" s="45"/>
    </row>
    <row r="5" spans="1:44" ht="18" x14ac:dyDescent="0.25">
      <c r="A5" s="40"/>
      <c r="B5" s="5">
        <v>5</v>
      </c>
      <c r="C5" s="6" t="s">
        <v>23</v>
      </c>
      <c r="D5" s="11"/>
      <c r="E5" s="6"/>
      <c r="F5" s="11"/>
      <c r="G5" s="5">
        <v>14</v>
      </c>
      <c r="H5" s="5">
        <v>3</v>
      </c>
      <c r="I5" s="5">
        <v>3</v>
      </c>
      <c r="J5" s="5">
        <f>2*G5+I5</f>
        <v>31</v>
      </c>
      <c r="K5" s="38">
        <f>+J5/((G5+H5+I5)*2)</f>
        <v>0.77500000000000002</v>
      </c>
      <c r="L5" s="5">
        <f>+$AN$27</f>
        <v>81</v>
      </c>
      <c r="M5" s="5">
        <v>46</v>
      </c>
      <c r="N5" s="5">
        <f>+$AO$27</f>
        <v>134</v>
      </c>
      <c r="O5" s="5">
        <f>+$AQ$27</f>
        <v>30</v>
      </c>
      <c r="P5" s="5">
        <v>1</v>
      </c>
      <c r="Q5" s="46"/>
      <c r="R5" s="40"/>
      <c r="U5" s="30">
        <v>7</v>
      </c>
      <c r="V5" s="23" t="s">
        <v>24</v>
      </c>
      <c r="X5" s="23"/>
      <c r="Y5" s="23"/>
      <c r="Z5" s="23" t="s">
        <v>25</v>
      </c>
      <c r="AB5" s="24"/>
      <c r="AC5" s="24">
        <f t="shared" si="2"/>
        <v>17</v>
      </c>
      <c r="AD5" s="24">
        <v>8</v>
      </c>
      <c r="AE5" s="24">
        <v>6</v>
      </c>
      <c r="AF5" s="24">
        <v>3</v>
      </c>
      <c r="AG5" s="115">
        <f t="shared" si="0"/>
        <v>0.55882352941176472</v>
      </c>
      <c r="AH5" s="115"/>
      <c r="AI5" s="24">
        <v>49</v>
      </c>
      <c r="AJ5" s="24">
        <v>0</v>
      </c>
      <c r="AK5" s="24">
        <v>0</v>
      </c>
      <c r="AL5" s="26">
        <f t="shared" si="1"/>
        <v>2.8823529411764706</v>
      </c>
      <c r="AN5" s="24"/>
      <c r="AO5" s="5"/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10</v>
      </c>
      <c r="H6" s="5">
        <v>7</v>
      </c>
      <c r="I6" s="5">
        <v>3</v>
      </c>
      <c r="J6" s="5">
        <f t="shared" ref="J6:J11" si="3">2*G6+I6</f>
        <v>23</v>
      </c>
      <c r="K6" s="38">
        <f t="shared" ref="K6:K11" si="4">+J6/((G6+H6+I6)*2)</f>
        <v>0.57499999999999996</v>
      </c>
      <c r="L6" s="5">
        <f>+$AA$66</f>
        <v>66</v>
      </c>
      <c r="M6" s="5">
        <v>62</v>
      </c>
      <c r="N6" s="5">
        <f>+$AB$66</f>
        <v>102</v>
      </c>
      <c r="O6" s="5">
        <f>+$AD$66</f>
        <v>38</v>
      </c>
      <c r="P6" s="5">
        <v>3</v>
      </c>
      <c r="Q6" s="46"/>
      <c r="R6" s="40"/>
      <c r="U6" s="30">
        <v>7.5</v>
      </c>
      <c r="V6" s="23" t="s">
        <v>16</v>
      </c>
      <c r="X6" s="23"/>
      <c r="Y6" s="23"/>
      <c r="Z6" s="23" t="s">
        <v>17</v>
      </c>
      <c r="AB6" s="24"/>
      <c r="AC6" s="24">
        <f t="shared" si="2"/>
        <v>18</v>
      </c>
      <c r="AD6" s="24">
        <v>4</v>
      </c>
      <c r="AE6" s="24">
        <v>10</v>
      </c>
      <c r="AF6" s="24">
        <v>4</v>
      </c>
      <c r="AG6" s="115">
        <f t="shared" si="0"/>
        <v>0.33333333333333331</v>
      </c>
      <c r="AH6" s="115"/>
      <c r="AI6" s="24">
        <v>54</v>
      </c>
      <c r="AJ6" s="24">
        <v>0</v>
      </c>
      <c r="AK6" s="24">
        <v>2</v>
      </c>
      <c r="AL6" s="26">
        <f t="shared" si="1"/>
        <v>3</v>
      </c>
      <c r="AN6" s="24"/>
      <c r="AO6" s="5"/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9</v>
      </c>
      <c r="H7" s="5">
        <v>8</v>
      </c>
      <c r="I7" s="5">
        <v>3</v>
      </c>
      <c r="J7" s="5">
        <f t="shared" si="3"/>
        <v>21</v>
      </c>
      <c r="K7" s="38">
        <f t="shared" si="4"/>
        <v>0.52500000000000002</v>
      </c>
      <c r="L7" s="5">
        <f>+$AA$53</f>
        <v>61</v>
      </c>
      <c r="M7" s="5">
        <v>56</v>
      </c>
      <c r="N7" s="5">
        <f>+$AB$53</f>
        <v>96</v>
      </c>
      <c r="O7" s="5">
        <f>+$AD$53</f>
        <v>22</v>
      </c>
      <c r="P7" s="5">
        <v>4</v>
      </c>
      <c r="Q7" s="46"/>
      <c r="R7" s="40"/>
      <c r="U7" s="30">
        <v>7.5</v>
      </c>
      <c r="V7" s="23" t="s">
        <v>98</v>
      </c>
      <c r="X7" s="23"/>
      <c r="Y7" s="23"/>
      <c r="Z7" s="23" t="s">
        <v>19</v>
      </c>
      <c r="AB7" s="24"/>
      <c r="AC7" s="24">
        <f t="shared" si="2"/>
        <v>15</v>
      </c>
      <c r="AD7" s="24">
        <v>8</v>
      </c>
      <c r="AE7" s="24">
        <v>5</v>
      </c>
      <c r="AF7" s="24">
        <v>2</v>
      </c>
      <c r="AG7" s="115">
        <f t="shared" si="0"/>
        <v>0.6</v>
      </c>
      <c r="AH7" s="115"/>
      <c r="AI7" s="24">
        <v>46</v>
      </c>
      <c r="AJ7" s="24">
        <v>1</v>
      </c>
      <c r="AK7" s="24">
        <v>2</v>
      </c>
      <c r="AL7" s="26">
        <f t="shared" si="1"/>
        <v>3.0666666666666669</v>
      </c>
      <c r="AN7" s="24"/>
      <c r="AO7" s="5"/>
      <c r="AQ7" s="24"/>
      <c r="AR7" s="45"/>
    </row>
    <row r="8" spans="1:44" ht="18" x14ac:dyDescent="0.25">
      <c r="A8" s="40"/>
      <c r="B8" s="5">
        <v>7</v>
      </c>
      <c r="C8" s="6" t="s">
        <v>161</v>
      </c>
      <c r="D8" s="11"/>
      <c r="E8" s="6"/>
      <c r="F8" s="11"/>
      <c r="G8" s="5">
        <v>6</v>
      </c>
      <c r="H8" s="5">
        <v>10</v>
      </c>
      <c r="I8" s="5">
        <v>4</v>
      </c>
      <c r="J8" s="5">
        <f t="shared" si="3"/>
        <v>16</v>
      </c>
      <c r="K8" s="38">
        <f t="shared" si="4"/>
        <v>0.4</v>
      </c>
      <c r="L8" s="5">
        <f>+$AN$53</f>
        <v>48</v>
      </c>
      <c r="M8" s="5">
        <v>56</v>
      </c>
      <c r="N8" s="5">
        <f>+$AO$53</f>
        <v>75</v>
      </c>
      <c r="O8" s="5">
        <f>+$AQ$53</f>
        <v>28</v>
      </c>
      <c r="P8" s="5">
        <v>5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f>+AD8+AE8+AF8</f>
        <v>20</v>
      </c>
      <c r="AD8" s="24">
        <v>5</v>
      </c>
      <c r="AE8" s="24">
        <v>11</v>
      </c>
      <c r="AF8" s="24">
        <v>4</v>
      </c>
      <c r="AG8" s="115">
        <f>+(AD8*2+AF8)/(2*AC8)</f>
        <v>0.35</v>
      </c>
      <c r="AH8" s="115"/>
      <c r="AI8" s="24">
        <v>65</v>
      </c>
      <c r="AJ8" s="24">
        <v>2</v>
      </c>
      <c r="AK8" s="24">
        <v>0</v>
      </c>
      <c r="AL8" s="26">
        <f>+AI8/AC8</f>
        <v>3.25</v>
      </c>
      <c r="AN8" s="24"/>
      <c r="AO8" s="5"/>
      <c r="AQ8" s="24"/>
      <c r="AR8" s="45"/>
    </row>
    <row r="9" spans="1:44" ht="18" x14ac:dyDescent="0.25">
      <c r="A9" s="40"/>
      <c r="B9" s="5">
        <v>2</v>
      </c>
      <c r="C9" s="6" t="s">
        <v>132</v>
      </c>
      <c r="D9" s="11"/>
      <c r="E9" s="11"/>
      <c r="F9" s="11"/>
      <c r="G9" s="5">
        <v>5</v>
      </c>
      <c r="H9" s="5">
        <v>11</v>
      </c>
      <c r="I9" s="5">
        <v>4</v>
      </c>
      <c r="J9" s="5">
        <f t="shared" si="3"/>
        <v>14</v>
      </c>
      <c r="K9" s="38">
        <f t="shared" si="4"/>
        <v>0.35</v>
      </c>
      <c r="L9" s="5">
        <f>+$AA$40</f>
        <v>40</v>
      </c>
      <c r="M9" s="5">
        <v>67</v>
      </c>
      <c r="N9" s="5">
        <f>+$AB$40</f>
        <v>71</v>
      </c>
      <c r="O9" s="5">
        <f>+$AD$40</f>
        <v>32</v>
      </c>
      <c r="P9" s="5">
        <v>6</v>
      </c>
      <c r="Q9" s="46"/>
      <c r="R9" s="40"/>
      <c r="U9" s="30">
        <v>7.5</v>
      </c>
      <c r="V9" s="23" t="s">
        <v>111</v>
      </c>
      <c r="X9" s="23"/>
      <c r="Y9" s="23"/>
      <c r="Z9" s="23" t="s">
        <v>21</v>
      </c>
      <c r="AB9" s="24"/>
      <c r="AC9" s="24">
        <f>+AD9+AE9+AF9</f>
        <v>11</v>
      </c>
      <c r="AD9" s="24">
        <v>2</v>
      </c>
      <c r="AE9" s="24">
        <v>7</v>
      </c>
      <c r="AF9" s="24">
        <v>2</v>
      </c>
      <c r="AG9" s="115">
        <f>+(AD9*2+AF9)/(2*AC9)</f>
        <v>0.27272727272727271</v>
      </c>
      <c r="AH9" s="115"/>
      <c r="AI9" s="24">
        <v>38</v>
      </c>
      <c r="AJ9" s="24">
        <v>2</v>
      </c>
      <c r="AK9" s="24">
        <v>0</v>
      </c>
      <c r="AL9" s="26">
        <f>+AI9/AC9</f>
        <v>3.4545454545454546</v>
      </c>
      <c r="AN9" s="24"/>
      <c r="AO9" s="5"/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6</v>
      </c>
      <c r="H10" s="5">
        <v>13</v>
      </c>
      <c r="I10" s="5">
        <v>1</v>
      </c>
      <c r="J10" s="5">
        <f t="shared" si="3"/>
        <v>13</v>
      </c>
      <c r="K10" s="38">
        <f t="shared" si="4"/>
        <v>0.32500000000000001</v>
      </c>
      <c r="L10" s="5">
        <f>+$AN$66</f>
        <v>50</v>
      </c>
      <c r="M10" s="5">
        <v>76</v>
      </c>
      <c r="N10" s="5">
        <f>+$AO$66</f>
        <v>82</v>
      </c>
      <c r="O10" s="5">
        <f>+$AQ$66</f>
        <v>16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f t="shared" si="2"/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4</v>
      </c>
      <c r="H11" s="5">
        <v>13</v>
      </c>
      <c r="I11" s="5">
        <v>3</v>
      </c>
      <c r="J11" s="5">
        <f t="shared" si="3"/>
        <v>11</v>
      </c>
      <c r="K11" s="38">
        <f t="shared" si="4"/>
        <v>0.27500000000000002</v>
      </c>
      <c r="L11" s="5">
        <f>+$AN$40</f>
        <v>47</v>
      </c>
      <c r="M11" s="5">
        <v>68</v>
      </c>
      <c r="N11" s="5">
        <f>+$AO$40</f>
        <v>75</v>
      </c>
      <c r="O11" s="5">
        <f>+$AQ$40</f>
        <v>22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+AC142</f>
        <v>46</v>
      </c>
      <c r="AD11" s="24">
        <f>+AD142</f>
        <v>22</v>
      </c>
      <c r="AE11" s="24">
        <f>+AE142</f>
        <v>20</v>
      </c>
      <c r="AF11" s="24">
        <f>+AF142</f>
        <v>4</v>
      </c>
      <c r="AG11" s="115">
        <f t="shared" si="0"/>
        <v>0.52173913043478259</v>
      </c>
      <c r="AH11" s="115"/>
      <c r="AI11" s="24">
        <f>+AI142</f>
        <v>132</v>
      </c>
      <c r="AJ11" s="24">
        <f>+AJ142</f>
        <v>2</v>
      </c>
      <c r="AK11" s="24">
        <f>+AK142</f>
        <v>2</v>
      </c>
      <c r="AL11" s="26">
        <f t="shared" si="1"/>
        <v>2.8695652173913042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68</v>
      </c>
      <c r="H12" s="9">
        <f>SUM(H4:H11)</f>
        <v>68</v>
      </c>
      <c r="I12" s="9">
        <f>SUM(I4:I11)</f>
        <v>24</v>
      </c>
      <c r="J12" s="9"/>
      <c r="K12" s="9"/>
      <c r="L12" s="9">
        <f>SUM(L4:L11)</f>
        <v>472</v>
      </c>
      <c r="M12" s="9">
        <f>SUM(M4:M11)</f>
        <v>472</v>
      </c>
      <c r="N12" s="9">
        <f>SUM(N4:N11)</f>
        <v>765</v>
      </c>
      <c r="O12" s="9">
        <f>SUM(O4:O11)</f>
        <v>224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5">SUM(AC3:AC11)</f>
        <v>160</v>
      </c>
      <c r="AD12" s="15">
        <f t="shared" si="5"/>
        <v>68</v>
      </c>
      <c r="AE12" s="15">
        <f t="shared" si="5"/>
        <v>68</v>
      </c>
      <c r="AF12" s="15">
        <f t="shared" si="5"/>
        <v>24</v>
      </c>
      <c r="AG12" s="15"/>
      <c r="AH12" s="15"/>
      <c r="AI12" s="15">
        <f t="shared" ref="AI12:AK12" si="6">SUM(AI3:AI11)</f>
        <v>464</v>
      </c>
      <c r="AJ12" s="15">
        <f t="shared" si="6"/>
        <v>8</v>
      </c>
      <c r="AK12" s="15">
        <f t="shared" si="6"/>
        <v>8</v>
      </c>
      <c r="AL12" s="36">
        <f>+AI12/AC12</f>
        <v>2.9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20 Summary:</v>
      </c>
      <c r="C14" s="54"/>
      <c r="D14" s="54"/>
      <c r="E14" s="116">
        <v>44949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25" t="s">
        <v>150</v>
      </c>
      <c r="T14" s="62" t="s">
        <v>114</v>
      </c>
      <c r="U14" s="62"/>
      <c r="V14" s="62"/>
      <c r="W14" s="62"/>
      <c r="X14" s="62" t="s">
        <v>151</v>
      </c>
      <c r="Y14" s="17" t="s">
        <v>28</v>
      </c>
      <c r="Z14" s="25" t="s">
        <v>4</v>
      </c>
      <c r="AA14" s="25" t="s">
        <v>29</v>
      </c>
      <c r="AB14" s="25" t="s">
        <v>30</v>
      </c>
      <c r="AC14" s="25" t="s">
        <v>31</v>
      </c>
      <c r="AD14" s="25" t="s">
        <v>3</v>
      </c>
      <c r="AE14" s="51"/>
      <c r="AF14" s="25" t="s">
        <v>150</v>
      </c>
      <c r="AG14" s="62" t="s">
        <v>114</v>
      </c>
      <c r="AH14" s="62"/>
      <c r="AI14" s="62"/>
      <c r="AJ14" s="62"/>
      <c r="AK14" s="62" t="s">
        <v>151</v>
      </c>
      <c r="AL14" s="17" t="s">
        <v>28</v>
      </c>
      <c r="AM14" s="25" t="s">
        <v>4</v>
      </c>
      <c r="AN14" s="25" t="s">
        <v>29</v>
      </c>
      <c r="AO14" s="25" t="s">
        <v>30</v>
      </c>
      <c r="AP14" s="25" t="s">
        <v>31</v>
      </c>
      <c r="AQ14" s="25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185</v>
      </c>
      <c r="D15" s="11"/>
      <c r="E15" s="23"/>
      <c r="F15" s="23"/>
      <c r="G15" s="5">
        <v>3</v>
      </c>
      <c r="H15" s="24">
        <v>1</v>
      </c>
      <c r="I15" s="23" t="s">
        <v>456</v>
      </c>
      <c r="J15" s="23"/>
      <c r="K15" s="23"/>
      <c r="L15" s="23" t="s">
        <v>62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24</v>
      </c>
      <c r="AA15" s="24">
        <v>4</v>
      </c>
      <c r="AB15" s="24">
        <v>3</v>
      </c>
      <c r="AC15" s="24">
        <f t="shared" ref="AC15:AC26" si="7">+AA15+AB15</f>
        <v>7</v>
      </c>
      <c r="AD15" s="24">
        <v>2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49</v>
      </c>
      <c r="AN15" s="15">
        <v>13</v>
      </c>
      <c r="AO15" s="15">
        <v>23</v>
      </c>
      <c r="AP15" s="15">
        <f t="shared" ref="AP15:AP26" si="8">+AN15+AO15</f>
        <v>36</v>
      </c>
      <c r="AQ15" s="15">
        <v>10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1</v>
      </c>
      <c r="I16" s="23" t="s">
        <v>456</v>
      </c>
      <c r="J16" s="23"/>
      <c r="K16" s="23"/>
      <c r="L16" s="23" t="s">
        <v>671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14</v>
      </c>
      <c r="AA16" s="24">
        <v>0</v>
      </c>
      <c r="AB16" s="24">
        <v>1</v>
      </c>
      <c r="AC16" s="24">
        <f t="shared" si="7"/>
        <v>1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14</v>
      </c>
      <c r="AN16" s="24">
        <v>0</v>
      </c>
      <c r="AO16" s="24">
        <v>1</v>
      </c>
      <c r="AP16" s="24">
        <f t="shared" si="8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2</v>
      </c>
      <c r="I17" s="23" t="s">
        <v>92</v>
      </c>
      <c r="J17" s="23"/>
      <c r="K17" s="23"/>
      <c r="L17" s="23" t="s">
        <v>672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20</v>
      </c>
      <c r="AA17" s="24">
        <v>29</v>
      </c>
      <c r="AB17" s="24">
        <v>22</v>
      </c>
      <c r="AC17" s="24">
        <f t="shared" si="7"/>
        <v>51</v>
      </c>
      <c r="AD17" s="24">
        <v>8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16</v>
      </c>
      <c r="AN17" s="24">
        <v>30</v>
      </c>
      <c r="AO17" s="24">
        <v>8</v>
      </c>
      <c r="AP17" s="24">
        <f t="shared" si="8"/>
        <v>38</v>
      </c>
      <c r="AQ17" s="24">
        <v>6</v>
      </c>
      <c r="AR17" s="45"/>
    </row>
    <row r="18" spans="1:44" ht="15.95" customHeight="1" x14ac:dyDescent="0.25">
      <c r="A18" s="47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20</v>
      </c>
      <c r="AA18" s="24">
        <v>22</v>
      </c>
      <c r="AB18" s="24">
        <v>30</v>
      </c>
      <c r="AC18" s="24">
        <f t="shared" si="7"/>
        <v>52</v>
      </c>
      <c r="AD18" s="24">
        <v>6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17</v>
      </c>
      <c r="AN18" s="24">
        <v>19</v>
      </c>
      <c r="AO18" s="24">
        <v>15</v>
      </c>
      <c r="AP18" s="24">
        <f t="shared" si="8"/>
        <v>34</v>
      </c>
      <c r="AQ18" s="24">
        <v>2</v>
      </c>
      <c r="AR18" s="45"/>
    </row>
    <row r="19" spans="1:44" ht="15.95" customHeight="1" x14ac:dyDescent="0.25">
      <c r="A19" s="47"/>
      <c r="B19" s="24" t="s">
        <v>53</v>
      </c>
      <c r="C19" s="6" t="s">
        <v>188</v>
      </c>
      <c r="D19" s="11"/>
      <c r="E19" s="23"/>
      <c r="F19" s="23"/>
      <c r="G19" s="5">
        <v>6</v>
      </c>
      <c r="H19" s="24">
        <v>1</v>
      </c>
      <c r="I19" s="23" t="s">
        <v>112</v>
      </c>
      <c r="L19" s="23" t="s">
        <v>673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18</v>
      </c>
      <c r="AA19" s="24">
        <v>5</v>
      </c>
      <c r="AB19" s="24">
        <v>10</v>
      </c>
      <c r="AC19" s="24">
        <f t="shared" si="7"/>
        <v>15</v>
      </c>
      <c r="AD19" s="24">
        <v>8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20</v>
      </c>
      <c r="AN19" s="24">
        <v>9</v>
      </c>
      <c r="AO19" s="24">
        <v>17</v>
      </c>
      <c r="AP19" s="24">
        <f t="shared" si="8"/>
        <v>26</v>
      </c>
      <c r="AQ19" s="24">
        <v>0</v>
      </c>
      <c r="AR19" s="45"/>
    </row>
    <row r="20" spans="1:44" ht="15.95" customHeight="1" x14ac:dyDescent="0.25">
      <c r="A20" s="47"/>
      <c r="B20" s="24" t="s">
        <v>34</v>
      </c>
      <c r="C20" s="23"/>
      <c r="D20" s="16" t="s">
        <v>140</v>
      </c>
      <c r="E20" s="23"/>
      <c r="F20" s="23"/>
      <c r="G20" s="5"/>
      <c r="H20" s="24">
        <v>1</v>
      </c>
      <c r="I20" s="23" t="s">
        <v>110</v>
      </c>
      <c r="L20" s="23" t="s">
        <v>690</v>
      </c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20</v>
      </c>
      <c r="AA20" s="24">
        <v>2</v>
      </c>
      <c r="AB20" s="24">
        <v>13</v>
      </c>
      <c r="AC20" s="24">
        <f t="shared" si="7"/>
        <v>15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17</v>
      </c>
      <c r="AN20" s="24">
        <v>3</v>
      </c>
      <c r="AO20" s="24">
        <v>10</v>
      </c>
      <c r="AP20" s="24">
        <f t="shared" si="8"/>
        <v>13</v>
      </c>
      <c r="AQ20" s="24">
        <v>0</v>
      </c>
      <c r="AR20" s="45"/>
    </row>
    <row r="21" spans="1:44" ht="15.95" customHeight="1" x14ac:dyDescent="0.25">
      <c r="A21" s="47"/>
      <c r="H21" s="24">
        <v>2</v>
      </c>
      <c r="I21" s="23" t="s">
        <v>39</v>
      </c>
      <c r="L21" s="23" t="s">
        <v>506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19</v>
      </c>
      <c r="AA21" s="24">
        <v>9</v>
      </c>
      <c r="AB21" s="24">
        <v>7</v>
      </c>
      <c r="AC21" s="24">
        <f t="shared" si="7"/>
        <v>16</v>
      </c>
      <c r="AD21" s="24">
        <v>6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11</v>
      </c>
      <c r="AN21" s="24">
        <v>1</v>
      </c>
      <c r="AO21" s="24">
        <v>8</v>
      </c>
      <c r="AP21" s="24">
        <f t="shared" si="8"/>
        <v>9</v>
      </c>
      <c r="AQ21" s="24">
        <v>2</v>
      </c>
      <c r="AR21" s="45"/>
    </row>
    <row r="22" spans="1:44" ht="15.95" customHeight="1" x14ac:dyDescent="0.25">
      <c r="A22" s="47"/>
      <c r="H22" s="24">
        <v>2</v>
      </c>
      <c r="I22" s="23" t="s">
        <v>112</v>
      </c>
      <c r="L22" s="23" t="s">
        <v>106</v>
      </c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18</v>
      </c>
      <c r="AA22" s="24">
        <v>1</v>
      </c>
      <c r="AB22" s="24">
        <v>6</v>
      </c>
      <c r="AC22" s="24">
        <f t="shared" si="7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15</v>
      </c>
      <c r="AN22" s="24">
        <v>0</v>
      </c>
      <c r="AO22" s="24">
        <v>12</v>
      </c>
      <c r="AP22" s="24">
        <f t="shared" si="8"/>
        <v>12</v>
      </c>
      <c r="AQ22" s="24">
        <v>8</v>
      </c>
      <c r="AR22" s="45"/>
    </row>
    <row r="23" spans="1:44" ht="15.95" customHeight="1" x14ac:dyDescent="0.25">
      <c r="A23" s="47"/>
      <c r="H23" s="24">
        <v>2</v>
      </c>
      <c r="I23" s="23" t="s">
        <v>112</v>
      </c>
      <c r="L23" s="23" t="s">
        <v>322</v>
      </c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20</v>
      </c>
      <c r="AA23" s="24">
        <v>5</v>
      </c>
      <c r="AB23" s="24">
        <v>12</v>
      </c>
      <c r="AC23" s="24">
        <f t="shared" si="7"/>
        <v>17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14</v>
      </c>
      <c r="AN23" s="24">
        <v>0</v>
      </c>
      <c r="AO23" s="24">
        <v>16</v>
      </c>
      <c r="AP23" s="24">
        <f t="shared" si="8"/>
        <v>16</v>
      </c>
      <c r="AQ23" s="24">
        <v>0</v>
      </c>
      <c r="AR23" s="50"/>
    </row>
    <row r="24" spans="1:44" ht="15.95" customHeight="1" x14ac:dyDescent="0.25">
      <c r="A24" s="47"/>
      <c r="H24" s="24">
        <v>2</v>
      </c>
      <c r="I24" s="23" t="s">
        <v>89</v>
      </c>
      <c r="L24" s="23" t="s">
        <v>674</v>
      </c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14</v>
      </c>
      <c r="AA24" s="24">
        <v>2</v>
      </c>
      <c r="AB24" s="24">
        <v>13</v>
      </c>
      <c r="AC24" s="24">
        <f t="shared" si="7"/>
        <v>15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8"/>
        <v>1</v>
      </c>
      <c r="AQ24" s="24">
        <v>0</v>
      </c>
      <c r="AR24" s="40"/>
    </row>
    <row r="25" spans="1:44" ht="15.95" customHeight="1" x14ac:dyDescent="0.25">
      <c r="A25" s="47"/>
      <c r="B25" s="40"/>
      <c r="C25" s="52"/>
      <c r="D25" s="52"/>
      <c r="E25" s="52"/>
      <c r="F25" s="52"/>
      <c r="G25" s="48"/>
      <c r="H25" s="51"/>
      <c r="I25" s="52"/>
      <c r="J25" s="52"/>
      <c r="K25" s="51"/>
      <c r="L25" s="51"/>
      <c r="M25" s="51"/>
      <c r="N25" s="51"/>
      <c r="O25" s="51"/>
      <c r="P25" s="51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17</v>
      </c>
      <c r="AA25" s="24">
        <v>0</v>
      </c>
      <c r="AB25" s="24">
        <v>9</v>
      </c>
      <c r="AC25" s="24">
        <f t="shared" si="7"/>
        <v>9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19</v>
      </c>
      <c r="AN25" s="24">
        <v>4</v>
      </c>
      <c r="AO25" s="24">
        <v>10</v>
      </c>
      <c r="AP25" s="24">
        <f t="shared" si="8"/>
        <v>14</v>
      </c>
      <c r="AQ25" s="24">
        <v>2</v>
      </c>
      <c r="AR25" s="40"/>
    </row>
    <row r="26" spans="1:44" ht="15.95" customHeight="1" x14ac:dyDescent="0.25">
      <c r="A26" s="47"/>
      <c r="B26" s="48" t="s">
        <v>58</v>
      </c>
      <c r="C26" s="6" t="s">
        <v>183</v>
      </c>
      <c r="E26" s="23"/>
      <c r="F26" s="23"/>
      <c r="G26" s="5">
        <v>4</v>
      </c>
      <c r="H26" s="24">
        <v>1</v>
      </c>
      <c r="I26" s="23" t="s">
        <v>125</v>
      </c>
      <c r="J26" s="23"/>
      <c r="K26" s="23"/>
      <c r="L26" s="23" t="s">
        <v>691</v>
      </c>
      <c r="M26" s="23"/>
      <c r="N26" s="23"/>
      <c r="O26" s="23"/>
      <c r="P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16</v>
      </c>
      <c r="AA26" s="24">
        <v>0</v>
      </c>
      <c r="AB26" s="24">
        <v>4</v>
      </c>
      <c r="AC26" s="24">
        <f t="shared" si="7"/>
        <v>4</v>
      </c>
      <c r="AD26" s="24">
        <v>2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19</v>
      </c>
      <c r="AN26" s="24">
        <v>2</v>
      </c>
      <c r="AO26" s="24">
        <v>13</v>
      </c>
      <c r="AP26" s="24">
        <f t="shared" si="8"/>
        <v>15</v>
      </c>
      <c r="AQ26" s="24">
        <v>0</v>
      </c>
      <c r="AR26" s="40"/>
    </row>
    <row r="27" spans="1:44" ht="15.95" customHeight="1" thickBot="1" x14ac:dyDescent="0.3">
      <c r="A27" s="47"/>
      <c r="B27" s="24" t="s">
        <v>34</v>
      </c>
      <c r="C27" s="16" t="s">
        <v>686</v>
      </c>
      <c r="D27" s="16"/>
      <c r="E27" s="23"/>
      <c r="F27" s="23"/>
      <c r="G27" s="11"/>
      <c r="H27" s="24">
        <v>1</v>
      </c>
      <c r="I27" s="23" t="s">
        <v>154</v>
      </c>
      <c r="J27" s="23"/>
      <c r="K27" s="23"/>
      <c r="L27" s="23" t="s">
        <v>692</v>
      </c>
      <c r="M27" s="23"/>
      <c r="N27" s="23"/>
      <c r="O27" s="23"/>
      <c r="P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220</v>
      </c>
      <c r="AA27" s="25">
        <f t="shared" ref="AA27" si="9">SUM(AA15:AA26)</f>
        <v>79</v>
      </c>
      <c r="AB27" s="25">
        <f>SUM(AB15:AB26)</f>
        <v>130</v>
      </c>
      <c r="AC27" s="25">
        <f>+AB27+AA27</f>
        <v>209</v>
      </c>
      <c r="AD27" s="25">
        <f>SUM(AD15:AD26)</f>
        <v>36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218</v>
      </c>
      <c r="AN27" s="25">
        <f t="shared" ref="AN27" si="10">SUM(AN15:AN26)</f>
        <v>81</v>
      </c>
      <c r="AO27" s="25">
        <f>SUM(AO15:AO26)</f>
        <v>134</v>
      </c>
      <c r="AP27" s="25">
        <f>+AO27+AN27</f>
        <v>215</v>
      </c>
      <c r="AQ27" s="25">
        <f>SUM(AQ15:AQ26)</f>
        <v>30</v>
      </c>
      <c r="AR27" s="40"/>
    </row>
    <row r="28" spans="1:44" ht="15.95" customHeight="1" x14ac:dyDescent="0.25">
      <c r="A28" s="47"/>
      <c r="H28" s="24">
        <v>2</v>
      </c>
      <c r="I28" s="23" t="s">
        <v>668</v>
      </c>
      <c r="L28" s="23"/>
      <c r="M28" s="23" t="s">
        <v>193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41</v>
      </c>
      <c r="AA28" s="15">
        <v>7</v>
      </c>
      <c r="AB28" s="15">
        <v>12</v>
      </c>
      <c r="AC28" s="15">
        <f t="shared" ref="AC28:AC39" si="11">+AA28+AB28</f>
        <v>19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73</v>
      </c>
      <c r="AN28" s="15">
        <v>23</v>
      </c>
      <c r="AO28" s="15">
        <v>28</v>
      </c>
      <c r="AP28" s="15">
        <f t="shared" ref="AP28:AP39" si="12">+AN28+AO28</f>
        <v>51</v>
      </c>
      <c r="AQ28" s="15">
        <v>12</v>
      </c>
      <c r="AR28" s="40"/>
    </row>
    <row r="29" spans="1:44" ht="15.95" customHeight="1" x14ac:dyDescent="0.25">
      <c r="A29" s="47"/>
      <c r="H29" s="24">
        <v>2</v>
      </c>
      <c r="I29" s="23" t="s">
        <v>125</v>
      </c>
      <c r="L29" s="23" t="s">
        <v>688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20</v>
      </c>
      <c r="AA29" s="24">
        <v>0</v>
      </c>
      <c r="AB29" s="24">
        <v>0</v>
      </c>
      <c r="AC29" s="24">
        <f t="shared" si="11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11</v>
      </c>
      <c r="AN29" s="24">
        <v>0</v>
      </c>
      <c r="AO29" s="24">
        <v>0</v>
      </c>
      <c r="AP29" s="24">
        <f t="shared" si="12"/>
        <v>0</v>
      </c>
      <c r="AQ29" s="24">
        <v>0</v>
      </c>
      <c r="AR29" s="40"/>
    </row>
    <row r="30" spans="1:44" ht="15.95" customHeight="1" x14ac:dyDescent="0.25">
      <c r="A30" s="47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16</v>
      </c>
      <c r="AA30" s="24">
        <v>8</v>
      </c>
      <c r="AB30" s="24">
        <v>5</v>
      </c>
      <c r="AC30" s="24">
        <f t="shared" si="11"/>
        <v>13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2"/>
        <v>0</v>
      </c>
      <c r="AQ30" s="24">
        <v>0</v>
      </c>
      <c r="AR30" s="40"/>
    </row>
    <row r="31" spans="1:44" ht="15.95" customHeight="1" x14ac:dyDescent="0.25">
      <c r="A31" s="47"/>
      <c r="C31" s="6" t="s">
        <v>186</v>
      </c>
      <c r="E31" s="23"/>
      <c r="F31" s="23"/>
      <c r="G31" s="5">
        <v>2</v>
      </c>
      <c r="H31" s="24">
        <v>1</v>
      </c>
      <c r="I31" s="23" t="s">
        <v>123</v>
      </c>
      <c r="J31" s="23"/>
      <c r="K31" s="23"/>
      <c r="L31" s="23" t="s">
        <v>689</v>
      </c>
      <c r="N31" s="23"/>
      <c r="O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15</v>
      </c>
      <c r="AA31" s="24">
        <v>3</v>
      </c>
      <c r="AB31" s="24">
        <v>9</v>
      </c>
      <c r="AC31" s="24">
        <f t="shared" si="11"/>
        <v>12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15</v>
      </c>
      <c r="AN31" s="24">
        <v>1</v>
      </c>
      <c r="AO31" s="24">
        <v>4</v>
      </c>
      <c r="AP31" s="24">
        <f t="shared" si="12"/>
        <v>5</v>
      </c>
      <c r="AQ31" s="24">
        <v>0</v>
      </c>
      <c r="AR31" s="40"/>
    </row>
    <row r="32" spans="1:44" ht="15.95" customHeight="1" x14ac:dyDescent="0.25">
      <c r="A32" s="47"/>
      <c r="B32" s="24" t="s">
        <v>34</v>
      </c>
      <c r="C32" s="23" t="s">
        <v>687</v>
      </c>
      <c r="D32" s="16"/>
      <c r="H32" s="24">
        <v>2</v>
      </c>
      <c r="I32" s="23" t="s">
        <v>78</v>
      </c>
      <c r="J32" s="23"/>
      <c r="K32" s="23"/>
      <c r="L32" s="23" t="s">
        <v>267</v>
      </c>
      <c r="M32" s="23"/>
      <c r="N32" s="23"/>
      <c r="O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20</v>
      </c>
      <c r="AA32" s="24">
        <v>6</v>
      </c>
      <c r="AB32" s="24">
        <v>8</v>
      </c>
      <c r="AC32" s="24">
        <f t="shared" si="11"/>
        <v>14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16</v>
      </c>
      <c r="AN32" s="24">
        <v>12</v>
      </c>
      <c r="AO32" s="24">
        <v>7</v>
      </c>
      <c r="AP32" s="24">
        <f t="shared" si="12"/>
        <v>19</v>
      </c>
      <c r="AQ32" s="24">
        <v>4</v>
      </c>
      <c r="AR32" s="40"/>
    </row>
    <row r="33" spans="1:44" ht="15.95" customHeight="1" x14ac:dyDescent="0.25">
      <c r="A33" s="47"/>
      <c r="B33" s="40"/>
      <c r="C33" s="52"/>
      <c r="D33" s="52"/>
      <c r="E33" s="52"/>
      <c r="F33" s="52"/>
      <c r="G33" s="48"/>
      <c r="H33" s="51"/>
      <c r="I33" s="52"/>
      <c r="J33" s="52"/>
      <c r="K33" s="51"/>
      <c r="L33" s="51"/>
      <c r="M33" s="51"/>
      <c r="N33" s="51"/>
      <c r="O33" s="51"/>
      <c r="P33" s="51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18</v>
      </c>
      <c r="AA33" s="24">
        <v>7</v>
      </c>
      <c r="AB33" s="24">
        <v>8</v>
      </c>
      <c r="AC33" s="24">
        <f t="shared" si="11"/>
        <v>15</v>
      </c>
      <c r="AD33" s="24">
        <v>4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18</v>
      </c>
      <c r="AN33" s="24">
        <v>1</v>
      </c>
      <c r="AO33" s="24">
        <v>6</v>
      </c>
      <c r="AP33" s="24">
        <f t="shared" si="12"/>
        <v>7</v>
      </c>
      <c r="AQ33" s="24">
        <v>0</v>
      </c>
      <c r="AR33" s="40"/>
    </row>
    <row r="34" spans="1:44" ht="15.95" customHeight="1" x14ac:dyDescent="0.25">
      <c r="A34" s="47"/>
      <c r="B34" s="48" t="s">
        <v>67</v>
      </c>
      <c r="C34" s="6" t="s">
        <v>169</v>
      </c>
      <c r="F34" s="20"/>
      <c r="G34" s="5">
        <v>2</v>
      </c>
      <c r="H34" s="24">
        <v>2</v>
      </c>
      <c r="I34" s="23" t="s">
        <v>144</v>
      </c>
      <c r="J34" s="23"/>
      <c r="K34" s="23"/>
      <c r="L34" s="23" t="s">
        <v>677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13</v>
      </c>
      <c r="AA34" s="24">
        <v>1</v>
      </c>
      <c r="AB34" s="24">
        <v>7</v>
      </c>
      <c r="AC34" s="24">
        <f t="shared" si="11"/>
        <v>8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15</v>
      </c>
      <c r="AN34" s="24">
        <v>3</v>
      </c>
      <c r="AO34" s="24">
        <v>6</v>
      </c>
      <c r="AP34" s="24">
        <f t="shared" si="12"/>
        <v>9</v>
      </c>
      <c r="AQ34" s="24">
        <v>0</v>
      </c>
      <c r="AR34" s="40"/>
    </row>
    <row r="35" spans="1:44" ht="15.95" customHeight="1" x14ac:dyDescent="0.25">
      <c r="A35" s="47" t="s">
        <v>64</v>
      </c>
      <c r="B35" s="24" t="s">
        <v>34</v>
      </c>
      <c r="C35" s="16" t="s">
        <v>675</v>
      </c>
      <c r="D35" s="23"/>
      <c r="E35" s="23"/>
      <c r="H35" s="24">
        <v>2</v>
      </c>
      <c r="I35" s="23" t="s">
        <v>49</v>
      </c>
      <c r="L35" s="23" t="s">
        <v>678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14</v>
      </c>
      <c r="AA35" s="24">
        <v>1</v>
      </c>
      <c r="AB35" s="24">
        <v>1</v>
      </c>
      <c r="AC35" s="24">
        <f t="shared" si="11"/>
        <v>2</v>
      </c>
      <c r="AD35" s="24">
        <v>2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20</v>
      </c>
      <c r="AN35" s="24">
        <v>3</v>
      </c>
      <c r="AO35" s="24">
        <v>9</v>
      </c>
      <c r="AP35" s="24">
        <f t="shared" si="12"/>
        <v>12</v>
      </c>
      <c r="AQ35" s="24">
        <v>2</v>
      </c>
      <c r="AR35" s="40"/>
    </row>
    <row r="36" spans="1:44" ht="15.95" customHeight="1" x14ac:dyDescent="0.25">
      <c r="A36" s="47"/>
      <c r="C36" s="16" t="s">
        <v>676</v>
      </c>
      <c r="H36" s="24"/>
      <c r="I36" s="23"/>
      <c r="L36" s="23"/>
      <c r="M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17</v>
      </c>
      <c r="AA36" s="24">
        <v>3</v>
      </c>
      <c r="AB36" s="24">
        <v>5</v>
      </c>
      <c r="AC36" s="24">
        <f t="shared" si="11"/>
        <v>8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9</v>
      </c>
      <c r="AN36" s="24">
        <v>1</v>
      </c>
      <c r="AO36" s="24">
        <v>5</v>
      </c>
      <c r="AP36" s="24">
        <f t="shared" si="12"/>
        <v>6</v>
      </c>
      <c r="AQ36" s="24">
        <v>2</v>
      </c>
      <c r="AR36" s="40"/>
    </row>
    <row r="37" spans="1:44" ht="15.95" customHeight="1" x14ac:dyDescent="0.25">
      <c r="A37" s="47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17</v>
      </c>
      <c r="AA37" s="24">
        <v>1</v>
      </c>
      <c r="AB37" s="24">
        <v>5</v>
      </c>
      <c r="AC37" s="24">
        <f t="shared" si="11"/>
        <v>6</v>
      </c>
      <c r="AD37" s="24">
        <v>6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13</v>
      </c>
      <c r="AN37" s="24">
        <v>0</v>
      </c>
      <c r="AO37" s="24">
        <v>4</v>
      </c>
      <c r="AP37" s="24">
        <f t="shared" si="12"/>
        <v>4</v>
      </c>
      <c r="AQ37" s="24">
        <v>0</v>
      </c>
      <c r="AR37" s="40"/>
    </row>
    <row r="38" spans="1:44" ht="15.95" customHeight="1" x14ac:dyDescent="0.25">
      <c r="A38" s="47"/>
      <c r="C38" s="6" t="s">
        <v>187</v>
      </c>
      <c r="D38" s="1"/>
      <c r="E38" s="23"/>
      <c r="F38" s="23"/>
      <c r="G38" s="5">
        <v>2</v>
      </c>
      <c r="H38" s="24">
        <v>2</v>
      </c>
      <c r="I38" s="23" t="s">
        <v>61</v>
      </c>
      <c r="J38" s="23"/>
      <c r="K38" s="23"/>
      <c r="L38" s="23" t="s">
        <v>679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19</v>
      </c>
      <c r="AA38" s="24">
        <v>3</v>
      </c>
      <c r="AB38" s="24">
        <v>11</v>
      </c>
      <c r="AC38" s="24">
        <f t="shared" si="11"/>
        <v>14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13</v>
      </c>
      <c r="AN38" s="24">
        <v>0</v>
      </c>
      <c r="AO38" s="24">
        <v>2</v>
      </c>
      <c r="AP38" s="24">
        <f t="shared" si="12"/>
        <v>2</v>
      </c>
      <c r="AQ38" s="24">
        <v>2</v>
      </c>
      <c r="AR38" s="40"/>
    </row>
    <row r="39" spans="1:44" ht="15.95" customHeight="1" x14ac:dyDescent="0.25">
      <c r="A39" s="47"/>
      <c r="B39" s="24" t="s">
        <v>34</v>
      </c>
      <c r="C39" s="23" t="s">
        <v>662</v>
      </c>
      <c r="D39" s="16"/>
      <c r="H39" s="24">
        <v>2</v>
      </c>
      <c r="I39" s="23" t="s">
        <v>61</v>
      </c>
      <c r="J39" s="23"/>
      <c r="K39" s="23"/>
      <c r="L39" s="23" t="s">
        <v>37</v>
      </c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1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17</v>
      </c>
      <c r="AN39" s="24">
        <v>3</v>
      </c>
      <c r="AO39" s="24">
        <v>4</v>
      </c>
      <c r="AP39" s="24">
        <f t="shared" si="12"/>
        <v>7</v>
      </c>
      <c r="AQ39" s="24">
        <v>0</v>
      </c>
      <c r="AR39" s="40"/>
    </row>
    <row r="40" spans="1:44" ht="15.95" customHeight="1" thickBot="1" x14ac:dyDescent="0.3">
      <c r="A40" s="47"/>
      <c r="B40" s="40"/>
      <c r="C40" s="52"/>
      <c r="D40" s="52"/>
      <c r="E40" s="52"/>
      <c r="F40" s="52"/>
      <c r="G40" s="48"/>
      <c r="H40" s="51"/>
      <c r="I40" s="52"/>
      <c r="J40" s="52"/>
      <c r="K40" s="51"/>
      <c r="L40" s="51"/>
      <c r="M40" s="51"/>
      <c r="N40" s="51"/>
      <c r="O40" s="51"/>
      <c r="P40" s="51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218</v>
      </c>
      <c r="AA40" s="25">
        <f t="shared" ref="AA40" si="13">SUM(AA28:AA39)</f>
        <v>40</v>
      </c>
      <c r="AB40" s="25">
        <f>SUM(AB28:AB39)</f>
        <v>71</v>
      </c>
      <c r="AC40" s="25">
        <f>+AB40+AA40</f>
        <v>111</v>
      </c>
      <c r="AD40" s="25">
        <f>SUM(AD28:AD39)</f>
        <v>32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220</v>
      </c>
      <c r="AN40" s="25">
        <f t="shared" ref="AN40" si="14">SUM(AN28:AN39)</f>
        <v>47</v>
      </c>
      <c r="AO40" s="25">
        <f>SUM(AO28:AO39)</f>
        <v>75</v>
      </c>
      <c r="AP40" s="25">
        <f>+AO40+AN40</f>
        <v>122</v>
      </c>
      <c r="AQ40" s="25">
        <f>SUM(AQ28:AQ39)</f>
        <v>22</v>
      </c>
      <c r="AR40" s="40"/>
    </row>
    <row r="41" spans="1:44" ht="15.95" customHeight="1" x14ac:dyDescent="0.25">
      <c r="A41" s="47"/>
      <c r="B41" s="48" t="s">
        <v>80</v>
      </c>
      <c r="C41" s="6" t="s">
        <v>184</v>
      </c>
      <c r="E41" s="11"/>
      <c r="F41" s="11"/>
      <c r="G41" s="5">
        <v>2</v>
      </c>
      <c r="H41" s="24">
        <v>1</v>
      </c>
      <c r="I41" s="23" t="s">
        <v>172</v>
      </c>
      <c r="J41" s="23"/>
      <c r="K41" s="23"/>
      <c r="L41" s="23" t="s">
        <v>119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59</v>
      </c>
      <c r="AA41" s="15">
        <v>14</v>
      </c>
      <c r="AB41" s="15">
        <v>21</v>
      </c>
      <c r="AC41" s="15">
        <f t="shared" ref="AC41:AC52" si="15">+AA41+AB41</f>
        <v>35</v>
      </c>
      <c r="AD41" s="15">
        <v>6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57.5</v>
      </c>
      <c r="AN41" s="15">
        <v>21</v>
      </c>
      <c r="AO41" s="15">
        <v>22</v>
      </c>
      <c r="AP41" s="15">
        <f t="shared" ref="AP41:AP52" si="16">+AN41+AO41</f>
        <v>43</v>
      </c>
      <c r="AQ41" s="15">
        <v>4</v>
      </c>
      <c r="AR41" s="40"/>
    </row>
    <row r="42" spans="1:44" ht="15.95" customHeight="1" x14ac:dyDescent="0.25">
      <c r="A42" s="47"/>
      <c r="B42" s="24" t="s">
        <v>34</v>
      </c>
      <c r="C42" s="16" t="s">
        <v>683</v>
      </c>
      <c r="D42" s="16"/>
      <c r="E42" s="16"/>
      <c r="H42" s="24">
        <v>2</v>
      </c>
      <c r="I42" s="23" t="s">
        <v>119</v>
      </c>
      <c r="J42" s="23"/>
      <c r="K42" s="23"/>
      <c r="L42" s="23" t="s">
        <v>684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17</v>
      </c>
      <c r="AA42" s="24">
        <v>0</v>
      </c>
      <c r="AB42" s="24">
        <v>0</v>
      </c>
      <c r="AC42" s="24">
        <f t="shared" si="15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18</v>
      </c>
      <c r="AN42" s="24">
        <v>0</v>
      </c>
      <c r="AO42" s="24">
        <v>0</v>
      </c>
      <c r="AP42" s="24">
        <f t="shared" si="16"/>
        <v>0</v>
      </c>
      <c r="AQ42" s="24">
        <v>2</v>
      </c>
      <c r="AR42" s="40"/>
    </row>
    <row r="43" spans="1:44" ht="15.95" customHeight="1" x14ac:dyDescent="0.25">
      <c r="A43" s="47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20</v>
      </c>
      <c r="AA43" s="24">
        <v>26</v>
      </c>
      <c r="AB43" s="24">
        <v>9</v>
      </c>
      <c r="AC43" s="24">
        <f t="shared" si="15"/>
        <v>35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17</v>
      </c>
      <c r="AN43" s="24">
        <v>15</v>
      </c>
      <c r="AO43" s="24">
        <v>15</v>
      </c>
      <c r="AP43" s="24">
        <f t="shared" si="16"/>
        <v>30</v>
      </c>
      <c r="AQ43" s="24">
        <v>4</v>
      </c>
      <c r="AR43" s="40"/>
    </row>
    <row r="44" spans="1:44" ht="15.95" customHeight="1" x14ac:dyDescent="0.25">
      <c r="A44" s="47"/>
      <c r="B44" s="11"/>
      <c r="C44" s="6" t="s">
        <v>182</v>
      </c>
      <c r="D44" s="16"/>
      <c r="F44" s="11"/>
      <c r="G44" s="5">
        <v>4</v>
      </c>
      <c r="H44" s="24">
        <v>1</v>
      </c>
      <c r="I44" s="23" t="s">
        <v>158</v>
      </c>
      <c r="K44" s="23"/>
      <c r="L44" s="23" t="s">
        <v>223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16</v>
      </c>
      <c r="AA44" s="24">
        <v>2</v>
      </c>
      <c r="AB44" s="24">
        <v>11</v>
      </c>
      <c r="AC44" s="24">
        <f t="shared" si="15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17</v>
      </c>
      <c r="AN44" s="24">
        <v>6</v>
      </c>
      <c r="AO44" s="24">
        <v>14</v>
      </c>
      <c r="AP44" s="24">
        <f t="shared" si="16"/>
        <v>20</v>
      </c>
      <c r="AQ44" s="24">
        <v>6</v>
      </c>
      <c r="AR44" s="40"/>
    </row>
    <row r="45" spans="1:44" ht="15.95" customHeight="1" x14ac:dyDescent="0.25">
      <c r="A45" s="47"/>
      <c r="B45" s="24" t="s">
        <v>34</v>
      </c>
      <c r="C45" s="23" t="s">
        <v>680</v>
      </c>
      <c r="D45" s="16"/>
      <c r="E45" s="23"/>
      <c r="F45" s="23"/>
      <c r="G45" s="5"/>
      <c r="H45" s="24">
        <v>1</v>
      </c>
      <c r="I45" s="23" t="s">
        <v>158</v>
      </c>
      <c r="K45" s="23"/>
      <c r="L45" s="23" t="s">
        <v>578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15</v>
      </c>
      <c r="AA45" s="24">
        <v>3</v>
      </c>
      <c r="AB45" s="24">
        <v>3</v>
      </c>
      <c r="AC45" s="24">
        <f t="shared" si="15"/>
        <v>6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6"/>
        <v>7</v>
      </c>
      <c r="AQ45" s="24">
        <v>0</v>
      </c>
      <c r="AR45" s="40"/>
    </row>
    <row r="46" spans="1:44" ht="15.95" customHeight="1" x14ac:dyDescent="0.25">
      <c r="A46" s="47"/>
      <c r="C46" s="23" t="s">
        <v>681</v>
      </c>
      <c r="H46" s="24">
        <v>2</v>
      </c>
      <c r="I46" s="23" t="s">
        <v>171</v>
      </c>
      <c r="L46" s="23" t="s">
        <v>685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19</v>
      </c>
      <c r="AA46" s="24">
        <v>9</v>
      </c>
      <c r="AB46" s="24">
        <v>7</v>
      </c>
      <c r="AC46" s="24">
        <f t="shared" si="15"/>
        <v>16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6"/>
        <v>2</v>
      </c>
      <c r="AQ46" s="24">
        <v>0</v>
      </c>
      <c r="AR46" s="40"/>
    </row>
    <row r="47" spans="1:44" ht="15.95" customHeight="1" x14ac:dyDescent="0.25">
      <c r="A47" s="47"/>
      <c r="C47" s="23" t="s">
        <v>682</v>
      </c>
      <c r="H47" s="24">
        <v>2</v>
      </c>
      <c r="I47" s="23" t="s">
        <v>171</v>
      </c>
      <c r="L47" s="23" t="s">
        <v>685</v>
      </c>
      <c r="P47" s="23" t="s">
        <v>371</v>
      </c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5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20</v>
      </c>
      <c r="AN47" s="24">
        <v>3</v>
      </c>
      <c r="AO47" s="24">
        <v>4</v>
      </c>
      <c r="AP47" s="24">
        <f t="shared" si="16"/>
        <v>7</v>
      </c>
      <c r="AQ47" s="24">
        <v>2</v>
      </c>
      <c r="AR47" s="40"/>
    </row>
    <row r="48" spans="1:44" ht="15.95" customHeight="1" x14ac:dyDescent="0.25">
      <c r="A48" s="47"/>
      <c r="B48" s="40"/>
      <c r="C48" s="52"/>
      <c r="D48" s="52"/>
      <c r="E48" s="52"/>
      <c r="F48" s="52"/>
      <c r="G48" s="48"/>
      <c r="H48" s="51"/>
      <c r="I48" s="52"/>
      <c r="J48" s="52"/>
      <c r="K48" s="51"/>
      <c r="L48" s="51"/>
      <c r="M48" s="51"/>
      <c r="N48" s="51"/>
      <c r="O48" s="51"/>
      <c r="P48" s="5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19</v>
      </c>
      <c r="AA48" s="24">
        <v>1</v>
      </c>
      <c r="AB48" s="24">
        <v>7</v>
      </c>
      <c r="AC48" s="24">
        <f t="shared" si="15"/>
        <v>8</v>
      </c>
      <c r="AD48" s="24">
        <v>2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20</v>
      </c>
      <c r="AN48" s="24">
        <v>0</v>
      </c>
      <c r="AO48" s="24">
        <v>4</v>
      </c>
      <c r="AP48" s="24">
        <f t="shared" si="16"/>
        <v>4</v>
      </c>
      <c r="AQ48" s="24">
        <v>2</v>
      </c>
      <c r="AR48" s="40"/>
    </row>
    <row r="49" spans="1:44" ht="15.95" customHeight="1" x14ac:dyDescent="0.25">
      <c r="A49" s="47"/>
      <c r="B49" s="11"/>
      <c r="C49" s="11"/>
      <c r="D49" s="11"/>
      <c r="E49" s="23" t="s">
        <v>142</v>
      </c>
      <c r="F49" s="23"/>
      <c r="G49" s="5">
        <f>SUM(G14:G48)</f>
        <v>25</v>
      </c>
      <c r="H49" s="5"/>
      <c r="I49" s="20"/>
      <c r="J49" s="23" t="s">
        <v>84</v>
      </c>
      <c r="K49" s="20"/>
      <c r="L49" s="5">
        <f>COUNTA(C14:C48)-8</f>
        <v>9</v>
      </c>
      <c r="N49" s="23" t="s">
        <v>102</v>
      </c>
      <c r="O49" s="5">
        <f>+L49*2</f>
        <v>18</v>
      </c>
      <c r="P49" s="1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18</v>
      </c>
      <c r="AA49" s="24">
        <v>3</v>
      </c>
      <c r="AB49" s="24">
        <v>10</v>
      </c>
      <c r="AC49" s="24">
        <f t="shared" si="15"/>
        <v>13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6"/>
        <v>0</v>
      </c>
      <c r="AQ49" s="24">
        <v>2</v>
      </c>
      <c r="AR49" s="40"/>
    </row>
    <row r="50" spans="1:44" ht="15.95" customHeight="1" x14ac:dyDescent="0.25">
      <c r="A50" s="47"/>
      <c r="E50" s="23" t="s">
        <v>141</v>
      </c>
      <c r="F50" s="23"/>
      <c r="G50" s="5">
        <f>COUNTA(L15:L48)+COUNTIF(L15:L48,"*&amp;*")</f>
        <v>43</v>
      </c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19</v>
      </c>
      <c r="AA50" s="24">
        <v>0</v>
      </c>
      <c r="AB50" s="24">
        <v>11</v>
      </c>
      <c r="AC50" s="24">
        <f t="shared" si="15"/>
        <v>11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18</v>
      </c>
      <c r="AN50" s="24">
        <v>2</v>
      </c>
      <c r="AO50" s="24">
        <v>4</v>
      </c>
      <c r="AP50" s="24">
        <f t="shared" si="16"/>
        <v>6</v>
      </c>
      <c r="AQ50" s="24">
        <v>4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15</v>
      </c>
      <c r="AA51" s="24">
        <v>2</v>
      </c>
      <c r="AB51" s="24">
        <v>14</v>
      </c>
      <c r="AC51" s="24">
        <f t="shared" si="15"/>
        <v>16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17</v>
      </c>
      <c r="AN51" s="24">
        <v>0</v>
      </c>
      <c r="AO51" s="24">
        <v>2</v>
      </c>
      <c r="AP51" s="24">
        <f t="shared" si="16"/>
        <v>2</v>
      </c>
      <c r="AQ51" s="24">
        <v>2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5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18</v>
      </c>
      <c r="AN52" s="24">
        <v>0</v>
      </c>
      <c r="AO52" s="24">
        <v>2</v>
      </c>
      <c r="AP52" s="24">
        <f t="shared" si="16"/>
        <v>2</v>
      </c>
      <c r="AQ52" s="24">
        <v>0</v>
      </c>
      <c r="AR52" s="40"/>
    </row>
    <row r="53" spans="1:44" ht="15.95" customHeight="1" thickBot="1" x14ac:dyDescent="0.3">
      <c r="A53" s="47"/>
      <c r="B53" s="6" t="s">
        <v>117</v>
      </c>
      <c r="C53" s="6"/>
      <c r="N53" s="6"/>
      <c r="O53" s="6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220</v>
      </c>
      <c r="AA53" s="25">
        <f t="shared" ref="AA53" si="17">SUM(AA41:AA52)</f>
        <v>61</v>
      </c>
      <c r="AB53" s="25">
        <f>SUM(AB41:AB52)</f>
        <v>96</v>
      </c>
      <c r="AC53" s="25">
        <f>+AB53+AA53</f>
        <v>157</v>
      </c>
      <c r="AD53" s="25">
        <f>SUM(AD41:AD52)</f>
        <v>22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219</v>
      </c>
      <c r="AN53" s="25">
        <f t="shared" ref="AN53" si="18">SUM(AN41:AN52)</f>
        <v>48</v>
      </c>
      <c r="AO53" s="25">
        <f>SUM(AO41:AO52)</f>
        <v>75</v>
      </c>
      <c r="AP53" s="25">
        <f>+AO53+AN53</f>
        <v>123</v>
      </c>
      <c r="AQ53" s="25">
        <f>SUM(AQ41:AQ52)</f>
        <v>28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45</v>
      </c>
      <c r="AA54" s="15">
        <v>13</v>
      </c>
      <c r="AB54" s="15">
        <v>18</v>
      </c>
      <c r="AC54" s="15">
        <f t="shared" ref="AC54:AC65" si="19">+AA54+AB54</f>
        <v>31</v>
      </c>
      <c r="AD54" s="15">
        <v>6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36</v>
      </c>
      <c r="AN54" s="15">
        <v>4</v>
      </c>
      <c r="AO54" s="15">
        <v>5</v>
      </c>
      <c r="AP54" s="15">
        <f t="shared" ref="AP54:AP65" si="20">+AN54+AO54</f>
        <v>9</v>
      </c>
      <c r="AQ54" s="15">
        <v>0</v>
      </c>
      <c r="AR54" s="40"/>
    </row>
    <row r="55" spans="1:44" ht="15.95" customHeight="1" x14ac:dyDescent="0.25">
      <c r="A55" s="47"/>
      <c r="C55" s="6" t="s">
        <v>86</v>
      </c>
      <c r="H55" s="6" t="s">
        <v>93</v>
      </c>
      <c r="M55" s="6" t="s">
        <v>94</v>
      </c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15</v>
      </c>
      <c r="AA55" s="24">
        <v>0</v>
      </c>
      <c r="AB55" s="24">
        <v>0</v>
      </c>
      <c r="AC55" s="24">
        <f t="shared" si="19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0"/>
        <v>0</v>
      </c>
      <c r="AQ55" s="24">
        <v>0</v>
      </c>
      <c r="AR55" s="40"/>
    </row>
    <row r="56" spans="1:44" ht="15.95" customHeight="1" x14ac:dyDescent="0.25">
      <c r="A56" s="47"/>
      <c r="C56" s="23" t="s">
        <v>140</v>
      </c>
      <c r="F56" s="23"/>
      <c r="H56" s="23" t="s">
        <v>385</v>
      </c>
      <c r="I56" s="23"/>
      <c r="J56" s="23"/>
      <c r="K56" s="23"/>
      <c r="L56" s="23"/>
      <c r="M56" s="23" t="s">
        <v>694</v>
      </c>
      <c r="O56" s="23"/>
      <c r="P56" s="23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19</v>
      </c>
      <c r="AA56" s="24">
        <v>23</v>
      </c>
      <c r="AB56" s="24">
        <v>10</v>
      </c>
      <c r="AC56" s="24">
        <f t="shared" si="19"/>
        <v>33</v>
      </c>
      <c r="AD56" s="24">
        <v>6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16</v>
      </c>
      <c r="AN56" s="24">
        <v>18</v>
      </c>
      <c r="AO56" s="24">
        <v>12</v>
      </c>
      <c r="AP56" s="24">
        <f t="shared" si="20"/>
        <v>30</v>
      </c>
      <c r="AQ56" s="24">
        <v>6</v>
      </c>
      <c r="AR56" s="40"/>
    </row>
    <row r="57" spans="1:44" ht="15.95" customHeight="1" x14ac:dyDescent="0.25">
      <c r="A57" s="47"/>
      <c r="C57" s="23"/>
      <c r="H57" s="23"/>
      <c r="M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11</v>
      </c>
      <c r="AA57" s="24">
        <v>3</v>
      </c>
      <c r="AB57" s="24">
        <v>6</v>
      </c>
      <c r="AC57" s="24">
        <f t="shared" si="19"/>
        <v>9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17</v>
      </c>
      <c r="AN57" s="24">
        <v>1</v>
      </c>
      <c r="AO57" s="24">
        <v>9</v>
      </c>
      <c r="AP57" s="24">
        <f t="shared" si="20"/>
        <v>10</v>
      </c>
      <c r="AQ57" s="24">
        <v>2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9</v>
      </c>
      <c r="AA58" s="24">
        <v>2</v>
      </c>
      <c r="AB58" s="24">
        <v>9</v>
      </c>
      <c r="AC58" s="24">
        <f t="shared" si="19"/>
        <v>11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20</v>
      </c>
      <c r="AN58" s="24">
        <v>0</v>
      </c>
      <c r="AO58" s="24">
        <v>13</v>
      </c>
      <c r="AP58" s="24">
        <f t="shared" si="20"/>
        <v>13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20</v>
      </c>
      <c r="AA59" s="24">
        <v>10</v>
      </c>
      <c r="AB59" s="24">
        <v>8</v>
      </c>
      <c r="AC59" s="24">
        <f t="shared" si="19"/>
        <v>18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17</v>
      </c>
      <c r="AN59" s="24">
        <v>14</v>
      </c>
      <c r="AO59" s="24">
        <v>14</v>
      </c>
      <c r="AP59" s="24">
        <f t="shared" si="20"/>
        <v>28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19</v>
      </c>
      <c r="AA60" s="24">
        <v>8</v>
      </c>
      <c r="AB60" s="24">
        <v>16</v>
      </c>
      <c r="AC60" s="24">
        <f t="shared" si="19"/>
        <v>24</v>
      </c>
      <c r="AD60" s="24">
        <v>14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18</v>
      </c>
      <c r="AN60" s="24">
        <v>1</v>
      </c>
      <c r="AO60" s="24">
        <v>6</v>
      </c>
      <c r="AP60" s="24">
        <f t="shared" si="20"/>
        <v>7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19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18</v>
      </c>
      <c r="AN61" s="24">
        <v>2</v>
      </c>
      <c r="AO61" s="24">
        <v>3</v>
      </c>
      <c r="AP61" s="24">
        <f t="shared" si="20"/>
        <v>5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17</v>
      </c>
      <c r="AA62" s="24">
        <v>0</v>
      </c>
      <c r="AB62" s="24">
        <v>5</v>
      </c>
      <c r="AC62" s="24">
        <f t="shared" si="19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20</v>
      </c>
      <c r="AN62" s="24">
        <v>4</v>
      </c>
      <c r="AO62" s="24">
        <v>6</v>
      </c>
      <c r="AP62" s="24">
        <f t="shared" si="20"/>
        <v>10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16</v>
      </c>
      <c r="AA63" s="24">
        <v>3</v>
      </c>
      <c r="AB63" s="24">
        <v>5</v>
      </c>
      <c r="AC63" s="24">
        <f t="shared" si="19"/>
        <v>8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16</v>
      </c>
      <c r="AN63" s="24">
        <v>4</v>
      </c>
      <c r="AO63" s="24">
        <v>5</v>
      </c>
      <c r="AP63" s="24">
        <f t="shared" si="20"/>
        <v>9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20</v>
      </c>
      <c r="AA64" s="24">
        <v>4</v>
      </c>
      <c r="AB64" s="24">
        <v>14</v>
      </c>
      <c r="AC64" s="24">
        <f t="shared" si="19"/>
        <v>18</v>
      </c>
      <c r="AD64" s="24">
        <v>8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17</v>
      </c>
      <c r="AN64" s="24">
        <v>2</v>
      </c>
      <c r="AO64" s="24">
        <v>4</v>
      </c>
      <c r="AP64" s="24">
        <f t="shared" si="20"/>
        <v>6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16</v>
      </c>
      <c r="AA65" s="24">
        <v>0</v>
      </c>
      <c r="AB65" s="24">
        <v>6</v>
      </c>
      <c r="AC65" s="24">
        <f t="shared" si="19"/>
        <v>6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20</v>
      </c>
      <c r="AN65" s="24">
        <v>0</v>
      </c>
      <c r="AO65" s="24">
        <v>5</v>
      </c>
      <c r="AP65" s="24">
        <f t="shared" si="20"/>
        <v>5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219</v>
      </c>
      <c r="AA66" s="25">
        <f t="shared" ref="AA66" si="21">SUM(AA54:AA65)</f>
        <v>66</v>
      </c>
      <c r="AB66" s="25">
        <f>SUM(AB54:AB65)</f>
        <v>102</v>
      </c>
      <c r="AC66" s="25">
        <f>+AB66+AA66</f>
        <v>168</v>
      </c>
      <c r="AD66" s="25">
        <f>SUM(AD54:AD65)</f>
        <v>38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220</v>
      </c>
      <c r="AN66" s="25">
        <f t="shared" ref="AN66" si="22">SUM(AN54:AN65)</f>
        <v>50</v>
      </c>
      <c r="AO66" s="25">
        <f>SUM(AO54:AO65)</f>
        <v>82</v>
      </c>
      <c r="AP66" s="25">
        <f>+AO66+AN66</f>
        <v>132</v>
      </c>
      <c r="AQ66" s="25">
        <f>SUM(AQ54:AQ65)</f>
        <v>16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877</v>
      </c>
      <c r="AA67" s="39">
        <f t="shared" ref="AA67:AD67" si="23">+AA66+AA53+AA40+AA27</f>
        <v>246</v>
      </c>
      <c r="AB67" s="39">
        <f t="shared" si="23"/>
        <v>399</v>
      </c>
      <c r="AC67" s="39">
        <f t="shared" si="23"/>
        <v>645</v>
      </c>
      <c r="AD67" s="39">
        <f t="shared" si="23"/>
        <v>128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877</v>
      </c>
      <c r="AN67" s="39">
        <f t="shared" ref="AN67:AQ67" si="24">+AN66+AN53+AN40+AN27</f>
        <v>226</v>
      </c>
      <c r="AO67" s="39">
        <f t="shared" si="24"/>
        <v>366</v>
      </c>
      <c r="AP67" s="39">
        <f t="shared" si="24"/>
        <v>592</v>
      </c>
      <c r="AQ67" s="39">
        <f t="shared" si="24"/>
        <v>96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1754</v>
      </c>
      <c r="AN68" s="24">
        <f>AA67+AN67</f>
        <v>472</v>
      </c>
      <c r="AO68" s="24">
        <f>AB67+AO67</f>
        <v>765</v>
      </c>
      <c r="AP68" s="24">
        <f>AC67+AP67</f>
        <v>1237</v>
      </c>
      <c r="AQ68" s="24">
        <f>AD67+AQ67</f>
        <v>224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20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5">+AA77+AB77</f>
        <v>0</v>
      </c>
      <c r="AD77" s="24">
        <v>0</v>
      </c>
      <c r="AF77" s="30">
        <v>7.5</v>
      </c>
      <c r="AG77" s="23" t="s">
        <v>471</v>
      </c>
      <c r="AM77" s="24">
        <v>3</v>
      </c>
      <c r="AN77" s="24">
        <v>0</v>
      </c>
      <c r="AO77" s="24">
        <v>3</v>
      </c>
      <c r="AP77" s="24">
        <f>+AN77+AO77</f>
        <v>3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si="25"/>
        <v>0</v>
      </c>
      <c r="AD78" s="24">
        <v>0</v>
      </c>
      <c r="AF78" s="30">
        <v>8</v>
      </c>
      <c r="AG78" s="23" t="s">
        <v>279</v>
      </c>
      <c r="AM78" s="24">
        <v>2</v>
      </c>
      <c r="AN78" s="24">
        <v>0</v>
      </c>
      <c r="AO78" s="24">
        <v>3</v>
      </c>
      <c r="AP78" s="24">
        <f>+AN78+AO78</f>
        <v>3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20</v>
      </c>
      <c r="J79" s="24">
        <v>22</v>
      </c>
      <c r="K79" s="24">
        <v>30</v>
      </c>
      <c r="L79" s="55">
        <f t="shared" ref="L79:L103" si="26">+J79+K79</f>
        <v>52</v>
      </c>
      <c r="M79" s="24">
        <v>6</v>
      </c>
      <c r="Q79" s="40"/>
      <c r="R79" s="40"/>
      <c r="S79" s="30">
        <v>8</v>
      </c>
      <c r="T79" s="23" t="s">
        <v>492</v>
      </c>
      <c r="Z79" s="24">
        <v>4</v>
      </c>
      <c r="AA79" s="24">
        <v>1</v>
      </c>
      <c r="AB79" s="24">
        <v>1</v>
      </c>
      <c r="AC79" s="24">
        <f t="shared" si="25"/>
        <v>2</v>
      </c>
      <c r="AD79" s="24">
        <v>2</v>
      </c>
      <c r="AF79" s="30">
        <v>8</v>
      </c>
      <c r="AG79" s="23" t="s">
        <v>415</v>
      </c>
      <c r="AM79" s="24">
        <v>3</v>
      </c>
      <c r="AN79" s="24">
        <v>2</v>
      </c>
      <c r="AO79" s="24">
        <v>3</v>
      </c>
      <c r="AP79" s="24">
        <f>+AN79+AO79</f>
        <v>5</v>
      </c>
      <c r="AQ79" s="24">
        <v>4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20</v>
      </c>
      <c r="J80" s="24">
        <v>29</v>
      </c>
      <c r="K80" s="24">
        <v>22</v>
      </c>
      <c r="L80" s="55">
        <f t="shared" si="26"/>
        <v>51</v>
      </c>
      <c r="M80" s="24">
        <v>8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5"/>
        <v>0</v>
      </c>
      <c r="AD80" s="24">
        <v>0</v>
      </c>
      <c r="AF80" s="30">
        <v>6</v>
      </c>
      <c r="AG80" s="23" t="s">
        <v>214</v>
      </c>
      <c r="AM80" s="24">
        <v>4</v>
      </c>
      <c r="AN80" s="24">
        <v>0</v>
      </c>
      <c r="AO80" s="24">
        <v>1</v>
      </c>
      <c r="AP80" s="24">
        <f t="shared" ref="AP80:AP81" si="27"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16</v>
      </c>
      <c r="J81" s="24">
        <v>30</v>
      </c>
      <c r="K81" s="24">
        <v>8</v>
      </c>
      <c r="L81" s="55">
        <f t="shared" si="26"/>
        <v>38</v>
      </c>
      <c r="M81" s="24">
        <v>6</v>
      </c>
      <c r="Q81" s="40"/>
      <c r="R81" s="40"/>
      <c r="S81" s="30">
        <v>9</v>
      </c>
      <c r="T81" s="23" t="s">
        <v>305</v>
      </c>
      <c r="Z81" s="24">
        <v>11</v>
      </c>
      <c r="AA81" s="24">
        <v>7</v>
      </c>
      <c r="AB81" s="24">
        <v>10</v>
      </c>
      <c r="AC81" s="24">
        <f>+AA81+AB81</f>
        <v>17</v>
      </c>
      <c r="AD81" s="24">
        <v>4</v>
      </c>
      <c r="AF81" s="30">
        <v>9.5</v>
      </c>
      <c r="AG81" s="23" t="s">
        <v>417</v>
      </c>
      <c r="AM81" s="24">
        <v>2</v>
      </c>
      <c r="AN81" s="24">
        <v>5</v>
      </c>
      <c r="AO81" s="24">
        <v>0</v>
      </c>
      <c r="AP81" s="24">
        <f t="shared" si="27"/>
        <v>5</v>
      </c>
      <c r="AQ81" s="24">
        <v>0</v>
      </c>
      <c r="AR81" s="40"/>
    </row>
    <row r="82" spans="1:44" ht="15.75" customHeight="1" x14ac:dyDescent="0.25">
      <c r="A82" s="40"/>
      <c r="D82" s="23" t="s">
        <v>125</v>
      </c>
      <c r="E82" s="23"/>
      <c r="F82" s="23"/>
      <c r="G82" s="23" t="s">
        <v>147</v>
      </c>
      <c r="H82" s="24"/>
      <c r="I82" s="24">
        <v>20</v>
      </c>
      <c r="J82" s="24">
        <v>26</v>
      </c>
      <c r="K82" s="24">
        <v>9</v>
      </c>
      <c r="L82" s="55">
        <f t="shared" si="26"/>
        <v>35</v>
      </c>
      <c r="M82" s="24">
        <v>0</v>
      </c>
      <c r="Q82" s="40"/>
      <c r="R82" s="40"/>
      <c r="S82" s="30">
        <v>8</v>
      </c>
      <c r="T82" s="23" t="s">
        <v>552</v>
      </c>
      <c r="Z82" s="24">
        <v>8</v>
      </c>
      <c r="AA82" s="24">
        <v>1</v>
      </c>
      <c r="AB82" s="24">
        <v>7</v>
      </c>
      <c r="AC82" s="24">
        <f t="shared" ref="AC82" si="28">+AA82+AB82</f>
        <v>8</v>
      </c>
      <c r="AD82" s="24">
        <v>0</v>
      </c>
      <c r="AF82" s="30">
        <v>7.5</v>
      </c>
      <c r="AG82" s="23" t="s">
        <v>242</v>
      </c>
      <c r="AM82" s="24">
        <v>4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180</v>
      </c>
      <c r="E83" s="23"/>
      <c r="F83" s="23"/>
      <c r="G83" s="23" t="s">
        <v>149</v>
      </c>
      <c r="H83" s="24"/>
      <c r="I83" s="24">
        <v>17</v>
      </c>
      <c r="J83" s="24">
        <v>19</v>
      </c>
      <c r="K83" s="24">
        <v>15</v>
      </c>
      <c r="L83" s="55">
        <f t="shared" si="26"/>
        <v>34</v>
      </c>
      <c r="M83" s="24">
        <v>2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241</v>
      </c>
      <c r="AM83" s="24">
        <v>6</v>
      </c>
      <c r="AN83" s="24">
        <v>3</v>
      </c>
      <c r="AO83" s="24">
        <v>5</v>
      </c>
      <c r="AP83" s="24">
        <f>+AN83+AO83</f>
        <v>8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19</v>
      </c>
      <c r="J84" s="24">
        <v>23</v>
      </c>
      <c r="K84" s="24">
        <v>10</v>
      </c>
      <c r="L84" s="55">
        <f t="shared" si="26"/>
        <v>33</v>
      </c>
      <c r="M84" s="24">
        <v>6</v>
      </c>
      <c r="Q84" s="40"/>
      <c r="R84" s="40"/>
      <c r="S84" s="30">
        <v>7</v>
      </c>
      <c r="T84" s="23" t="s">
        <v>657</v>
      </c>
      <c r="Z84" s="24">
        <v>3</v>
      </c>
      <c r="AA84" s="24">
        <v>0</v>
      </c>
      <c r="AB84" s="24">
        <v>1</v>
      </c>
      <c r="AC84" s="24">
        <f t="shared" ref="AC84" si="29">+AA84+AB84</f>
        <v>1</v>
      </c>
      <c r="AD84" s="24">
        <v>0</v>
      </c>
      <c r="AF84" s="30">
        <v>8</v>
      </c>
      <c r="AG84" s="23" t="s">
        <v>306</v>
      </c>
      <c r="AM84" s="24">
        <v>7</v>
      </c>
      <c r="AN84" s="24">
        <v>3</v>
      </c>
      <c r="AO84" s="24">
        <v>5</v>
      </c>
      <c r="AP84" s="24">
        <f t="shared" ref="AP84:AP87" si="30">+AN84+AO84</f>
        <v>8</v>
      </c>
      <c r="AQ84" s="24">
        <v>2</v>
      </c>
      <c r="AR84" s="40"/>
    </row>
    <row r="85" spans="1:44" ht="15.75" customHeight="1" x14ac:dyDescent="0.25">
      <c r="A85" s="40"/>
      <c r="D85" s="23" t="s">
        <v>112</v>
      </c>
      <c r="E85" s="23"/>
      <c r="F85" s="23"/>
      <c r="G85" s="23" t="s">
        <v>148</v>
      </c>
      <c r="H85" s="24"/>
      <c r="I85" s="24">
        <v>16</v>
      </c>
      <c r="J85" s="24">
        <v>18</v>
      </c>
      <c r="K85" s="24">
        <v>12</v>
      </c>
      <c r="L85" s="55">
        <f t="shared" si="26"/>
        <v>30</v>
      </c>
      <c r="M85" s="24">
        <v>6</v>
      </c>
      <c r="Q85" s="40"/>
      <c r="R85" s="40"/>
      <c r="S85" s="30">
        <v>9.5</v>
      </c>
      <c r="T85" s="23" t="s">
        <v>381</v>
      </c>
      <c r="Z85" s="24">
        <v>1</v>
      </c>
      <c r="AA85" s="24">
        <v>1</v>
      </c>
      <c r="AB85" s="24">
        <v>1</v>
      </c>
      <c r="AC85" s="24">
        <f>+AA85+AB85</f>
        <v>2</v>
      </c>
      <c r="AD85" s="24">
        <v>0</v>
      </c>
      <c r="AF85" s="30">
        <v>8</v>
      </c>
      <c r="AG85" s="23" t="s">
        <v>341</v>
      </c>
      <c r="AM85" s="24">
        <v>15</v>
      </c>
      <c r="AN85" s="24">
        <v>4</v>
      </c>
      <c r="AO85" s="24">
        <v>2</v>
      </c>
      <c r="AP85" s="24">
        <f t="shared" si="30"/>
        <v>6</v>
      </c>
      <c r="AQ85" s="24">
        <v>2</v>
      </c>
      <c r="AR85" s="40"/>
    </row>
    <row r="86" spans="1:44" ht="15.75" customHeight="1" x14ac:dyDescent="0.25">
      <c r="A86" s="40"/>
      <c r="D86" s="23" t="s">
        <v>61</v>
      </c>
      <c r="E86" s="23"/>
      <c r="F86" s="23"/>
      <c r="G86" s="23" t="s">
        <v>17</v>
      </c>
      <c r="H86" s="24"/>
      <c r="I86" s="24">
        <v>17</v>
      </c>
      <c r="J86" s="24">
        <v>15</v>
      </c>
      <c r="K86" s="24">
        <v>15</v>
      </c>
      <c r="L86" s="55">
        <f t="shared" si="26"/>
        <v>30</v>
      </c>
      <c r="M86" s="24">
        <v>4</v>
      </c>
      <c r="Q86" s="46"/>
      <c r="R86" s="46"/>
      <c r="S86" s="30">
        <v>6.5</v>
      </c>
      <c r="T86" s="23" t="s">
        <v>213</v>
      </c>
      <c r="Z86" s="24">
        <v>12</v>
      </c>
      <c r="AA86" s="24">
        <v>2</v>
      </c>
      <c r="AB86" s="24">
        <v>1</v>
      </c>
      <c r="AC86" s="24">
        <f>+AA86+AB86</f>
        <v>3</v>
      </c>
      <c r="AD86" s="24">
        <v>0</v>
      </c>
      <c r="AF86" s="30">
        <v>7.5</v>
      </c>
      <c r="AG86" s="23" t="s">
        <v>362</v>
      </c>
      <c r="AM86" s="24">
        <v>9</v>
      </c>
      <c r="AN86" s="24">
        <v>3</v>
      </c>
      <c r="AO86" s="24">
        <v>6</v>
      </c>
      <c r="AP86" s="24">
        <f t="shared" si="30"/>
        <v>9</v>
      </c>
      <c r="AQ86" s="24">
        <v>0</v>
      </c>
      <c r="AR86" s="46"/>
    </row>
    <row r="87" spans="1:44" ht="15.75" customHeight="1" x14ac:dyDescent="0.25">
      <c r="A87" s="40"/>
      <c r="D87" s="23" t="s">
        <v>106</v>
      </c>
      <c r="G87" s="23" t="s">
        <v>148</v>
      </c>
      <c r="H87" s="24"/>
      <c r="I87" s="24">
        <v>17</v>
      </c>
      <c r="J87" s="24">
        <v>14</v>
      </c>
      <c r="K87" s="24">
        <v>14</v>
      </c>
      <c r="L87" s="55">
        <f t="shared" si="26"/>
        <v>28</v>
      </c>
      <c r="M87" s="24">
        <v>0</v>
      </c>
      <c r="Q87" s="46"/>
      <c r="R87" s="46"/>
      <c r="S87" s="30">
        <v>6.5</v>
      </c>
      <c r="T87" s="23" t="s">
        <v>448</v>
      </c>
      <c r="Z87" s="24">
        <v>11</v>
      </c>
      <c r="AA87" s="24">
        <v>2</v>
      </c>
      <c r="AB87" s="24">
        <v>4</v>
      </c>
      <c r="AC87" s="24">
        <f t="shared" ref="AC87:AC97" si="31">+AA87+AB87</f>
        <v>6</v>
      </c>
      <c r="AD87" s="24">
        <v>6</v>
      </c>
      <c r="AF87" s="30">
        <v>8</v>
      </c>
      <c r="AG87" s="23" t="s">
        <v>414</v>
      </c>
      <c r="AM87" s="24">
        <v>2</v>
      </c>
      <c r="AN87" s="24">
        <v>0</v>
      </c>
      <c r="AO87" s="24">
        <v>0</v>
      </c>
      <c r="AP87" s="24">
        <f t="shared" si="30"/>
        <v>0</v>
      </c>
      <c r="AQ87" s="24">
        <v>0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20</v>
      </c>
      <c r="J88" s="24">
        <v>9</v>
      </c>
      <c r="K88" s="24">
        <v>17</v>
      </c>
      <c r="L88" s="55">
        <f t="shared" si="26"/>
        <v>26</v>
      </c>
      <c r="M88" s="24">
        <v>0</v>
      </c>
      <c r="Q88" s="46"/>
      <c r="R88" s="46"/>
      <c r="S88" s="30">
        <v>9</v>
      </c>
      <c r="T88" s="23" t="s">
        <v>521</v>
      </c>
      <c r="Z88" s="24">
        <v>3</v>
      </c>
      <c r="AA88" s="24">
        <v>2</v>
      </c>
      <c r="AB88" s="24">
        <v>2</v>
      </c>
      <c r="AC88" s="24">
        <f t="shared" si="31"/>
        <v>4</v>
      </c>
      <c r="AD88" s="24">
        <v>0</v>
      </c>
      <c r="AF88" s="30">
        <v>7</v>
      </c>
      <c r="AG88" s="23" t="s">
        <v>293</v>
      </c>
      <c r="AM88" s="24">
        <v>5</v>
      </c>
      <c r="AN88" s="24">
        <v>2</v>
      </c>
      <c r="AO88" s="24">
        <v>0</v>
      </c>
      <c r="AP88" s="24">
        <f>+AN88+AO88</f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19</v>
      </c>
      <c r="J89" s="24">
        <v>8</v>
      </c>
      <c r="K89" s="24">
        <v>16</v>
      </c>
      <c r="L89" s="55">
        <f t="shared" si="26"/>
        <v>24</v>
      </c>
      <c r="M89" s="24">
        <v>14</v>
      </c>
      <c r="Q89" s="47"/>
      <c r="R89" s="47"/>
      <c r="S89" s="30">
        <v>8</v>
      </c>
      <c r="T89" s="23" t="s">
        <v>416</v>
      </c>
      <c r="Z89" s="24">
        <v>2</v>
      </c>
      <c r="AA89" s="24">
        <v>0</v>
      </c>
      <c r="AB89" s="24">
        <v>0</v>
      </c>
      <c r="AC89" s="24">
        <f t="shared" si="31"/>
        <v>0</v>
      </c>
      <c r="AD89" s="24">
        <v>0</v>
      </c>
      <c r="AF89" s="30">
        <v>7.5</v>
      </c>
      <c r="AG89" s="23" t="s">
        <v>215</v>
      </c>
      <c r="AM89" s="24">
        <v>18</v>
      </c>
      <c r="AN89" s="24">
        <v>7</v>
      </c>
      <c r="AO89" s="24">
        <v>11</v>
      </c>
      <c r="AP89" s="24">
        <f>+AN89+AO89</f>
        <v>18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17</v>
      </c>
      <c r="J90" s="24">
        <v>6</v>
      </c>
      <c r="K90" s="24">
        <v>14</v>
      </c>
      <c r="L90" s="55">
        <f t="shared" si="26"/>
        <v>20</v>
      </c>
      <c r="M90" s="24">
        <v>6</v>
      </c>
      <c r="Q90" s="47"/>
      <c r="R90" s="47"/>
      <c r="S90" s="30">
        <v>9.5</v>
      </c>
      <c r="T90" s="23" t="s">
        <v>285</v>
      </c>
      <c r="Z90" s="24">
        <v>5</v>
      </c>
      <c r="AA90" s="24">
        <v>7</v>
      </c>
      <c r="AB90" s="24">
        <v>3</v>
      </c>
      <c r="AC90" s="24">
        <f t="shared" si="31"/>
        <v>10</v>
      </c>
      <c r="AD90" s="24">
        <v>0</v>
      </c>
      <c r="AF90" s="30">
        <v>8.5</v>
      </c>
      <c r="AG90" s="23" t="s">
        <v>693</v>
      </c>
      <c r="AM90" s="24">
        <v>1</v>
      </c>
      <c r="AN90" s="24">
        <v>0</v>
      </c>
      <c r="AO90" s="24">
        <v>1</v>
      </c>
      <c r="AP90" s="24">
        <f t="shared" ref="AP90" si="32">+AN90+AO90</f>
        <v>1</v>
      </c>
      <c r="AQ90" s="24">
        <v>0</v>
      </c>
      <c r="AR90" s="47"/>
    </row>
    <row r="91" spans="1:44" ht="15.75" customHeight="1" x14ac:dyDescent="0.25">
      <c r="A91" s="40"/>
      <c r="D91" s="23" t="s">
        <v>62</v>
      </c>
      <c r="E91" s="23"/>
      <c r="F91" s="23"/>
      <c r="G91" s="16" t="s">
        <v>21</v>
      </c>
      <c r="H91" s="24"/>
      <c r="I91" s="24">
        <v>16</v>
      </c>
      <c r="J91" s="24">
        <v>12</v>
      </c>
      <c r="K91" s="24">
        <v>7</v>
      </c>
      <c r="L91" s="55">
        <f t="shared" si="26"/>
        <v>19</v>
      </c>
      <c r="M91" s="24">
        <v>4</v>
      </c>
      <c r="Q91" s="47"/>
      <c r="R91" s="47"/>
      <c r="S91" s="30">
        <v>7.5</v>
      </c>
      <c r="T91" s="23" t="s">
        <v>451</v>
      </c>
      <c r="Z91" s="24">
        <v>1</v>
      </c>
      <c r="AA91" s="24">
        <v>0</v>
      </c>
      <c r="AB91" s="24">
        <v>0</v>
      </c>
      <c r="AC91" s="24">
        <f t="shared" si="31"/>
        <v>0</v>
      </c>
      <c r="AD91" s="24">
        <v>0</v>
      </c>
      <c r="AF91" s="30">
        <v>8.5</v>
      </c>
      <c r="AG91" s="23" t="s">
        <v>339</v>
      </c>
      <c r="AM91" s="24">
        <v>6</v>
      </c>
      <c r="AN91" s="24">
        <v>2</v>
      </c>
      <c r="AO91" s="24">
        <v>5</v>
      </c>
      <c r="AP91" s="24">
        <f t="shared" ref="AP91:AP92" si="33">+AN91+AO91</f>
        <v>7</v>
      </c>
      <c r="AQ91" s="24">
        <v>4</v>
      </c>
      <c r="AR91" s="47"/>
    </row>
    <row r="92" spans="1:44" ht="15.75" customHeight="1" x14ac:dyDescent="0.25">
      <c r="A92" s="40"/>
      <c r="D92" s="23" t="s">
        <v>81</v>
      </c>
      <c r="E92" s="23"/>
      <c r="F92" s="23"/>
      <c r="G92" s="23" t="s">
        <v>146</v>
      </c>
      <c r="H92" s="24"/>
      <c r="I92" s="24">
        <v>20</v>
      </c>
      <c r="J92" s="24">
        <v>10</v>
      </c>
      <c r="K92" s="24">
        <v>8</v>
      </c>
      <c r="L92" s="55">
        <f t="shared" si="26"/>
        <v>18</v>
      </c>
      <c r="M92" s="24">
        <v>0</v>
      </c>
      <c r="Q92" s="47"/>
      <c r="R92" s="47"/>
      <c r="S92" s="30">
        <v>7.5</v>
      </c>
      <c r="T92" s="23" t="s">
        <v>472</v>
      </c>
      <c r="Z92" s="24">
        <v>10</v>
      </c>
      <c r="AA92" s="24">
        <v>2</v>
      </c>
      <c r="AB92" s="24">
        <v>2</v>
      </c>
      <c r="AC92" s="24">
        <f t="shared" si="31"/>
        <v>4</v>
      </c>
      <c r="AD92" s="24">
        <v>6</v>
      </c>
      <c r="AF92" s="30">
        <v>8</v>
      </c>
      <c r="AG92" s="23" t="s">
        <v>286</v>
      </c>
      <c r="AM92" s="24">
        <v>3</v>
      </c>
      <c r="AN92" s="24">
        <v>0</v>
      </c>
      <c r="AO92" s="24">
        <v>3</v>
      </c>
      <c r="AP92" s="24">
        <f t="shared" si="33"/>
        <v>3</v>
      </c>
      <c r="AQ92" s="24">
        <v>0</v>
      </c>
      <c r="AR92" s="47"/>
    </row>
    <row r="93" spans="1:44" ht="15.75" customHeight="1" x14ac:dyDescent="0.25">
      <c r="A93" s="40"/>
      <c r="D93" s="23" t="s">
        <v>179</v>
      </c>
      <c r="E93" s="23"/>
      <c r="F93" s="23"/>
      <c r="G93" s="23" t="s">
        <v>146</v>
      </c>
      <c r="H93" s="24"/>
      <c r="I93" s="24">
        <v>20</v>
      </c>
      <c r="J93" s="24">
        <v>4</v>
      </c>
      <c r="K93" s="24">
        <v>14</v>
      </c>
      <c r="L93" s="55">
        <f t="shared" si="26"/>
        <v>18</v>
      </c>
      <c r="M93" s="24">
        <v>8</v>
      </c>
      <c r="Q93" s="47"/>
      <c r="R93" s="47"/>
      <c r="S93" s="30">
        <v>6.5</v>
      </c>
      <c r="T93" s="23" t="s">
        <v>245</v>
      </c>
      <c r="Z93" s="24">
        <v>30</v>
      </c>
      <c r="AA93" s="24">
        <v>4</v>
      </c>
      <c r="AB93" s="24">
        <v>8</v>
      </c>
      <c r="AC93" s="24">
        <f t="shared" si="31"/>
        <v>12</v>
      </c>
      <c r="AD93" s="24">
        <v>2</v>
      </c>
      <c r="AF93" s="30">
        <v>7</v>
      </c>
      <c r="AG93" s="23" t="s">
        <v>210</v>
      </c>
      <c r="AM93" s="24">
        <v>20</v>
      </c>
      <c r="AN93" s="24">
        <v>4</v>
      </c>
      <c r="AO93" s="24">
        <v>6</v>
      </c>
      <c r="AP93" s="24">
        <f>+AN93+AO93</f>
        <v>10</v>
      </c>
      <c r="AQ93" s="24">
        <v>2</v>
      </c>
      <c r="AR93" s="47"/>
    </row>
    <row r="94" spans="1:44" ht="15.75" customHeight="1" x14ac:dyDescent="0.25">
      <c r="A94" s="40"/>
      <c r="D94" s="23" t="s">
        <v>122</v>
      </c>
      <c r="E94" s="23"/>
      <c r="F94" s="23"/>
      <c r="G94" s="23" t="s">
        <v>136</v>
      </c>
      <c r="H94" s="24"/>
      <c r="I94" s="24">
        <v>20</v>
      </c>
      <c r="J94" s="24">
        <v>5</v>
      </c>
      <c r="K94" s="24">
        <v>12</v>
      </c>
      <c r="L94" s="55">
        <f t="shared" si="26"/>
        <v>17</v>
      </c>
      <c r="M94" s="24">
        <v>0</v>
      </c>
      <c r="Q94" s="47"/>
      <c r="R94" s="47"/>
      <c r="S94" s="30">
        <v>8</v>
      </c>
      <c r="T94" s="23" t="s">
        <v>283</v>
      </c>
      <c r="Z94" s="24">
        <v>2</v>
      </c>
      <c r="AA94" s="24">
        <v>1</v>
      </c>
      <c r="AB94" s="24">
        <v>0</v>
      </c>
      <c r="AC94" s="24">
        <f t="shared" si="31"/>
        <v>1</v>
      </c>
      <c r="AD94" s="24">
        <v>0</v>
      </c>
      <c r="AF94" s="30">
        <v>7.5</v>
      </c>
      <c r="AG94" s="23" t="s">
        <v>608</v>
      </c>
      <c r="AM94" s="24">
        <v>1</v>
      </c>
      <c r="AN94" s="24">
        <v>0</v>
      </c>
      <c r="AO94" s="24">
        <v>0</v>
      </c>
      <c r="AP94" s="24">
        <f t="shared" ref="AP94:AP97" si="34">+AN94+AO94</f>
        <v>0</v>
      </c>
      <c r="AQ94" s="24">
        <v>0</v>
      </c>
      <c r="AR94" s="47"/>
    </row>
    <row r="95" spans="1:44" ht="15.75" customHeight="1" x14ac:dyDescent="0.25">
      <c r="A95" s="40"/>
      <c r="D95" s="23" t="s">
        <v>41</v>
      </c>
      <c r="E95" s="23"/>
      <c r="F95" s="23"/>
      <c r="G95" s="23" t="s">
        <v>136</v>
      </c>
      <c r="H95" s="24"/>
      <c r="I95" s="24">
        <v>19</v>
      </c>
      <c r="J95" s="24">
        <v>9</v>
      </c>
      <c r="K95" s="24">
        <v>7</v>
      </c>
      <c r="L95" s="55">
        <f t="shared" si="26"/>
        <v>16</v>
      </c>
      <c r="M95" s="24">
        <v>6</v>
      </c>
      <c r="Q95" s="47"/>
      <c r="R95" s="47"/>
      <c r="S95" s="30">
        <v>7</v>
      </c>
      <c r="T95" s="23" t="s">
        <v>340</v>
      </c>
      <c r="Z95" s="24">
        <v>1</v>
      </c>
      <c r="AA95" s="24">
        <v>0</v>
      </c>
      <c r="AB95" s="24">
        <v>0</v>
      </c>
      <c r="AC95" s="24">
        <f t="shared" si="31"/>
        <v>0</v>
      </c>
      <c r="AD95" s="24">
        <v>0</v>
      </c>
      <c r="AF95" s="30">
        <v>6</v>
      </c>
      <c r="AG95" s="23" t="s">
        <v>364</v>
      </c>
      <c r="AM95" s="24">
        <v>3</v>
      </c>
      <c r="AN95" s="24">
        <v>0</v>
      </c>
      <c r="AO95" s="24">
        <v>2</v>
      </c>
      <c r="AP95" s="24">
        <f t="shared" si="34"/>
        <v>2</v>
      </c>
      <c r="AQ95" s="24">
        <v>0</v>
      </c>
      <c r="AR95" s="47"/>
    </row>
    <row r="96" spans="1:44" ht="15.75" customHeight="1" x14ac:dyDescent="0.25">
      <c r="A96" s="40"/>
      <c r="D96" s="23" t="s">
        <v>154</v>
      </c>
      <c r="E96" s="23"/>
      <c r="F96" s="23"/>
      <c r="G96" s="23" t="s">
        <v>147</v>
      </c>
      <c r="H96" s="24"/>
      <c r="I96" s="24">
        <v>19</v>
      </c>
      <c r="J96" s="24">
        <v>9</v>
      </c>
      <c r="K96" s="24">
        <v>7</v>
      </c>
      <c r="L96" s="55">
        <f t="shared" si="26"/>
        <v>16</v>
      </c>
      <c r="M96" s="24">
        <v>2</v>
      </c>
      <c r="Q96" s="47"/>
      <c r="R96" s="47"/>
      <c r="S96" s="30">
        <v>8.5</v>
      </c>
      <c r="T96" s="23" t="s">
        <v>244</v>
      </c>
      <c r="Z96" s="24">
        <v>1</v>
      </c>
      <c r="AA96" s="24">
        <v>2</v>
      </c>
      <c r="AB96" s="24">
        <v>0</v>
      </c>
      <c r="AC96" s="24">
        <f t="shared" si="31"/>
        <v>2</v>
      </c>
      <c r="AD96" s="24">
        <v>0</v>
      </c>
      <c r="AF96" s="30">
        <v>9</v>
      </c>
      <c r="AG96" s="23" t="s">
        <v>281</v>
      </c>
      <c r="AM96" s="24">
        <v>2</v>
      </c>
      <c r="AN96" s="24">
        <v>0</v>
      </c>
      <c r="AO96" s="24">
        <v>0</v>
      </c>
      <c r="AP96" s="24">
        <f t="shared" si="34"/>
        <v>0</v>
      </c>
      <c r="AQ96" s="24">
        <v>0</v>
      </c>
      <c r="AR96" s="47"/>
    </row>
    <row r="97" spans="1:44" ht="15.75" customHeight="1" x14ac:dyDescent="0.25">
      <c r="A97" s="40"/>
      <c r="D97" s="23" t="s">
        <v>143</v>
      </c>
      <c r="E97" s="23"/>
      <c r="F97" s="23"/>
      <c r="G97" s="23" t="s">
        <v>147</v>
      </c>
      <c r="H97" s="24"/>
      <c r="I97" s="24">
        <v>15</v>
      </c>
      <c r="J97" s="24">
        <v>2</v>
      </c>
      <c r="K97" s="24">
        <v>14</v>
      </c>
      <c r="L97" s="55">
        <f t="shared" si="26"/>
        <v>16</v>
      </c>
      <c r="M97" s="24">
        <v>0</v>
      </c>
      <c r="Q97" s="47"/>
      <c r="R97" s="47"/>
      <c r="S97" s="30">
        <v>7.5</v>
      </c>
      <c r="T97" s="23" t="s">
        <v>284</v>
      </c>
      <c r="Z97" s="24">
        <v>1</v>
      </c>
      <c r="AA97" s="24">
        <v>0</v>
      </c>
      <c r="AB97" s="24">
        <v>0</v>
      </c>
      <c r="AC97" s="24">
        <f t="shared" si="31"/>
        <v>0</v>
      </c>
      <c r="AD97" s="24">
        <v>0</v>
      </c>
      <c r="AF97" s="30">
        <v>6</v>
      </c>
      <c r="AG97" s="23" t="s">
        <v>282</v>
      </c>
      <c r="AM97" s="24">
        <v>13</v>
      </c>
      <c r="AN97" s="24">
        <v>2</v>
      </c>
      <c r="AO97" s="24">
        <v>1</v>
      </c>
      <c r="AP97" s="24">
        <f t="shared" si="34"/>
        <v>3</v>
      </c>
      <c r="AQ97" s="24">
        <v>2</v>
      </c>
      <c r="AR97" s="47"/>
    </row>
    <row r="98" spans="1:44" ht="15.75" customHeight="1" thickBot="1" x14ac:dyDescent="0.3">
      <c r="A98" s="40"/>
      <c r="D98" s="23" t="s">
        <v>69</v>
      </c>
      <c r="E98" s="23"/>
      <c r="F98" s="23"/>
      <c r="G98" s="23" t="s">
        <v>149</v>
      </c>
      <c r="H98" s="24"/>
      <c r="I98" s="24">
        <v>14</v>
      </c>
      <c r="J98" s="24">
        <v>0</v>
      </c>
      <c r="K98" s="24">
        <v>16</v>
      </c>
      <c r="L98" s="55">
        <f t="shared" si="26"/>
        <v>16</v>
      </c>
      <c r="M98" s="24">
        <v>0</v>
      </c>
      <c r="Q98" s="47"/>
      <c r="R98" s="47"/>
      <c r="S98" s="30">
        <v>7</v>
      </c>
      <c r="T98" s="23" t="s">
        <v>212</v>
      </c>
      <c r="Z98" s="24">
        <v>14</v>
      </c>
      <c r="AA98" s="24">
        <v>1</v>
      </c>
      <c r="AB98" s="24">
        <v>4</v>
      </c>
      <c r="AC98" s="24">
        <f>+AA98+AB98</f>
        <v>5</v>
      </c>
      <c r="AD98" s="24">
        <v>2</v>
      </c>
      <c r="AF98" s="30">
        <v>6</v>
      </c>
      <c r="AG98" s="23" t="s">
        <v>211</v>
      </c>
      <c r="AM98" s="24">
        <v>1</v>
      </c>
      <c r="AN98" s="24">
        <v>0</v>
      </c>
      <c r="AO98" s="24">
        <v>0</v>
      </c>
      <c r="AP98" s="24">
        <f>+AN98+AO98</f>
        <v>0</v>
      </c>
      <c r="AQ98" s="24">
        <v>0</v>
      </c>
      <c r="AR98" s="47"/>
    </row>
    <row r="99" spans="1:44" ht="15.75" customHeight="1" x14ac:dyDescent="0.25">
      <c r="A99" s="40"/>
      <c r="D99" s="23" t="s">
        <v>49</v>
      </c>
      <c r="E99" s="23"/>
      <c r="F99" s="23"/>
      <c r="G99" s="16" t="s">
        <v>138</v>
      </c>
      <c r="H99" s="24"/>
      <c r="I99" s="24">
        <v>18</v>
      </c>
      <c r="J99" s="24">
        <v>7</v>
      </c>
      <c r="K99" s="24">
        <v>8</v>
      </c>
      <c r="L99" s="55">
        <f t="shared" si="26"/>
        <v>15</v>
      </c>
      <c r="M99" s="24">
        <v>4</v>
      </c>
      <c r="Q99" s="47"/>
      <c r="R99" s="47"/>
      <c r="S99" s="30">
        <v>8.5</v>
      </c>
      <c r="T99" s="23" t="s">
        <v>656</v>
      </c>
      <c r="Z99" s="24">
        <v>3</v>
      </c>
      <c r="AA99" s="24">
        <v>1</v>
      </c>
      <c r="AB99" s="24">
        <v>3</v>
      </c>
      <c r="AC99" s="24">
        <f t="shared" ref="AC99:AC100" si="35">+AA99+AB99</f>
        <v>4</v>
      </c>
      <c r="AD99" s="24">
        <v>0</v>
      </c>
      <c r="AF99" s="8"/>
      <c r="AG99" s="34" t="s">
        <v>124</v>
      </c>
      <c r="AH99" s="8"/>
      <c r="AI99" s="8"/>
      <c r="AJ99" s="8"/>
      <c r="AK99" s="8"/>
      <c r="AL99" s="8"/>
      <c r="AM99" s="15">
        <f>SUM(AM77:AM98)</f>
        <v>130</v>
      </c>
      <c r="AN99" s="15">
        <f>SUM(AN77:AN98)</f>
        <v>38</v>
      </c>
      <c r="AO99" s="15">
        <f>SUM(AO77:AO98)</f>
        <v>57</v>
      </c>
      <c r="AP99" s="15">
        <f>SUM(AP77:AP98)</f>
        <v>95</v>
      </c>
      <c r="AQ99" s="15">
        <f>SUM(AQ77:AQ98)</f>
        <v>18</v>
      </c>
      <c r="AR99" s="47"/>
    </row>
    <row r="100" spans="1:44" ht="15.75" customHeight="1" x14ac:dyDescent="0.25">
      <c r="A100" s="40"/>
      <c r="D100" s="23" t="s">
        <v>156</v>
      </c>
      <c r="G100" s="23" t="s">
        <v>136</v>
      </c>
      <c r="H100" s="24"/>
      <c r="I100" s="24">
        <v>18</v>
      </c>
      <c r="J100" s="24">
        <v>5</v>
      </c>
      <c r="K100" s="24">
        <v>10</v>
      </c>
      <c r="L100" s="55">
        <f t="shared" si="26"/>
        <v>15</v>
      </c>
      <c r="M100" s="24">
        <v>8</v>
      </c>
      <c r="Q100" s="47"/>
      <c r="R100" s="47"/>
      <c r="S100" s="30">
        <v>7.5</v>
      </c>
      <c r="T100" s="23" t="s">
        <v>670</v>
      </c>
      <c r="Z100" s="24">
        <v>1</v>
      </c>
      <c r="AA100" s="24">
        <v>0</v>
      </c>
      <c r="AB100" s="24">
        <v>0</v>
      </c>
      <c r="AC100" s="24">
        <f t="shared" si="35"/>
        <v>0</v>
      </c>
      <c r="AD100" s="24">
        <v>0</v>
      </c>
      <c r="AR100" s="47"/>
    </row>
    <row r="101" spans="1:44" ht="15.75" customHeight="1" x14ac:dyDescent="0.25">
      <c r="A101" s="40"/>
      <c r="D101" s="23" t="s">
        <v>66</v>
      </c>
      <c r="E101" s="23"/>
      <c r="F101" s="23"/>
      <c r="G101" s="23" t="s">
        <v>136</v>
      </c>
      <c r="H101" s="24"/>
      <c r="I101" s="24">
        <v>20</v>
      </c>
      <c r="J101" s="24">
        <v>2</v>
      </c>
      <c r="K101" s="24">
        <v>13</v>
      </c>
      <c r="L101" s="55">
        <f t="shared" si="26"/>
        <v>15</v>
      </c>
      <c r="M101" s="24">
        <v>2</v>
      </c>
      <c r="Q101" s="47"/>
      <c r="R101" s="47"/>
      <c r="S101" s="30">
        <v>7.5</v>
      </c>
      <c r="T101" s="23" t="s">
        <v>280</v>
      </c>
      <c r="Z101" s="24">
        <v>2</v>
      </c>
      <c r="AA101" s="24">
        <v>0</v>
      </c>
      <c r="AB101" s="24">
        <v>1</v>
      </c>
      <c r="AC101" s="24">
        <f>+AA101+AB101</f>
        <v>1</v>
      </c>
      <c r="AD101" s="24">
        <v>2</v>
      </c>
      <c r="AR101" s="47"/>
    </row>
    <row r="102" spans="1:44" ht="15.75" customHeight="1" x14ac:dyDescent="0.25">
      <c r="A102" s="40"/>
      <c r="D102" s="23" t="s">
        <v>65</v>
      </c>
      <c r="E102" s="23"/>
      <c r="F102" s="23"/>
      <c r="G102" s="23" t="s">
        <v>136</v>
      </c>
      <c r="H102" s="24"/>
      <c r="I102" s="24">
        <v>14</v>
      </c>
      <c r="J102" s="24">
        <v>2</v>
      </c>
      <c r="K102" s="24">
        <v>13</v>
      </c>
      <c r="L102" s="55">
        <f t="shared" si="26"/>
        <v>15</v>
      </c>
      <c r="M102" s="24">
        <v>0</v>
      </c>
      <c r="Q102" s="47"/>
      <c r="R102" s="47"/>
      <c r="S102" s="30">
        <v>8.5</v>
      </c>
      <c r="T102" s="23" t="s">
        <v>240</v>
      </c>
      <c r="Z102" s="24">
        <v>12</v>
      </c>
      <c r="AA102" s="24">
        <v>11</v>
      </c>
      <c r="AB102" s="24">
        <v>4</v>
      </c>
      <c r="AC102" s="24">
        <f>+AA102+AB102</f>
        <v>15</v>
      </c>
      <c r="AD102" s="24">
        <v>0</v>
      </c>
      <c r="AR102" s="47"/>
    </row>
    <row r="103" spans="1:44" ht="15.75" customHeight="1" thickBot="1" x14ac:dyDescent="0.3">
      <c r="A103" s="40"/>
      <c r="D103" s="23" t="s">
        <v>83</v>
      </c>
      <c r="E103" s="23"/>
      <c r="F103" s="23"/>
      <c r="G103" s="23" t="s">
        <v>149</v>
      </c>
      <c r="H103" s="24"/>
      <c r="I103" s="24">
        <v>19</v>
      </c>
      <c r="J103" s="24">
        <v>2</v>
      </c>
      <c r="K103" s="24">
        <v>13</v>
      </c>
      <c r="L103" s="55">
        <f t="shared" si="26"/>
        <v>15</v>
      </c>
      <c r="M103" s="24">
        <v>0</v>
      </c>
      <c r="Q103" s="47"/>
      <c r="R103" s="47"/>
      <c r="S103" s="30">
        <v>6.5</v>
      </c>
      <c r="T103" s="23" t="s">
        <v>450</v>
      </c>
      <c r="Z103" s="24">
        <v>7</v>
      </c>
      <c r="AA103" s="24">
        <v>2</v>
      </c>
      <c r="AB103" s="24">
        <v>4</v>
      </c>
      <c r="AC103" s="24">
        <f>+AA103+AB103</f>
        <v>6</v>
      </c>
      <c r="AD103" s="24">
        <v>0</v>
      </c>
      <c r="AR103" s="47"/>
    </row>
    <row r="104" spans="1:44" ht="15.75" customHeight="1" x14ac:dyDescent="0.25">
      <c r="A104" s="40"/>
      <c r="D104" s="23"/>
      <c r="E104" s="23"/>
      <c r="F104" s="23"/>
      <c r="G104" s="23"/>
      <c r="H104" s="24"/>
      <c r="I104" s="24"/>
      <c r="J104" s="24"/>
      <c r="K104" s="24"/>
      <c r="M104" s="24"/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SUM(Z77:Z103)</f>
        <v>151</v>
      </c>
      <c r="AA104" s="15">
        <f>SUM(AA77:AA103)</f>
        <v>47</v>
      </c>
      <c r="AB104" s="15">
        <f>SUM(AB77:AB103)</f>
        <v>57</v>
      </c>
      <c r="AC104" s="15">
        <f>SUM(AC77:AC103)</f>
        <v>104</v>
      </c>
      <c r="AD104" s="15">
        <f>SUM(AD77:AD103)</f>
        <v>24</v>
      </c>
      <c r="AR104" s="47"/>
    </row>
    <row r="105" spans="1:44" ht="15.75" customHeight="1" x14ac:dyDescent="0.25">
      <c r="A105" s="40"/>
      <c r="D105" s="23"/>
      <c r="E105" s="23"/>
      <c r="F105" s="23"/>
      <c r="G105" s="23"/>
      <c r="H105" s="24"/>
      <c r="I105" s="24"/>
      <c r="J105" s="24"/>
      <c r="K105" s="24"/>
      <c r="M105" s="24"/>
      <c r="Q105" s="47"/>
      <c r="R105" s="47"/>
      <c r="T105" s="23" t="s">
        <v>120</v>
      </c>
      <c r="Z105" s="24">
        <f>+Z104+AM99</f>
        <v>281</v>
      </c>
      <c r="AA105" s="24">
        <f>+AA104+AN99</f>
        <v>85</v>
      </c>
      <c r="AB105" s="24">
        <f>+AB104+AO99</f>
        <v>114</v>
      </c>
      <c r="AC105" s="24">
        <f>+AC104+AP99</f>
        <v>199</v>
      </c>
      <c r="AD105" s="24">
        <f>+AD104+AQ99</f>
        <v>42</v>
      </c>
      <c r="AR105" s="47"/>
    </row>
    <row r="106" spans="1:44" ht="15.75" customHeight="1" thickBot="1" x14ac:dyDescent="0.3">
      <c r="A106" s="40"/>
      <c r="D106" s="2" t="s">
        <v>109</v>
      </c>
      <c r="E106" s="2"/>
      <c r="F106" s="2"/>
      <c r="G106" s="4" t="s">
        <v>2</v>
      </c>
      <c r="H106" s="4"/>
      <c r="I106" s="4" t="s">
        <v>4</v>
      </c>
      <c r="J106" s="4" t="s">
        <v>29</v>
      </c>
      <c r="K106" s="4" t="s">
        <v>30</v>
      </c>
      <c r="L106" s="4" t="s">
        <v>31</v>
      </c>
      <c r="M106" s="56" t="s">
        <v>3</v>
      </c>
      <c r="Q106" s="47"/>
      <c r="R106" s="47"/>
      <c r="AR106" s="47"/>
    </row>
    <row r="107" spans="1:44" ht="15.75" customHeight="1" thickBot="1" x14ac:dyDescent="0.3">
      <c r="A107" s="40"/>
      <c r="D107" s="23" t="s">
        <v>172</v>
      </c>
      <c r="E107" s="23"/>
      <c r="F107" s="23"/>
      <c r="G107" s="23" t="s">
        <v>146</v>
      </c>
      <c r="I107" s="24">
        <v>19</v>
      </c>
      <c r="J107" s="24">
        <v>8</v>
      </c>
      <c r="K107" s="24">
        <v>16</v>
      </c>
      <c r="L107" s="24">
        <f t="shared" ref="L107:L129" si="36">+J107+K107</f>
        <v>24</v>
      </c>
      <c r="M107" s="55">
        <v>14</v>
      </c>
      <c r="Q107" s="47"/>
      <c r="R107" s="47"/>
      <c r="S107" s="31" t="s">
        <v>150</v>
      </c>
      <c r="T107" s="31" t="s">
        <v>153</v>
      </c>
      <c r="U107" s="31"/>
      <c r="V107" s="43"/>
      <c r="W107" s="43"/>
      <c r="X107" s="43"/>
      <c r="Y107" s="43"/>
      <c r="Z107" s="43" t="s">
        <v>4</v>
      </c>
      <c r="AA107" s="43" t="s">
        <v>29</v>
      </c>
      <c r="AB107" s="43" t="s">
        <v>30</v>
      </c>
      <c r="AC107" s="43" t="s">
        <v>31</v>
      </c>
      <c r="AD107" s="43" t="s">
        <v>3</v>
      </c>
      <c r="AF107" s="31" t="s">
        <v>150</v>
      </c>
      <c r="AG107" s="31" t="s">
        <v>153</v>
      </c>
      <c r="AH107" s="31"/>
      <c r="AI107" s="43"/>
      <c r="AJ107" s="43"/>
      <c r="AK107" s="43"/>
      <c r="AL107" s="43"/>
      <c r="AM107" s="43" t="s">
        <v>4</v>
      </c>
      <c r="AN107" s="43" t="s">
        <v>29</v>
      </c>
      <c r="AO107" s="43" t="s">
        <v>30</v>
      </c>
      <c r="AP107" s="43" t="s">
        <v>31</v>
      </c>
      <c r="AQ107" s="43" t="s">
        <v>3</v>
      </c>
      <c r="AR107" s="47"/>
    </row>
    <row r="108" spans="1:44" ht="15.75" customHeight="1" x14ac:dyDescent="0.25">
      <c r="A108" s="40"/>
      <c r="D108" s="23" t="s">
        <v>115</v>
      </c>
      <c r="E108" s="23"/>
      <c r="F108" s="23"/>
      <c r="G108" s="23" t="s">
        <v>149</v>
      </c>
      <c r="I108" s="24">
        <v>15</v>
      </c>
      <c r="J108" s="24">
        <v>0</v>
      </c>
      <c r="K108" s="24">
        <v>12</v>
      </c>
      <c r="L108" s="24">
        <f t="shared" si="36"/>
        <v>12</v>
      </c>
      <c r="M108" s="55">
        <v>8</v>
      </c>
      <c r="Q108" s="47"/>
      <c r="R108" s="47"/>
      <c r="S108" s="30">
        <v>6</v>
      </c>
      <c r="T108" s="23" t="s">
        <v>157</v>
      </c>
      <c r="Z108" s="24">
        <v>1.5</v>
      </c>
      <c r="AA108" s="24">
        <v>0</v>
      </c>
      <c r="AB108" s="24">
        <v>1</v>
      </c>
      <c r="AC108" s="24">
        <f t="shared" ref="AC108:AC109" si="37">+AA108+AB108</f>
        <v>1</v>
      </c>
      <c r="AD108" s="24">
        <v>0</v>
      </c>
      <c r="AF108" s="30">
        <v>8.5</v>
      </c>
      <c r="AG108" s="23" t="s">
        <v>63</v>
      </c>
      <c r="AM108" s="24">
        <v>2</v>
      </c>
      <c r="AN108" s="24">
        <v>2</v>
      </c>
      <c r="AO108" s="24">
        <v>1</v>
      </c>
      <c r="AP108" s="24">
        <f>+AN108+AO108</f>
        <v>3</v>
      </c>
      <c r="AQ108" s="24">
        <v>0</v>
      </c>
      <c r="AR108" s="47"/>
    </row>
    <row r="109" spans="1:44" ht="15.75" customHeight="1" x14ac:dyDescent="0.25">
      <c r="A109" s="40"/>
      <c r="D109" s="23" t="s">
        <v>156</v>
      </c>
      <c r="G109" s="23" t="s">
        <v>136</v>
      </c>
      <c r="I109" s="24">
        <v>18</v>
      </c>
      <c r="J109" s="24">
        <v>5</v>
      </c>
      <c r="K109" s="24">
        <v>10</v>
      </c>
      <c r="L109" s="24">
        <f t="shared" si="36"/>
        <v>15</v>
      </c>
      <c r="M109" s="55">
        <v>8</v>
      </c>
      <c r="Q109" s="47"/>
      <c r="R109" s="47"/>
      <c r="S109" s="30">
        <v>6</v>
      </c>
      <c r="T109" s="23" t="s">
        <v>179</v>
      </c>
      <c r="Z109" s="24">
        <v>2</v>
      </c>
      <c r="AA109" s="24">
        <v>0</v>
      </c>
      <c r="AB109" s="24">
        <v>0</v>
      </c>
      <c r="AC109" s="24">
        <f t="shared" si="37"/>
        <v>0</v>
      </c>
      <c r="AD109" s="24">
        <v>0</v>
      </c>
      <c r="AF109" s="30">
        <v>8.5</v>
      </c>
      <c r="AG109" s="23" t="s">
        <v>156</v>
      </c>
      <c r="AM109" s="24">
        <v>1</v>
      </c>
      <c r="AN109" s="24">
        <v>0</v>
      </c>
      <c r="AO109" s="24">
        <v>0</v>
      </c>
      <c r="AP109" s="24">
        <f>+AN109+AO109</f>
        <v>0</v>
      </c>
      <c r="AQ109" s="24">
        <v>0</v>
      </c>
      <c r="AR109" s="47"/>
    </row>
    <row r="110" spans="1:44" ht="15.75" customHeight="1" x14ac:dyDescent="0.25">
      <c r="A110" s="40"/>
      <c r="D110" s="23" t="s">
        <v>158</v>
      </c>
      <c r="E110" s="23"/>
      <c r="F110" s="23"/>
      <c r="G110" s="23" t="s">
        <v>136</v>
      </c>
      <c r="I110" s="24">
        <v>20</v>
      </c>
      <c r="J110" s="24">
        <v>29</v>
      </c>
      <c r="K110" s="24">
        <v>22</v>
      </c>
      <c r="L110" s="24">
        <f t="shared" si="36"/>
        <v>51</v>
      </c>
      <c r="M110" s="55">
        <v>8</v>
      </c>
      <c r="Q110" s="47"/>
      <c r="R110" s="47"/>
      <c r="S110" s="30">
        <v>6.5</v>
      </c>
      <c r="T110" s="23" t="s">
        <v>69</v>
      </c>
      <c r="Z110" s="24">
        <v>1</v>
      </c>
      <c r="AA110" s="24">
        <v>0</v>
      </c>
      <c r="AB110" s="24">
        <v>0</v>
      </c>
      <c r="AC110" s="24">
        <f t="shared" ref="AC110:AC124" si="38">+AA110+AB110</f>
        <v>0</v>
      </c>
      <c r="AD110" s="24">
        <v>0</v>
      </c>
      <c r="AF110" s="24">
        <v>8.5</v>
      </c>
      <c r="AG110" s="23" t="s">
        <v>88</v>
      </c>
      <c r="AM110" s="24">
        <v>1</v>
      </c>
      <c r="AN110" s="24">
        <v>1</v>
      </c>
      <c r="AO110" s="24">
        <v>0</v>
      </c>
      <c r="AP110" s="24">
        <f t="shared" ref="AP110:AP121" si="39">+AN110+AO110</f>
        <v>1</v>
      </c>
      <c r="AQ110" s="24">
        <v>0</v>
      </c>
      <c r="AR110" s="47"/>
    </row>
    <row r="111" spans="1:44" ht="15.75" customHeight="1" x14ac:dyDescent="0.25">
      <c r="A111" s="40"/>
      <c r="D111" s="23" t="s">
        <v>179</v>
      </c>
      <c r="E111" s="23"/>
      <c r="F111" s="23"/>
      <c r="G111" s="23" t="s">
        <v>146</v>
      </c>
      <c r="I111" s="24">
        <v>20</v>
      </c>
      <c r="J111" s="24">
        <v>4</v>
      </c>
      <c r="K111" s="24">
        <v>14</v>
      </c>
      <c r="L111" s="24">
        <f t="shared" si="36"/>
        <v>18</v>
      </c>
      <c r="M111" s="55">
        <v>8</v>
      </c>
      <c r="Q111" s="47"/>
      <c r="R111" s="47"/>
      <c r="S111" s="30">
        <v>7</v>
      </c>
      <c r="T111" s="23" t="s">
        <v>167</v>
      </c>
      <c r="Z111" s="24">
        <v>3</v>
      </c>
      <c r="AA111" s="24">
        <v>0</v>
      </c>
      <c r="AB111" s="24">
        <v>0</v>
      </c>
      <c r="AC111" s="24">
        <f t="shared" si="38"/>
        <v>0</v>
      </c>
      <c r="AD111" s="24">
        <v>0</v>
      </c>
      <c r="AF111" s="24">
        <v>7.5</v>
      </c>
      <c r="AG111" s="23" t="s">
        <v>39</v>
      </c>
      <c r="AM111" s="24">
        <v>2</v>
      </c>
      <c r="AN111" s="24">
        <v>0</v>
      </c>
      <c r="AO111" s="24">
        <v>0</v>
      </c>
      <c r="AP111" s="24">
        <f t="shared" si="39"/>
        <v>0</v>
      </c>
      <c r="AQ111" s="24">
        <v>0</v>
      </c>
      <c r="AR111" s="47"/>
    </row>
    <row r="112" spans="1:44" ht="15.75" customHeight="1" x14ac:dyDescent="0.25">
      <c r="A112" s="40"/>
      <c r="D112" s="23" t="s">
        <v>78</v>
      </c>
      <c r="E112" s="23"/>
      <c r="F112" s="23"/>
      <c r="G112" s="23" t="s">
        <v>149</v>
      </c>
      <c r="I112" s="24">
        <v>16</v>
      </c>
      <c r="J112" s="24">
        <v>30</v>
      </c>
      <c r="K112" s="24">
        <v>8</v>
      </c>
      <c r="L112" s="24">
        <f t="shared" si="36"/>
        <v>38</v>
      </c>
      <c r="M112" s="55">
        <v>6</v>
      </c>
      <c r="Q112" s="47"/>
      <c r="R112" s="47"/>
      <c r="S112" s="30">
        <v>7</v>
      </c>
      <c r="T112" s="23" t="s">
        <v>92</v>
      </c>
      <c r="Z112" s="24">
        <v>5</v>
      </c>
      <c r="AA112" s="24">
        <v>0</v>
      </c>
      <c r="AB112" s="24">
        <v>1</v>
      </c>
      <c r="AC112" s="24">
        <f t="shared" si="38"/>
        <v>1</v>
      </c>
      <c r="AD112" s="24">
        <v>0</v>
      </c>
      <c r="AF112" s="30">
        <v>8.5</v>
      </c>
      <c r="AG112" s="23" t="s">
        <v>171</v>
      </c>
      <c r="AM112" s="24">
        <v>1</v>
      </c>
      <c r="AN112" s="24">
        <v>1</v>
      </c>
      <c r="AO112" s="24">
        <v>0</v>
      </c>
      <c r="AP112" s="24">
        <f t="shared" si="39"/>
        <v>1</v>
      </c>
      <c r="AQ112" s="24">
        <v>0</v>
      </c>
      <c r="AR112" s="47"/>
    </row>
    <row r="113" spans="1:44" ht="15.75" customHeight="1" x14ac:dyDescent="0.25">
      <c r="A113" s="40"/>
      <c r="D113" s="23" t="s">
        <v>112</v>
      </c>
      <c r="E113" s="23"/>
      <c r="F113" s="23"/>
      <c r="G113" s="23" t="s">
        <v>148</v>
      </c>
      <c r="I113" s="24">
        <v>16</v>
      </c>
      <c r="J113" s="24">
        <v>18</v>
      </c>
      <c r="K113" s="24">
        <v>12</v>
      </c>
      <c r="L113" s="24">
        <f t="shared" si="36"/>
        <v>30</v>
      </c>
      <c r="M113" s="55">
        <v>6</v>
      </c>
      <c r="Q113" s="47"/>
      <c r="R113" s="47"/>
      <c r="S113" s="30">
        <v>6</v>
      </c>
      <c r="T113" s="23" t="s">
        <v>70</v>
      </c>
      <c r="Z113" s="24">
        <v>1</v>
      </c>
      <c r="AA113" s="24">
        <v>0</v>
      </c>
      <c r="AB113" s="24">
        <v>0</v>
      </c>
      <c r="AC113" s="24">
        <f t="shared" si="38"/>
        <v>0</v>
      </c>
      <c r="AD113" s="24">
        <v>0</v>
      </c>
      <c r="AF113" s="30">
        <v>7.5</v>
      </c>
      <c r="AG113" s="23" t="s">
        <v>41</v>
      </c>
      <c r="AM113" s="24">
        <v>3</v>
      </c>
      <c r="AN113" s="24">
        <v>3</v>
      </c>
      <c r="AO113" s="24">
        <v>1</v>
      </c>
      <c r="AP113" s="24">
        <f t="shared" si="39"/>
        <v>4</v>
      </c>
      <c r="AQ113" s="24">
        <v>0</v>
      </c>
      <c r="AR113" s="47"/>
    </row>
    <row r="114" spans="1:44" ht="15.75" customHeight="1" x14ac:dyDescent="0.25">
      <c r="A114" s="40"/>
      <c r="D114" s="23" t="s">
        <v>37</v>
      </c>
      <c r="E114" s="23"/>
      <c r="F114" s="23"/>
      <c r="G114" s="23" t="s">
        <v>17</v>
      </c>
      <c r="I114" s="24">
        <v>17</v>
      </c>
      <c r="J114" s="24">
        <v>6</v>
      </c>
      <c r="K114" s="24">
        <v>14</v>
      </c>
      <c r="L114" s="24">
        <f t="shared" si="36"/>
        <v>20</v>
      </c>
      <c r="M114" s="55">
        <v>6</v>
      </c>
      <c r="Q114" s="47"/>
      <c r="R114" s="47"/>
      <c r="S114" s="30">
        <v>6.5</v>
      </c>
      <c r="T114" s="23" t="s">
        <v>173</v>
      </c>
      <c r="Z114" s="24">
        <v>2</v>
      </c>
      <c r="AA114" s="24">
        <v>1</v>
      </c>
      <c r="AB114" s="24">
        <v>0</v>
      </c>
      <c r="AC114" s="24">
        <f t="shared" si="38"/>
        <v>1</v>
      </c>
      <c r="AD114" s="24">
        <v>0</v>
      </c>
      <c r="AF114" s="30">
        <v>9</v>
      </c>
      <c r="AG114" s="23" t="s">
        <v>112</v>
      </c>
      <c r="AM114" s="24">
        <v>1</v>
      </c>
      <c r="AN114" s="24">
        <v>0</v>
      </c>
      <c r="AO114" s="24">
        <v>0</v>
      </c>
      <c r="AP114" s="24">
        <f t="shared" si="39"/>
        <v>0</v>
      </c>
      <c r="AQ114" s="24">
        <v>0</v>
      </c>
      <c r="AR114" s="47"/>
    </row>
    <row r="115" spans="1:44" ht="15.75" customHeight="1" x14ac:dyDescent="0.25">
      <c r="A115" s="40"/>
      <c r="D115" s="23" t="s">
        <v>173</v>
      </c>
      <c r="E115" s="23"/>
      <c r="F115" s="23"/>
      <c r="G115" s="16" t="s">
        <v>138</v>
      </c>
      <c r="I115" s="24">
        <v>17</v>
      </c>
      <c r="J115" s="24">
        <v>1</v>
      </c>
      <c r="K115" s="24">
        <v>5</v>
      </c>
      <c r="L115" s="24">
        <f t="shared" si="36"/>
        <v>6</v>
      </c>
      <c r="M115" s="55">
        <v>6</v>
      </c>
      <c r="Q115" s="47"/>
      <c r="R115" s="47"/>
      <c r="S115" s="30">
        <v>9</v>
      </c>
      <c r="T115" s="23" t="s">
        <v>180</v>
      </c>
      <c r="Z115" s="24">
        <v>1</v>
      </c>
      <c r="AA115" s="24">
        <v>0</v>
      </c>
      <c r="AB115" s="24">
        <v>0</v>
      </c>
      <c r="AC115" s="24">
        <f t="shared" si="38"/>
        <v>0</v>
      </c>
      <c r="AD115" s="24">
        <v>0</v>
      </c>
      <c r="AF115" s="30">
        <v>7</v>
      </c>
      <c r="AG115" s="23" t="s">
        <v>44</v>
      </c>
      <c r="AM115" s="24">
        <v>1</v>
      </c>
      <c r="AN115" s="24">
        <v>0</v>
      </c>
      <c r="AO115" s="24">
        <v>0</v>
      </c>
      <c r="AP115" s="24">
        <f t="shared" si="39"/>
        <v>0</v>
      </c>
      <c r="AQ115" s="24">
        <v>0</v>
      </c>
      <c r="AR115" s="47"/>
    </row>
    <row r="116" spans="1:44" ht="15.75" customHeight="1" x14ac:dyDescent="0.25">
      <c r="A116" s="40"/>
      <c r="D116" s="23" t="s">
        <v>38</v>
      </c>
      <c r="E116" s="23"/>
      <c r="F116" s="23"/>
      <c r="G116" s="23" t="s">
        <v>147</v>
      </c>
      <c r="I116" s="24">
        <v>18</v>
      </c>
      <c r="J116" s="24">
        <v>3</v>
      </c>
      <c r="K116" s="24">
        <v>10</v>
      </c>
      <c r="L116" s="24">
        <f t="shared" si="36"/>
        <v>13</v>
      </c>
      <c r="M116" s="55">
        <v>6</v>
      </c>
      <c r="Q116" s="47"/>
      <c r="R116" s="47"/>
      <c r="S116" s="30">
        <v>7</v>
      </c>
      <c r="T116" s="23" t="s">
        <v>89</v>
      </c>
      <c r="U116" s="23"/>
      <c r="V116" s="23"/>
      <c r="Z116" s="24">
        <v>1</v>
      </c>
      <c r="AA116" s="24">
        <v>0</v>
      </c>
      <c r="AB116" s="24">
        <v>0</v>
      </c>
      <c r="AC116" s="24">
        <f t="shared" si="38"/>
        <v>0</v>
      </c>
      <c r="AD116" s="24">
        <v>0</v>
      </c>
      <c r="AF116" s="30">
        <v>6</v>
      </c>
      <c r="AG116" s="23" t="s">
        <v>145</v>
      </c>
      <c r="AH116" s="23"/>
      <c r="AI116" s="23"/>
      <c r="AM116" s="24">
        <v>1</v>
      </c>
      <c r="AN116" s="24">
        <v>0</v>
      </c>
      <c r="AO116" s="24">
        <v>0</v>
      </c>
      <c r="AP116" s="24">
        <f t="shared" si="39"/>
        <v>0</v>
      </c>
      <c r="AQ116" s="24">
        <v>0</v>
      </c>
      <c r="AR116" s="47"/>
    </row>
    <row r="117" spans="1:44" ht="15.75" customHeight="1" x14ac:dyDescent="0.25">
      <c r="A117" s="40"/>
      <c r="D117" s="23" t="s">
        <v>119</v>
      </c>
      <c r="E117" s="23"/>
      <c r="F117" s="23"/>
      <c r="G117" s="23" t="s">
        <v>146</v>
      </c>
      <c r="I117" s="24">
        <v>19</v>
      </c>
      <c r="J117" s="24">
        <v>23</v>
      </c>
      <c r="K117" s="24">
        <v>10</v>
      </c>
      <c r="L117" s="24">
        <f t="shared" si="36"/>
        <v>33</v>
      </c>
      <c r="M117" s="55">
        <v>6</v>
      </c>
      <c r="Q117" s="47"/>
      <c r="R117" s="47"/>
      <c r="S117" s="30">
        <v>7</v>
      </c>
      <c r="T117" s="23" t="s">
        <v>122</v>
      </c>
      <c r="U117" s="23"/>
      <c r="V117" s="23"/>
      <c r="Z117" s="24">
        <v>2</v>
      </c>
      <c r="AA117" s="24">
        <v>0</v>
      </c>
      <c r="AB117" s="24">
        <v>0</v>
      </c>
      <c r="AC117" s="24">
        <f t="shared" si="38"/>
        <v>0</v>
      </c>
      <c r="AD117" s="24">
        <v>0</v>
      </c>
      <c r="AF117" s="30">
        <v>7</v>
      </c>
      <c r="AG117" s="23" t="s">
        <v>51</v>
      </c>
      <c r="AM117" s="24">
        <v>1</v>
      </c>
      <c r="AN117" s="24">
        <v>0</v>
      </c>
      <c r="AO117" s="24">
        <v>0</v>
      </c>
      <c r="AP117" s="24">
        <f t="shared" si="39"/>
        <v>0</v>
      </c>
      <c r="AQ117" s="24">
        <v>0</v>
      </c>
      <c r="AR117" s="47"/>
    </row>
    <row r="118" spans="1:44" ht="15.75" customHeight="1" x14ac:dyDescent="0.25">
      <c r="A118" s="40"/>
      <c r="D118" s="23" t="s">
        <v>41</v>
      </c>
      <c r="E118" s="23"/>
      <c r="F118" s="23"/>
      <c r="G118" s="23" t="s">
        <v>136</v>
      </c>
      <c r="I118" s="24">
        <v>19</v>
      </c>
      <c r="J118" s="24">
        <v>9</v>
      </c>
      <c r="K118" s="24">
        <v>7</v>
      </c>
      <c r="L118" s="24">
        <f t="shared" si="36"/>
        <v>16</v>
      </c>
      <c r="M118" s="55">
        <v>6</v>
      </c>
      <c r="Q118" s="47"/>
      <c r="R118" s="47"/>
      <c r="S118" s="30">
        <v>6.5</v>
      </c>
      <c r="T118" s="23" t="s">
        <v>143</v>
      </c>
      <c r="Z118" s="24">
        <v>1</v>
      </c>
      <c r="AA118" s="24">
        <v>0</v>
      </c>
      <c r="AB118" s="24">
        <v>0</v>
      </c>
      <c r="AC118" s="24">
        <f t="shared" si="38"/>
        <v>0</v>
      </c>
      <c r="AD118" s="24">
        <v>0</v>
      </c>
      <c r="AF118" s="30">
        <v>8</v>
      </c>
      <c r="AG118" s="23" t="s">
        <v>116</v>
      </c>
      <c r="AM118" s="24">
        <v>2</v>
      </c>
      <c r="AN118" s="24">
        <v>1</v>
      </c>
      <c r="AO118" s="24">
        <v>3</v>
      </c>
      <c r="AP118" s="24">
        <f t="shared" si="39"/>
        <v>4</v>
      </c>
      <c r="AQ118" s="24">
        <v>0</v>
      </c>
      <c r="AR118" s="47"/>
    </row>
    <row r="119" spans="1:44" ht="15.75" customHeight="1" x14ac:dyDescent="0.25">
      <c r="A119" s="40"/>
      <c r="D119" s="23" t="s">
        <v>171</v>
      </c>
      <c r="E119" s="23"/>
      <c r="F119" s="23"/>
      <c r="G119" s="23" t="s">
        <v>136</v>
      </c>
      <c r="I119" s="24">
        <v>20</v>
      </c>
      <c r="J119" s="24">
        <v>22</v>
      </c>
      <c r="K119" s="24">
        <v>30</v>
      </c>
      <c r="L119" s="24">
        <f t="shared" si="36"/>
        <v>52</v>
      </c>
      <c r="M119" s="55">
        <v>6</v>
      </c>
      <c r="Q119" s="47"/>
      <c r="R119" s="47"/>
      <c r="S119" s="30">
        <v>6.5</v>
      </c>
      <c r="T119" s="23" t="s">
        <v>55</v>
      </c>
      <c r="Z119" s="24">
        <v>2</v>
      </c>
      <c r="AA119" s="24">
        <v>0</v>
      </c>
      <c r="AB119" s="24">
        <v>1</v>
      </c>
      <c r="AC119" s="24">
        <f t="shared" si="38"/>
        <v>1</v>
      </c>
      <c r="AD119" s="24">
        <v>0</v>
      </c>
      <c r="AF119" s="30">
        <v>7</v>
      </c>
      <c r="AG119" s="23" t="s">
        <v>38</v>
      </c>
      <c r="AH119" s="23"/>
      <c r="AM119" s="24">
        <v>3</v>
      </c>
      <c r="AN119" s="24">
        <v>0</v>
      </c>
      <c r="AO119" s="24">
        <v>2</v>
      </c>
      <c r="AP119" s="24">
        <f t="shared" si="39"/>
        <v>2</v>
      </c>
      <c r="AQ119" s="24">
        <v>0</v>
      </c>
      <c r="AR119" s="47"/>
    </row>
    <row r="120" spans="1:44" ht="15.75" customHeight="1" x14ac:dyDescent="0.25">
      <c r="A120" s="40"/>
      <c r="D120" s="23" t="s">
        <v>20</v>
      </c>
      <c r="E120" s="23"/>
      <c r="F120" s="23"/>
      <c r="G120" s="16" t="s">
        <v>138</v>
      </c>
      <c r="I120" s="24">
        <v>8</v>
      </c>
      <c r="J120" s="24">
        <v>0</v>
      </c>
      <c r="K120" s="24">
        <v>0</v>
      </c>
      <c r="L120" s="24">
        <f t="shared" si="36"/>
        <v>0</v>
      </c>
      <c r="M120" s="55">
        <v>4</v>
      </c>
      <c r="Q120" s="47"/>
      <c r="R120" s="47"/>
      <c r="S120" s="30">
        <v>6.5</v>
      </c>
      <c r="T120" s="23" t="s">
        <v>42</v>
      </c>
      <c r="Z120" s="24">
        <v>5</v>
      </c>
      <c r="AA120" s="24">
        <v>0</v>
      </c>
      <c r="AB120" s="24">
        <v>4</v>
      </c>
      <c r="AC120" s="24">
        <f t="shared" si="38"/>
        <v>4</v>
      </c>
      <c r="AD120" s="24">
        <v>0</v>
      </c>
      <c r="AF120" s="24">
        <v>6.5</v>
      </c>
      <c r="AG120" s="23" t="s">
        <v>130</v>
      </c>
      <c r="AM120" s="24">
        <v>4</v>
      </c>
      <c r="AN120" s="24">
        <v>0</v>
      </c>
      <c r="AO120" s="24">
        <v>3</v>
      </c>
      <c r="AP120" s="24">
        <f t="shared" si="39"/>
        <v>3</v>
      </c>
      <c r="AQ120" s="24">
        <v>2</v>
      </c>
      <c r="AR120" s="47"/>
    </row>
    <row r="121" spans="1:44" ht="15.75" customHeight="1" x14ac:dyDescent="0.25">
      <c r="A121" s="40"/>
      <c r="D121" s="23" t="s">
        <v>62</v>
      </c>
      <c r="E121" s="23"/>
      <c r="F121" s="23"/>
      <c r="G121" s="16" t="s">
        <v>21</v>
      </c>
      <c r="I121" s="24">
        <v>16</v>
      </c>
      <c r="J121" s="24">
        <v>12</v>
      </c>
      <c r="K121" s="24">
        <v>7</v>
      </c>
      <c r="L121" s="24">
        <f t="shared" si="36"/>
        <v>19</v>
      </c>
      <c r="M121" s="55">
        <v>4</v>
      </c>
      <c r="Q121" s="47"/>
      <c r="R121" s="47"/>
      <c r="S121" s="30">
        <v>8.5</v>
      </c>
      <c r="T121" s="23" t="s">
        <v>158</v>
      </c>
      <c r="Z121" s="24">
        <v>1</v>
      </c>
      <c r="AA121" s="24">
        <v>2</v>
      </c>
      <c r="AB121" s="24">
        <v>0</v>
      </c>
      <c r="AC121" s="24">
        <f t="shared" si="38"/>
        <v>2</v>
      </c>
      <c r="AD121" s="24">
        <v>0</v>
      </c>
      <c r="AF121" s="30">
        <v>8</v>
      </c>
      <c r="AG121" s="23" t="s">
        <v>66</v>
      </c>
      <c r="AM121" s="24">
        <v>3</v>
      </c>
      <c r="AN121" s="24">
        <v>0</v>
      </c>
      <c r="AO121" s="24">
        <v>1</v>
      </c>
      <c r="AP121" s="24">
        <f t="shared" si="39"/>
        <v>1</v>
      </c>
      <c r="AQ121" s="24">
        <v>2</v>
      </c>
      <c r="AR121" s="47"/>
    </row>
    <row r="122" spans="1:44" ht="15.75" customHeight="1" x14ac:dyDescent="0.25">
      <c r="A122" s="40"/>
      <c r="D122" s="23" t="s">
        <v>104</v>
      </c>
      <c r="E122" s="23"/>
      <c r="F122" s="23"/>
      <c r="G122" s="23" t="s">
        <v>147</v>
      </c>
      <c r="I122" s="24">
        <v>16</v>
      </c>
      <c r="J122" s="24">
        <v>2</v>
      </c>
      <c r="K122" s="24">
        <v>11</v>
      </c>
      <c r="L122" s="24">
        <f t="shared" si="36"/>
        <v>13</v>
      </c>
      <c r="M122" s="55">
        <v>4</v>
      </c>
      <c r="Q122" s="47"/>
      <c r="R122" s="47"/>
      <c r="S122" s="30">
        <v>7</v>
      </c>
      <c r="T122" s="23" t="s">
        <v>82</v>
      </c>
      <c r="Z122" s="24">
        <v>1</v>
      </c>
      <c r="AA122" s="24">
        <v>0</v>
      </c>
      <c r="AB122" s="24">
        <v>0</v>
      </c>
      <c r="AC122" s="24">
        <f t="shared" si="38"/>
        <v>0</v>
      </c>
      <c r="AD122" s="24">
        <v>0</v>
      </c>
      <c r="AF122" s="30">
        <v>9.5</v>
      </c>
      <c r="AG122" s="23" t="s">
        <v>78</v>
      </c>
      <c r="AM122" s="24">
        <v>1</v>
      </c>
      <c r="AN122" s="24">
        <v>2</v>
      </c>
      <c r="AO122" s="24">
        <v>0</v>
      </c>
      <c r="AP122" s="24">
        <f>+AN122+AO122</f>
        <v>2</v>
      </c>
      <c r="AQ122" s="24">
        <v>0</v>
      </c>
      <c r="AR122" s="47"/>
    </row>
    <row r="123" spans="1:44" ht="15.75" customHeight="1" thickBot="1" x14ac:dyDescent="0.3">
      <c r="A123" s="40"/>
      <c r="D123" s="23" t="s">
        <v>61</v>
      </c>
      <c r="E123" s="23"/>
      <c r="F123" s="23"/>
      <c r="G123" s="23" t="s">
        <v>17</v>
      </c>
      <c r="I123" s="24">
        <v>17</v>
      </c>
      <c r="J123" s="24">
        <v>15</v>
      </c>
      <c r="K123" s="24">
        <v>15</v>
      </c>
      <c r="L123" s="24">
        <f t="shared" si="36"/>
        <v>30</v>
      </c>
      <c r="M123" s="55">
        <v>4</v>
      </c>
      <c r="Q123" s="47"/>
      <c r="R123" s="47"/>
      <c r="S123" s="30">
        <v>6.5</v>
      </c>
      <c r="T123" s="23" t="s">
        <v>71</v>
      </c>
      <c r="Z123" s="24">
        <v>1</v>
      </c>
      <c r="AA123" s="24">
        <v>0</v>
      </c>
      <c r="AB123" s="24">
        <v>0</v>
      </c>
      <c r="AC123" s="24">
        <f t="shared" si="38"/>
        <v>0</v>
      </c>
      <c r="AD123" s="24">
        <v>0</v>
      </c>
      <c r="AF123" s="30">
        <v>8</v>
      </c>
      <c r="AG123" s="23" t="s">
        <v>123</v>
      </c>
      <c r="AM123" s="24">
        <v>1</v>
      </c>
      <c r="AN123" s="24">
        <v>1</v>
      </c>
      <c r="AO123" s="24">
        <v>0</v>
      </c>
      <c r="AP123" s="24">
        <f>+AN123+AO123</f>
        <v>1</v>
      </c>
      <c r="AQ123" s="24">
        <v>2</v>
      </c>
      <c r="AR123" s="47"/>
    </row>
    <row r="124" spans="1:44" ht="15.75" customHeight="1" thickBot="1" x14ac:dyDescent="0.3">
      <c r="A124" s="40"/>
      <c r="D124" s="23" t="s">
        <v>44</v>
      </c>
      <c r="E124" s="23"/>
      <c r="F124" s="23"/>
      <c r="G124" s="23" t="s">
        <v>146</v>
      </c>
      <c r="I124" s="24">
        <v>17</v>
      </c>
      <c r="J124" s="24">
        <v>0</v>
      </c>
      <c r="K124" s="24">
        <v>5</v>
      </c>
      <c r="L124" s="24">
        <f t="shared" si="36"/>
        <v>5</v>
      </c>
      <c r="M124" s="55">
        <v>4</v>
      </c>
      <c r="Q124" s="47"/>
      <c r="R124" s="47"/>
      <c r="S124" s="30">
        <v>6</v>
      </c>
      <c r="T124" s="23" t="s">
        <v>56</v>
      </c>
      <c r="Z124" s="24">
        <v>1</v>
      </c>
      <c r="AA124" s="24">
        <v>0</v>
      </c>
      <c r="AB124" s="24">
        <v>0</v>
      </c>
      <c r="AC124" s="24">
        <f t="shared" si="38"/>
        <v>0</v>
      </c>
      <c r="AD124" s="24">
        <v>0</v>
      </c>
      <c r="AF124" s="8"/>
      <c r="AG124" s="34" t="s">
        <v>124</v>
      </c>
      <c r="AH124" s="8"/>
      <c r="AI124" s="8"/>
      <c r="AJ124" s="8"/>
      <c r="AK124" s="8"/>
      <c r="AL124" s="8"/>
      <c r="AM124" s="15">
        <f>SUM(AM108:AM123)</f>
        <v>28</v>
      </c>
      <c r="AN124" s="15">
        <f>SUM(AN108:AN123)</f>
        <v>11</v>
      </c>
      <c r="AO124" s="15">
        <f>SUM(AO108:AO123)</f>
        <v>11</v>
      </c>
      <c r="AP124" s="15">
        <f>SUM(AP108:AP123)</f>
        <v>22</v>
      </c>
      <c r="AQ124" s="15">
        <f>SUM(AQ108:AQ123)</f>
        <v>6</v>
      </c>
      <c r="AR124" s="47"/>
    </row>
    <row r="125" spans="1:44" ht="15.75" customHeight="1" x14ac:dyDescent="0.25">
      <c r="A125" s="40"/>
      <c r="D125" s="23" t="s">
        <v>49</v>
      </c>
      <c r="E125" s="23"/>
      <c r="F125" s="23"/>
      <c r="G125" s="16" t="s">
        <v>138</v>
      </c>
      <c r="I125" s="24">
        <v>18</v>
      </c>
      <c r="J125" s="24">
        <v>7</v>
      </c>
      <c r="K125" s="24">
        <v>8</v>
      </c>
      <c r="L125" s="24">
        <f t="shared" si="36"/>
        <v>15</v>
      </c>
      <c r="M125" s="55">
        <v>4</v>
      </c>
      <c r="Q125" s="47"/>
      <c r="R125" s="47"/>
      <c r="S125" s="8"/>
      <c r="T125" s="34" t="s">
        <v>124</v>
      </c>
      <c r="U125" s="8"/>
      <c r="V125" s="8"/>
      <c r="W125" s="8"/>
      <c r="X125" s="8"/>
      <c r="Y125" s="8"/>
      <c r="Z125" s="15">
        <f>SUM(Z108:Z124)</f>
        <v>31.5</v>
      </c>
      <c r="AA125" s="15">
        <f>SUM(AA108:AA124)</f>
        <v>3</v>
      </c>
      <c r="AB125" s="15">
        <f>SUM(AB108:AB124)</f>
        <v>7</v>
      </c>
      <c r="AC125" s="15">
        <f>SUM(AC108:AC124)</f>
        <v>10</v>
      </c>
      <c r="AD125" s="15">
        <f>SUM(AD108:AD124)</f>
        <v>0</v>
      </c>
      <c r="AR125" s="47"/>
    </row>
    <row r="126" spans="1:44" ht="15.75" customHeight="1" x14ac:dyDescent="0.25">
      <c r="A126" s="40"/>
      <c r="D126" s="23" t="s">
        <v>39</v>
      </c>
      <c r="E126" s="23"/>
      <c r="F126" s="23"/>
      <c r="G126" s="23" t="s">
        <v>148</v>
      </c>
      <c r="I126" s="24">
        <v>18</v>
      </c>
      <c r="J126" s="24">
        <v>1</v>
      </c>
      <c r="K126" s="24">
        <v>6</v>
      </c>
      <c r="L126" s="24">
        <f t="shared" si="36"/>
        <v>7</v>
      </c>
      <c r="M126" s="55">
        <v>4</v>
      </c>
      <c r="Q126" s="47"/>
      <c r="R126" s="47"/>
      <c r="T126" s="23" t="s">
        <v>121</v>
      </c>
      <c r="Z126" s="24">
        <f>+Z125+AM124</f>
        <v>59.5</v>
      </c>
      <c r="AA126" s="24">
        <f>+AA125+AN124</f>
        <v>14</v>
      </c>
      <c r="AB126" s="24">
        <f>+AB125+AO124</f>
        <v>18</v>
      </c>
      <c r="AC126" s="24">
        <f>+AC125+AP124</f>
        <v>32</v>
      </c>
      <c r="AD126" s="24">
        <f>+AD125+AQ124</f>
        <v>6</v>
      </c>
      <c r="AR126" s="47"/>
    </row>
    <row r="127" spans="1:44" ht="15.75" customHeight="1" x14ac:dyDescent="0.25">
      <c r="A127" s="40"/>
      <c r="D127" s="23" t="s">
        <v>51</v>
      </c>
      <c r="E127" s="23"/>
      <c r="F127" s="23"/>
      <c r="G127" s="23" t="s">
        <v>17</v>
      </c>
      <c r="I127" s="24">
        <v>18</v>
      </c>
      <c r="J127" s="24">
        <v>2</v>
      </c>
      <c r="K127" s="24">
        <v>4</v>
      </c>
      <c r="L127" s="24">
        <f t="shared" si="36"/>
        <v>6</v>
      </c>
      <c r="M127" s="55">
        <v>4</v>
      </c>
      <c r="Q127" s="47"/>
      <c r="R127" s="47"/>
      <c r="S127" s="30"/>
      <c r="T127" s="23"/>
      <c r="Z127" s="24"/>
      <c r="AA127" s="24"/>
      <c r="AB127" s="24"/>
      <c r="AC127" s="24"/>
      <c r="AD127" s="24"/>
      <c r="AR127" s="47"/>
    </row>
    <row r="128" spans="1:44" ht="15.75" customHeight="1" x14ac:dyDescent="0.25">
      <c r="A128" s="40"/>
      <c r="D128" s="23" t="s">
        <v>157</v>
      </c>
      <c r="G128" s="16" t="s">
        <v>138</v>
      </c>
      <c r="I128" s="24">
        <v>19</v>
      </c>
      <c r="J128" s="24">
        <v>3</v>
      </c>
      <c r="K128" s="24">
        <v>11</v>
      </c>
      <c r="L128" s="24">
        <f t="shared" si="36"/>
        <v>14</v>
      </c>
      <c r="M128" s="55">
        <v>4</v>
      </c>
      <c r="Q128" s="47"/>
      <c r="R128" s="47"/>
      <c r="S128" s="30"/>
      <c r="T128" s="23" t="s">
        <v>120</v>
      </c>
      <c r="Z128" s="24">
        <f>+Z105+Z126+AC142-1-1</f>
        <v>384.5</v>
      </c>
      <c r="AA128" s="24">
        <f>+AA105+AA126</f>
        <v>99</v>
      </c>
      <c r="AB128" s="24">
        <f>+AB105+AB126</f>
        <v>132</v>
      </c>
      <c r="AC128" s="24">
        <f>AB128+AA128</f>
        <v>231</v>
      </c>
      <c r="AD128" s="24">
        <f>+AD105+AD126</f>
        <v>48</v>
      </c>
      <c r="AR128" s="47"/>
    </row>
    <row r="129" spans="1:44" ht="15.75" customHeight="1" x14ac:dyDescent="0.25">
      <c r="A129" s="40"/>
      <c r="D129" s="23" t="s">
        <v>144</v>
      </c>
      <c r="E129" s="23"/>
      <c r="F129" s="23"/>
      <c r="G129" s="16" t="s">
        <v>138</v>
      </c>
      <c r="I129" s="24">
        <v>20</v>
      </c>
      <c r="J129" s="24">
        <v>6</v>
      </c>
      <c r="K129" s="24">
        <v>8</v>
      </c>
      <c r="L129" s="24">
        <f t="shared" si="36"/>
        <v>14</v>
      </c>
      <c r="M129" s="55">
        <v>4</v>
      </c>
      <c r="Q129" s="47"/>
      <c r="R129" s="47"/>
      <c r="S129" s="30"/>
      <c r="T129" s="23" t="s">
        <v>107</v>
      </c>
      <c r="Z129" s="24">
        <f>+Z15+Z28+Z41+Z54+AM15+AM28+AM41+AM54</f>
        <v>384.5</v>
      </c>
      <c r="AA129" s="24">
        <f>+AA15+AA28+AA41+AA54+AN15+AN28+AN41+AN54</f>
        <v>99</v>
      </c>
      <c r="AB129" s="24">
        <f>+AB15+AB28+AB41+AB54+AO15+AO28+AO41+AO54</f>
        <v>132</v>
      </c>
      <c r="AC129" s="24">
        <f>+AC15+AC28+AC41+AC54+AP15+AP28+AP41+AP54</f>
        <v>231</v>
      </c>
      <c r="AD129" s="24">
        <f>+AD15+AD28+AD41+AD54+AQ15+AQ28+AQ41+AQ54</f>
        <v>48</v>
      </c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thickBot="1" x14ac:dyDescent="0.3">
      <c r="A131" s="40"/>
      <c r="Q131" s="47"/>
      <c r="R131" s="47"/>
      <c r="U131" s="42" t="s">
        <v>150</v>
      </c>
      <c r="V131" s="10" t="s">
        <v>168</v>
      </c>
      <c r="W131" s="10"/>
      <c r="X131" s="10"/>
      <c r="Y131" s="10"/>
      <c r="Z131" s="10"/>
      <c r="AA131" s="10"/>
      <c r="AB131" s="10"/>
      <c r="AC131" s="42" t="s">
        <v>4</v>
      </c>
      <c r="AD131" s="42" t="s">
        <v>8</v>
      </c>
      <c r="AE131" s="42" t="s">
        <v>9</v>
      </c>
      <c r="AF131" s="42" t="s">
        <v>10</v>
      </c>
      <c r="AG131" s="42" t="s">
        <v>100</v>
      </c>
      <c r="AH131" s="42"/>
      <c r="AI131" s="42" t="s">
        <v>5</v>
      </c>
      <c r="AJ131" s="42" t="s">
        <v>7</v>
      </c>
      <c r="AK131" s="42" t="s">
        <v>6</v>
      </c>
      <c r="AL131" s="42" t="s">
        <v>101</v>
      </c>
      <c r="AR131" s="47"/>
    </row>
    <row r="132" spans="1:44" ht="15.75" customHeight="1" x14ac:dyDescent="0.25">
      <c r="A132" s="40"/>
      <c r="Q132" s="47"/>
      <c r="R132" s="47"/>
      <c r="U132" s="30">
        <v>7</v>
      </c>
      <c r="V132" s="23" t="s">
        <v>176</v>
      </c>
      <c r="W132" s="23"/>
      <c r="X132" s="23"/>
      <c r="Y132" s="23"/>
      <c r="Z132" s="24"/>
      <c r="AC132" s="24">
        <f>+AD132+AE132+AF132</f>
        <v>1</v>
      </c>
      <c r="AD132" s="24">
        <v>0</v>
      </c>
      <c r="AE132" s="24">
        <v>1</v>
      </c>
      <c r="AF132" s="24">
        <v>0</v>
      </c>
      <c r="AG132" s="118">
        <f t="shared" ref="AG132:AG136" si="40">+(AD132*2+AF132)/(2*AC132)</f>
        <v>0</v>
      </c>
      <c r="AH132" s="118"/>
      <c r="AI132" s="24">
        <v>4</v>
      </c>
      <c r="AJ132" s="24">
        <v>0</v>
      </c>
      <c r="AK132" s="24">
        <v>0</v>
      </c>
      <c r="AL132" s="26">
        <f t="shared" ref="AL132:AL142" si="41">+AI132/AC132</f>
        <v>4</v>
      </c>
      <c r="AR132" s="47"/>
    </row>
    <row r="133" spans="1:44" ht="15.75" customHeight="1" x14ac:dyDescent="0.25">
      <c r="A133" s="40"/>
      <c r="Q133" s="47"/>
      <c r="R133" s="47"/>
      <c r="U133" s="30">
        <v>7.5</v>
      </c>
      <c r="V133" s="23" t="s">
        <v>82</v>
      </c>
      <c r="W133" s="23"/>
      <c r="X133" s="23"/>
      <c r="Y133" s="23"/>
      <c r="Z133" s="24"/>
      <c r="AC133" s="24">
        <f t="shared" ref="AC133:AC141" si="42">+AD133+AE133+AF133</f>
        <v>4</v>
      </c>
      <c r="AD133" s="24">
        <v>4</v>
      </c>
      <c r="AE133" s="24">
        <v>0</v>
      </c>
      <c r="AF133" s="24">
        <v>0</v>
      </c>
      <c r="AG133" s="115">
        <f t="shared" si="40"/>
        <v>1</v>
      </c>
      <c r="AH133" s="115"/>
      <c r="AI133" s="24">
        <v>5</v>
      </c>
      <c r="AJ133" s="24">
        <v>0</v>
      </c>
      <c r="AK133" s="24">
        <v>0</v>
      </c>
      <c r="AL133" s="26">
        <f t="shared" si="41"/>
        <v>1.25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388</v>
      </c>
      <c r="W134" s="23"/>
      <c r="X134" s="23"/>
      <c r="Y134" s="23"/>
      <c r="Z134" s="24"/>
      <c r="AC134" s="24">
        <f t="shared" si="42"/>
        <v>4</v>
      </c>
      <c r="AD134" s="24">
        <v>3</v>
      </c>
      <c r="AE134" s="24">
        <v>1</v>
      </c>
      <c r="AF134" s="24">
        <v>0</v>
      </c>
      <c r="AG134" s="115">
        <f t="shared" si="40"/>
        <v>0.75</v>
      </c>
      <c r="AH134" s="115"/>
      <c r="AI134" s="24">
        <v>7</v>
      </c>
      <c r="AJ134" s="24">
        <v>0</v>
      </c>
      <c r="AK134" s="24">
        <v>0</v>
      </c>
      <c r="AL134" s="26">
        <f t="shared" si="41"/>
        <v>1.75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16</v>
      </c>
      <c r="W135" s="23"/>
      <c r="X135" s="23"/>
      <c r="Y135" s="23"/>
      <c r="Z135" s="24"/>
      <c r="AC135" s="24">
        <f t="shared" si="42"/>
        <v>6</v>
      </c>
      <c r="AD135" s="24">
        <v>1</v>
      </c>
      <c r="AE135" s="24">
        <v>4</v>
      </c>
      <c r="AF135" s="24">
        <v>1</v>
      </c>
      <c r="AG135" s="115">
        <f t="shared" si="40"/>
        <v>0.25</v>
      </c>
      <c r="AH135" s="115"/>
      <c r="AI135" s="24">
        <v>19</v>
      </c>
      <c r="AJ135" s="24">
        <v>1</v>
      </c>
      <c r="AK135" s="24">
        <v>0</v>
      </c>
      <c r="AL135" s="26">
        <f t="shared" si="41"/>
        <v>3.1666666666666665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111</v>
      </c>
      <c r="AC136" s="24">
        <f t="shared" si="42"/>
        <v>1</v>
      </c>
      <c r="AD136" s="24">
        <v>1</v>
      </c>
      <c r="AE136" s="24">
        <v>0</v>
      </c>
      <c r="AF136" s="24">
        <v>0</v>
      </c>
      <c r="AG136" s="115">
        <f t="shared" si="40"/>
        <v>1</v>
      </c>
      <c r="AH136" s="115"/>
      <c r="AI136" s="24">
        <v>0</v>
      </c>
      <c r="AJ136" s="24">
        <v>0</v>
      </c>
      <c r="AK136" s="24">
        <v>1</v>
      </c>
      <c r="AL136" s="26">
        <f t="shared" si="41"/>
        <v>0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445</v>
      </c>
      <c r="W137" s="23"/>
      <c r="X137" s="23"/>
      <c r="Y137" s="23"/>
      <c r="Z137" s="24"/>
      <c r="AC137" s="24">
        <f t="shared" si="42"/>
        <v>1</v>
      </c>
      <c r="AD137" s="24">
        <v>0</v>
      </c>
      <c r="AE137" s="24">
        <v>1</v>
      </c>
      <c r="AF137" s="24">
        <v>0</v>
      </c>
      <c r="AG137" s="115">
        <f>+(AD137*2+AF137)/(2*AC137)</f>
        <v>0</v>
      </c>
      <c r="AH137" s="115"/>
      <c r="AI137" s="24">
        <v>3</v>
      </c>
      <c r="AJ137" s="24">
        <v>0</v>
      </c>
      <c r="AK137" s="24">
        <v>0</v>
      </c>
      <c r="AL137" s="26">
        <f t="shared" si="41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97</v>
      </c>
      <c r="W138" s="23"/>
      <c r="X138" s="23"/>
      <c r="Y138" s="23"/>
      <c r="Z138" s="24"/>
      <c r="AC138" s="24">
        <f t="shared" si="42"/>
        <v>3</v>
      </c>
      <c r="AD138" s="24">
        <v>2</v>
      </c>
      <c r="AE138" s="24">
        <v>1</v>
      </c>
      <c r="AF138" s="24">
        <v>0</v>
      </c>
      <c r="AG138" s="115">
        <f>+(AD138*2+AF138)/(2*AC138)</f>
        <v>0.66666666666666663</v>
      </c>
      <c r="AH138" s="115"/>
      <c r="AI138" s="24">
        <v>6</v>
      </c>
      <c r="AJ138" s="24">
        <v>0</v>
      </c>
      <c r="AK138" s="24">
        <v>0</v>
      </c>
      <c r="AL138" s="26">
        <f t="shared" si="41"/>
        <v>2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8</v>
      </c>
      <c r="V139" s="23" t="s">
        <v>446</v>
      </c>
      <c r="AC139" s="24">
        <f t="shared" si="42"/>
        <v>1</v>
      </c>
      <c r="AD139" s="24">
        <v>1</v>
      </c>
      <c r="AE139" s="24">
        <v>0</v>
      </c>
      <c r="AF139" s="24">
        <v>0</v>
      </c>
      <c r="AG139" s="115">
        <f>+(AD139*2+AF139)/(2*AC139)</f>
        <v>1</v>
      </c>
      <c r="AH139" s="115"/>
      <c r="AI139" s="24">
        <v>3</v>
      </c>
      <c r="AJ139" s="24">
        <v>0</v>
      </c>
      <c r="AK139" s="24">
        <v>0</v>
      </c>
      <c r="AL139" s="26">
        <f t="shared" si="41"/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</v>
      </c>
      <c r="V140" s="23" t="s">
        <v>211</v>
      </c>
      <c r="W140" s="23"/>
      <c r="X140" s="23"/>
      <c r="Y140" s="23"/>
      <c r="Z140" s="24"/>
      <c r="AC140" s="24">
        <f t="shared" si="42"/>
        <v>13</v>
      </c>
      <c r="AD140" s="24">
        <v>6</v>
      </c>
      <c r="AE140" s="24">
        <v>5</v>
      </c>
      <c r="AF140" s="24">
        <v>2</v>
      </c>
      <c r="AG140" s="115">
        <f>+(AD140*2+AF140)/(2*AC140)</f>
        <v>0.53846153846153844</v>
      </c>
      <c r="AH140" s="115"/>
      <c r="AI140" s="24">
        <v>38</v>
      </c>
      <c r="AJ140" s="24">
        <v>0</v>
      </c>
      <c r="AK140" s="24">
        <v>1</v>
      </c>
      <c r="AL140" s="26">
        <f t="shared" si="41"/>
        <v>2.9230769230769229</v>
      </c>
      <c r="AR140" s="40"/>
    </row>
    <row r="141" spans="1:44" ht="15.75" customHeight="1" thickBot="1" x14ac:dyDescent="0.3">
      <c r="A141" s="40"/>
      <c r="Q141" s="45"/>
      <c r="R141" s="45"/>
      <c r="U141" s="59">
        <v>7</v>
      </c>
      <c r="V141" s="31" t="s">
        <v>363</v>
      </c>
      <c r="W141" s="31"/>
      <c r="X141" s="31"/>
      <c r="Y141" s="31"/>
      <c r="Z141" s="43"/>
      <c r="AA141" s="3"/>
      <c r="AB141" s="3"/>
      <c r="AC141" s="24">
        <f t="shared" si="42"/>
        <v>12</v>
      </c>
      <c r="AD141" s="43">
        <v>4</v>
      </c>
      <c r="AE141" s="43">
        <v>7</v>
      </c>
      <c r="AF141" s="43">
        <v>1</v>
      </c>
      <c r="AG141" s="115">
        <f>+(AD141*2+AF141)/(2*AC141)</f>
        <v>0.375</v>
      </c>
      <c r="AH141" s="115"/>
      <c r="AI141" s="43">
        <v>47</v>
      </c>
      <c r="AJ141" s="43">
        <v>1</v>
      </c>
      <c r="AK141" s="43">
        <v>0</v>
      </c>
      <c r="AL141" s="60">
        <f t="shared" si="41"/>
        <v>3.9166666666666665</v>
      </c>
      <c r="AR141" s="45"/>
    </row>
    <row r="142" spans="1:44" ht="15.75" customHeight="1" x14ac:dyDescent="0.25">
      <c r="A142" s="40"/>
      <c r="Q142" s="45"/>
      <c r="R142" s="45"/>
      <c r="U142" s="8"/>
      <c r="V142" s="35"/>
      <c r="W142" s="34" t="s">
        <v>27</v>
      </c>
      <c r="X142" s="35"/>
      <c r="Y142" s="35"/>
      <c r="Z142" s="15"/>
      <c r="AA142" s="8"/>
      <c r="AB142" s="8"/>
      <c r="AC142" s="15">
        <f>SUM(AC132:AC141)</f>
        <v>46</v>
      </c>
      <c r="AD142" s="15">
        <f>SUM(AD132:AD141)</f>
        <v>22</v>
      </c>
      <c r="AE142" s="15">
        <f>SUM(AE132:AE141)</f>
        <v>20</v>
      </c>
      <c r="AF142" s="15">
        <f>SUM(AF132:AF141)</f>
        <v>4</v>
      </c>
      <c r="AG142" s="118">
        <f>(2*AD142+AF142)/(2*AC142)</f>
        <v>0.52173913043478259</v>
      </c>
      <c r="AH142" s="118"/>
      <c r="AI142" s="15">
        <f>SUM(AI132:AI141)</f>
        <v>132</v>
      </c>
      <c r="AJ142" s="15">
        <f>SUM(AJ132:AJ141)</f>
        <v>2</v>
      </c>
      <c r="AK142" s="15">
        <f>SUM(AK132:AK141)</f>
        <v>2</v>
      </c>
      <c r="AL142" s="36">
        <f t="shared" si="41"/>
        <v>2.8695652173913042</v>
      </c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9">
    <mergeCell ref="AG138:AH138"/>
    <mergeCell ref="AG139:AH139"/>
    <mergeCell ref="AG140:AH140"/>
    <mergeCell ref="AG141:AH141"/>
    <mergeCell ref="AG142:AH142"/>
    <mergeCell ref="AG137:AH137"/>
    <mergeCell ref="AG11:AH11"/>
    <mergeCell ref="E14:F14"/>
    <mergeCell ref="B73:P73"/>
    <mergeCell ref="S73:AQ73"/>
    <mergeCell ref="G74:M74"/>
    <mergeCell ref="S74:AQ74"/>
    <mergeCell ref="AG132:AH132"/>
    <mergeCell ref="AG133:AH133"/>
    <mergeCell ref="AG134:AH134"/>
    <mergeCell ref="AG135:AH135"/>
    <mergeCell ref="AG136:AH136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29">
    <cfRule type="cellIs" dxfId="29" priority="5" operator="notEqual">
      <formula>$Z$128</formula>
    </cfRule>
  </conditionalFormatting>
  <conditionalFormatting sqref="AA129">
    <cfRule type="cellIs" dxfId="28" priority="4" operator="notEqual">
      <formula>$AA$128</formula>
    </cfRule>
  </conditionalFormatting>
  <conditionalFormatting sqref="AB129">
    <cfRule type="cellIs" dxfId="27" priority="3" operator="notEqual">
      <formula>$AB$128</formula>
    </cfRule>
  </conditionalFormatting>
  <conditionalFormatting sqref="AC129">
    <cfRule type="cellIs" dxfId="26" priority="2" operator="notEqual">
      <formula>$AC$128</formula>
    </cfRule>
  </conditionalFormatting>
  <conditionalFormatting sqref="AD129">
    <cfRule type="cellIs" dxfId="25" priority="1" operator="notEqual">
      <formula>$AD$128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7808-B46F-4004-8E9F-F8D7BDD633BC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19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18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13</v>
      </c>
      <c r="AD3" s="24">
        <v>9</v>
      </c>
      <c r="AE3" s="24">
        <v>2</v>
      </c>
      <c r="AF3" s="24">
        <v>2</v>
      </c>
      <c r="AG3" s="118">
        <f t="shared" ref="AG3:AG11" si="0">+(AD3*2+AF3)/(2*AC3)</f>
        <v>0.76923076923076927</v>
      </c>
      <c r="AH3" s="118"/>
      <c r="AI3" s="24">
        <v>26</v>
      </c>
      <c r="AJ3" s="24">
        <v>1</v>
      </c>
      <c r="AK3" s="24">
        <v>2</v>
      </c>
      <c r="AL3" s="26">
        <f t="shared" ref="AL3:AL11" si="1">+AI3/AC3</f>
        <v>2</v>
      </c>
      <c r="AN3" s="24"/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14</v>
      </c>
      <c r="H4" s="5">
        <v>2</v>
      </c>
      <c r="I4" s="5">
        <v>3</v>
      </c>
      <c r="J4" s="5">
        <f t="shared" ref="J4:J11" si="2">2*G4+I4</f>
        <v>31</v>
      </c>
      <c r="K4" s="38">
        <f t="shared" ref="K4:K11" si="3">+J4/((G4+H4+I4)*2)</f>
        <v>0.81578947368421051</v>
      </c>
      <c r="L4" s="5">
        <f>+$AN$27</f>
        <v>79</v>
      </c>
      <c r="M4" s="5">
        <v>42</v>
      </c>
      <c r="N4" s="5">
        <f>+$AO$27</f>
        <v>130</v>
      </c>
      <c r="O4" s="5">
        <f>+$AQ$27</f>
        <v>28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13</v>
      </c>
      <c r="AD4" s="24">
        <v>8</v>
      </c>
      <c r="AE4" s="24">
        <v>2</v>
      </c>
      <c r="AF4" s="24">
        <v>3</v>
      </c>
      <c r="AG4" s="115">
        <f t="shared" si="0"/>
        <v>0.73076923076923073</v>
      </c>
      <c r="AH4" s="115"/>
      <c r="AI4" s="24">
        <v>29</v>
      </c>
      <c r="AJ4" s="24">
        <v>0</v>
      </c>
      <c r="AK4" s="24">
        <v>0</v>
      </c>
      <c r="AL4" s="26">
        <f t="shared" si="1"/>
        <v>2.2307692307692308</v>
      </c>
      <c r="AN4" s="24"/>
      <c r="AO4" s="5"/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13</v>
      </c>
      <c r="H5" s="5">
        <v>3</v>
      </c>
      <c r="I5" s="5">
        <v>3</v>
      </c>
      <c r="J5" s="5">
        <f t="shared" si="2"/>
        <v>29</v>
      </c>
      <c r="K5" s="38">
        <f t="shared" si="3"/>
        <v>0.76315789473684215</v>
      </c>
      <c r="L5" s="5">
        <f>+$AA$27</f>
        <v>75</v>
      </c>
      <c r="M5" s="5">
        <v>39</v>
      </c>
      <c r="N5" s="5">
        <f>+$AB$27</f>
        <v>122</v>
      </c>
      <c r="O5" s="5">
        <f>+$AD$27</f>
        <v>30</v>
      </c>
      <c r="P5" s="5">
        <v>2</v>
      </c>
      <c r="Q5" s="46"/>
      <c r="R5" s="40"/>
      <c r="U5" s="30">
        <v>7</v>
      </c>
      <c r="V5" s="23" t="s">
        <v>24</v>
      </c>
      <c r="X5" s="23"/>
      <c r="Y5" s="23"/>
      <c r="Z5" s="23" t="s">
        <v>25</v>
      </c>
      <c r="AB5" s="24"/>
      <c r="AC5" s="24">
        <v>16</v>
      </c>
      <c r="AD5" s="24">
        <v>7</v>
      </c>
      <c r="AE5" s="24">
        <v>6</v>
      </c>
      <c r="AF5" s="24">
        <v>3</v>
      </c>
      <c r="AG5" s="115">
        <f t="shared" ref="AG5:AG10" si="4">+(AD5*2+AF5)/(2*AC5)</f>
        <v>0.53125</v>
      </c>
      <c r="AH5" s="115"/>
      <c r="AI5" s="24">
        <v>47</v>
      </c>
      <c r="AJ5" s="24">
        <v>0</v>
      </c>
      <c r="AK5" s="24">
        <v>0</v>
      </c>
      <c r="AL5" s="26">
        <f t="shared" ref="AL5:AL10" si="5">+AI5/AC5</f>
        <v>2.9375</v>
      </c>
      <c r="AN5" s="24"/>
      <c r="AO5" s="5"/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10</v>
      </c>
      <c r="H6" s="5">
        <v>6</v>
      </c>
      <c r="I6" s="5">
        <v>3</v>
      </c>
      <c r="J6" s="5">
        <f t="shared" si="2"/>
        <v>23</v>
      </c>
      <c r="K6" s="38">
        <f t="shared" si="3"/>
        <v>0.60526315789473684</v>
      </c>
      <c r="L6" s="5">
        <f>+$AA$66</f>
        <v>64</v>
      </c>
      <c r="M6" s="5">
        <v>58</v>
      </c>
      <c r="N6" s="5">
        <f>+$AB$66</f>
        <v>99</v>
      </c>
      <c r="O6" s="5">
        <f>+$AD$66</f>
        <v>36</v>
      </c>
      <c r="P6" s="5">
        <v>3</v>
      </c>
      <c r="Q6" s="46"/>
      <c r="R6" s="40"/>
      <c r="U6" s="30">
        <v>7.5</v>
      </c>
      <c r="V6" s="23" t="s">
        <v>16</v>
      </c>
      <c r="X6" s="23"/>
      <c r="Y6" s="23"/>
      <c r="Z6" s="23" t="s">
        <v>17</v>
      </c>
      <c r="AB6" s="24"/>
      <c r="AC6" s="24">
        <v>17</v>
      </c>
      <c r="AD6" s="24">
        <v>4</v>
      </c>
      <c r="AE6" s="24">
        <v>10</v>
      </c>
      <c r="AF6" s="24">
        <v>3</v>
      </c>
      <c r="AG6" s="115">
        <f t="shared" si="4"/>
        <v>0.3235294117647059</v>
      </c>
      <c r="AH6" s="115"/>
      <c r="AI6" s="24">
        <v>52</v>
      </c>
      <c r="AJ6" s="24">
        <v>0</v>
      </c>
      <c r="AK6" s="24">
        <v>2</v>
      </c>
      <c r="AL6" s="26">
        <f t="shared" si="5"/>
        <v>3.0588235294117645</v>
      </c>
      <c r="AN6" s="24"/>
      <c r="AO6" s="5"/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8</v>
      </c>
      <c r="H7" s="5">
        <v>8</v>
      </c>
      <c r="I7" s="5">
        <v>3</v>
      </c>
      <c r="J7" s="5">
        <f t="shared" si="2"/>
        <v>19</v>
      </c>
      <c r="K7" s="38">
        <f t="shared" si="3"/>
        <v>0.5</v>
      </c>
      <c r="L7" s="5">
        <f>+$AA$53</f>
        <v>57</v>
      </c>
      <c r="M7" s="5">
        <v>54</v>
      </c>
      <c r="N7" s="5">
        <f>+$AB$53</f>
        <v>90</v>
      </c>
      <c r="O7" s="5">
        <f>+$AD$53</f>
        <v>20</v>
      </c>
      <c r="P7" s="5">
        <v>4</v>
      </c>
      <c r="Q7" s="46"/>
      <c r="R7" s="40"/>
      <c r="U7" s="30">
        <v>7.5</v>
      </c>
      <c r="V7" s="23" t="s">
        <v>98</v>
      </c>
      <c r="X7" s="23"/>
      <c r="Y7" s="23"/>
      <c r="Z7" s="23" t="s">
        <v>19</v>
      </c>
      <c r="AB7" s="24"/>
      <c r="AC7" s="24">
        <v>14</v>
      </c>
      <c r="AD7" s="24">
        <v>8</v>
      </c>
      <c r="AE7" s="24">
        <v>4</v>
      </c>
      <c r="AF7" s="24">
        <v>2</v>
      </c>
      <c r="AG7" s="115">
        <f t="shared" si="4"/>
        <v>0.6428571428571429</v>
      </c>
      <c r="AH7" s="115"/>
      <c r="AI7" s="24">
        <v>43</v>
      </c>
      <c r="AJ7" s="24">
        <v>0</v>
      </c>
      <c r="AK7" s="24">
        <v>2</v>
      </c>
      <c r="AL7" s="26">
        <f t="shared" si="5"/>
        <v>3.0714285714285716</v>
      </c>
      <c r="AN7" s="24"/>
      <c r="AO7" s="5"/>
      <c r="AQ7" s="24"/>
      <c r="AR7" s="45"/>
    </row>
    <row r="8" spans="1:44" ht="18" x14ac:dyDescent="0.25">
      <c r="A8" s="40"/>
      <c r="B8" s="5">
        <v>7</v>
      </c>
      <c r="C8" s="6" t="s">
        <v>161</v>
      </c>
      <c r="D8" s="11"/>
      <c r="E8" s="6"/>
      <c r="F8" s="11"/>
      <c r="G8" s="5">
        <v>6</v>
      </c>
      <c r="H8" s="5">
        <v>10</v>
      </c>
      <c r="I8" s="5">
        <v>3</v>
      </c>
      <c r="J8" s="5">
        <f t="shared" si="2"/>
        <v>15</v>
      </c>
      <c r="K8" s="38">
        <f t="shared" si="3"/>
        <v>0.39473684210526316</v>
      </c>
      <c r="L8" s="5">
        <f>+$AN$53</f>
        <v>46</v>
      </c>
      <c r="M8" s="5">
        <v>54</v>
      </c>
      <c r="N8" s="5">
        <f>+$AO$53</f>
        <v>73</v>
      </c>
      <c r="O8" s="5">
        <f>+$AQ$53</f>
        <v>26</v>
      </c>
      <c r="P8" s="5">
        <v>5</v>
      </c>
      <c r="Q8" s="46"/>
      <c r="R8" s="40"/>
      <c r="U8" s="30">
        <v>7.5</v>
      </c>
      <c r="V8" s="23" t="s">
        <v>111</v>
      </c>
      <c r="X8" s="23"/>
      <c r="Y8" s="23"/>
      <c r="Z8" s="23" t="s">
        <v>21</v>
      </c>
      <c r="AB8" s="24"/>
      <c r="AC8" s="24">
        <v>10</v>
      </c>
      <c r="AD8" s="24">
        <v>2</v>
      </c>
      <c r="AE8" s="24">
        <v>6</v>
      </c>
      <c r="AF8" s="24">
        <v>2</v>
      </c>
      <c r="AG8" s="115">
        <f t="shared" si="4"/>
        <v>0.3</v>
      </c>
      <c r="AH8" s="115"/>
      <c r="AI8" s="24">
        <v>32</v>
      </c>
      <c r="AJ8" s="24">
        <v>2</v>
      </c>
      <c r="AK8" s="24">
        <v>0</v>
      </c>
      <c r="AL8" s="26">
        <f t="shared" si="5"/>
        <v>3.2</v>
      </c>
      <c r="AN8" s="24"/>
      <c r="AO8" s="5"/>
      <c r="AQ8" s="24"/>
      <c r="AR8" s="45"/>
    </row>
    <row r="9" spans="1:44" ht="18" x14ac:dyDescent="0.25">
      <c r="A9" s="40"/>
      <c r="B9" s="5">
        <v>2</v>
      </c>
      <c r="C9" s="6" t="s">
        <v>132</v>
      </c>
      <c r="D9" s="11"/>
      <c r="E9" s="11"/>
      <c r="F9" s="11"/>
      <c r="G9" s="5">
        <v>5</v>
      </c>
      <c r="H9" s="5">
        <v>11</v>
      </c>
      <c r="I9" s="5">
        <v>3</v>
      </c>
      <c r="J9" s="5">
        <f t="shared" si="2"/>
        <v>13</v>
      </c>
      <c r="K9" s="38">
        <f t="shared" si="3"/>
        <v>0.34210526315789475</v>
      </c>
      <c r="L9" s="5">
        <f>+$AA$40</f>
        <v>38</v>
      </c>
      <c r="M9" s="5">
        <v>65</v>
      </c>
      <c r="N9" s="5">
        <f>+$AB$40</f>
        <v>67</v>
      </c>
      <c r="O9" s="5">
        <f>+$AD$40</f>
        <v>28</v>
      </c>
      <c r="P9" s="5">
        <v>6</v>
      </c>
      <c r="Q9" s="46"/>
      <c r="R9" s="40"/>
      <c r="U9" s="30">
        <v>7.5</v>
      </c>
      <c r="V9" s="23" t="s">
        <v>97</v>
      </c>
      <c r="X9" s="23"/>
      <c r="Y9" s="23"/>
      <c r="Z9" s="23" t="s">
        <v>132</v>
      </c>
      <c r="AB9" s="24"/>
      <c r="AC9" s="24">
        <v>19</v>
      </c>
      <c r="AD9" s="24">
        <v>5</v>
      </c>
      <c r="AE9" s="24">
        <v>11</v>
      </c>
      <c r="AF9" s="24">
        <v>3</v>
      </c>
      <c r="AG9" s="115">
        <f t="shared" si="4"/>
        <v>0.34210526315789475</v>
      </c>
      <c r="AH9" s="115"/>
      <c r="AI9" s="24">
        <v>63</v>
      </c>
      <c r="AJ9" s="24">
        <v>2</v>
      </c>
      <c r="AK9" s="24">
        <v>0</v>
      </c>
      <c r="AL9" s="26">
        <f t="shared" si="5"/>
        <v>3.3157894736842106</v>
      </c>
      <c r="AN9" s="24"/>
      <c r="AO9" s="5"/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5</v>
      </c>
      <c r="H10" s="5">
        <v>13</v>
      </c>
      <c r="I10" s="5">
        <v>1</v>
      </c>
      <c r="J10" s="5">
        <f t="shared" si="2"/>
        <v>11</v>
      </c>
      <c r="K10" s="38">
        <f t="shared" si="3"/>
        <v>0.28947368421052633</v>
      </c>
      <c r="L10" s="5">
        <f>+$AN$66</f>
        <v>44</v>
      </c>
      <c r="M10" s="5">
        <v>73</v>
      </c>
      <c r="N10" s="5">
        <f>+$AO$66</f>
        <v>71</v>
      </c>
      <c r="O10" s="5">
        <f>+$AQ$66</f>
        <v>16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4"/>
        <v>0.2</v>
      </c>
      <c r="AH10" s="115"/>
      <c r="AI10" s="24">
        <v>19</v>
      </c>
      <c r="AJ10" s="24">
        <v>0</v>
      </c>
      <c r="AK10" s="24">
        <v>0</v>
      </c>
      <c r="AL10" s="26">
        <f t="shared" si="5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4</v>
      </c>
      <c r="H11" s="5">
        <v>12</v>
      </c>
      <c r="I11" s="5">
        <v>3</v>
      </c>
      <c r="J11" s="5">
        <f t="shared" si="2"/>
        <v>11</v>
      </c>
      <c r="K11" s="38">
        <f t="shared" si="3"/>
        <v>0.28947368421052633</v>
      </c>
      <c r="L11" s="5">
        <f>+$AN$40</f>
        <v>44</v>
      </c>
      <c r="M11" s="5">
        <v>62</v>
      </c>
      <c r="N11" s="5">
        <f>+$AO$40</f>
        <v>70</v>
      </c>
      <c r="O11" s="5">
        <f>+$AQ$40</f>
        <v>22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+AC142</f>
        <v>45</v>
      </c>
      <c r="AD11" s="24">
        <f>+AD142</f>
        <v>21</v>
      </c>
      <c r="AE11" s="24">
        <f>+AE142</f>
        <v>20</v>
      </c>
      <c r="AF11" s="24">
        <f>+AF142</f>
        <v>4</v>
      </c>
      <c r="AG11" s="115">
        <f t="shared" si="0"/>
        <v>0.51111111111111107</v>
      </c>
      <c r="AH11" s="115"/>
      <c r="AI11" s="24">
        <f>+AI142</f>
        <v>129</v>
      </c>
      <c r="AJ11" s="24">
        <f>+AJ142</f>
        <v>2</v>
      </c>
      <c r="AK11" s="24">
        <f>+AK142</f>
        <v>2</v>
      </c>
      <c r="AL11" s="26">
        <f t="shared" si="1"/>
        <v>2.8666666666666667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65</v>
      </c>
      <c r="H12" s="9">
        <f>SUM(H4:H11)</f>
        <v>65</v>
      </c>
      <c r="I12" s="9">
        <f>SUM(I4:I11)</f>
        <v>22</v>
      </c>
      <c r="J12" s="9"/>
      <c r="K12" s="9"/>
      <c r="L12" s="9">
        <f>SUM(L4:L11)</f>
        <v>447</v>
      </c>
      <c r="M12" s="9">
        <f>SUM(M4:M11)</f>
        <v>447</v>
      </c>
      <c r="N12" s="9">
        <f>SUM(N4:N11)</f>
        <v>722</v>
      </c>
      <c r="O12" s="9">
        <f>SUM(O4:O11)</f>
        <v>206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152</v>
      </c>
      <c r="AD12" s="15">
        <f t="shared" si="6"/>
        <v>65</v>
      </c>
      <c r="AE12" s="15">
        <f t="shared" si="6"/>
        <v>65</v>
      </c>
      <c r="AF12" s="15">
        <f t="shared" si="6"/>
        <v>22</v>
      </c>
      <c r="AG12" s="15"/>
      <c r="AH12" s="15"/>
      <c r="AI12" s="15">
        <f t="shared" ref="AI12:AK12" si="7">SUM(AI3:AI11)</f>
        <v>440</v>
      </c>
      <c r="AJ12" s="15">
        <f t="shared" si="7"/>
        <v>7</v>
      </c>
      <c r="AK12" s="15">
        <f t="shared" si="7"/>
        <v>8</v>
      </c>
      <c r="AL12" s="36">
        <f>+AI12/AC12</f>
        <v>2.8947368421052633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19 Summary:</v>
      </c>
      <c r="C14" s="54"/>
      <c r="D14" s="54"/>
      <c r="E14" s="116">
        <v>44942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25" t="s">
        <v>150</v>
      </c>
      <c r="T14" s="62" t="s">
        <v>114</v>
      </c>
      <c r="U14" s="62"/>
      <c r="V14" s="62"/>
      <c r="W14" s="62"/>
      <c r="X14" s="62" t="s">
        <v>151</v>
      </c>
      <c r="Y14" s="17" t="s">
        <v>28</v>
      </c>
      <c r="Z14" s="25" t="s">
        <v>4</v>
      </c>
      <c r="AA14" s="25" t="s">
        <v>29</v>
      </c>
      <c r="AB14" s="25" t="s">
        <v>30</v>
      </c>
      <c r="AC14" s="25" t="s">
        <v>31</v>
      </c>
      <c r="AD14" s="25" t="s">
        <v>3</v>
      </c>
      <c r="AE14" s="51"/>
      <c r="AF14" s="25" t="s">
        <v>150</v>
      </c>
      <c r="AG14" s="62" t="s">
        <v>114</v>
      </c>
      <c r="AH14" s="62"/>
      <c r="AI14" s="62"/>
      <c r="AJ14" s="62"/>
      <c r="AK14" s="62" t="s">
        <v>151</v>
      </c>
      <c r="AL14" s="17" t="s">
        <v>28</v>
      </c>
      <c r="AM14" s="25" t="s">
        <v>4</v>
      </c>
      <c r="AN14" s="25" t="s">
        <v>29</v>
      </c>
      <c r="AO14" s="25" t="s">
        <v>30</v>
      </c>
      <c r="AP14" s="25" t="s">
        <v>31</v>
      </c>
      <c r="AQ14" s="25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187</v>
      </c>
      <c r="D15" s="11"/>
      <c r="E15" s="23"/>
      <c r="F15" s="23"/>
      <c r="G15" s="5">
        <v>2</v>
      </c>
      <c r="H15" s="24">
        <v>1</v>
      </c>
      <c r="I15" s="23" t="s">
        <v>663</v>
      </c>
      <c r="J15" s="23"/>
      <c r="K15" s="23"/>
      <c r="L15" s="23" t="s">
        <v>664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23</v>
      </c>
      <c r="AA15" s="24">
        <v>4</v>
      </c>
      <c r="AB15" s="24">
        <v>3</v>
      </c>
      <c r="AC15" s="24">
        <f t="shared" ref="AC15:AC26" si="8">+AA15+AB15</f>
        <v>7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47</v>
      </c>
      <c r="AN15" s="15">
        <v>13</v>
      </c>
      <c r="AO15" s="15">
        <v>23</v>
      </c>
      <c r="AP15" s="15">
        <f t="shared" ref="AP15:AP26" si="9">+AN15+AO15</f>
        <v>36</v>
      </c>
      <c r="AQ15" s="15">
        <v>10</v>
      </c>
      <c r="AR15" s="45"/>
    </row>
    <row r="16" spans="1:44" ht="15.95" customHeight="1" x14ac:dyDescent="0.25">
      <c r="A16" s="47"/>
      <c r="B16" s="24" t="s">
        <v>34</v>
      </c>
      <c r="C16" s="23" t="s">
        <v>662</v>
      </c>
      <c r="D16" s="16"/>
      <c r="E16" s="23"/>
      <c r="F16" s="23"/>
      <c r="G16" s="5"/>
      <c r="H16" s="24">
        <v>2</v>
      </c>
      <c r="I16" s="23" t="s">
        <v>663</v>
      </c>
      <c r="J16" s="23"/>
      <c r="K16" s="23"/>
      <c r="L16" s="23" t="s">
        <v>665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13</v>
      </c>
      <c r="AA16" s="24">
        <v>0</v>
      </c>
      <c r="AB16" s="24">
        <v>1</v>
      </c>
      <c r="AC16" s="24">
        <f t="shared" si="8"/>
        <v>1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13</v>
      </c>
      <c r="AN16" s="24">
        <v>0</v>
      </c>
      <c r="AO16" s="24">
        <v>1</v>
      </c>
      <c r="AP16" s="24">
        <f t="shared" si="9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19</v>
      </c>
      <c r="AA17" s="24">
        <v>27</v>
      </c>
      <c r="AB17" s="24">
        <v>20</v>
      </c>
      <c r="AC17" s="24">
        <f t="shared" si="8"/>
        <v>47</v>
      </c>
      <c r="AD17" s="24">
        <v>8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15</v>
      </c>
      <c r="AN17" s="24">
        <v>29</v>
      </c>
      <c r="AO17" s="24">
        <v>7</v>
      </c>
      <c r="AP17" s="24">
        <f t="shared" si="9"/>
        <v>36</v>
      </c>
      <c r="AQ17" s="24">
        <v>6</v>
      </c>
      <c r="AR17" s="45"/>
    </row>
    <row r="18" spans="1:44" ht="15.95" customHeight="1" x14ac:dyDescent="0.25">
      <c r="A18" s="47"/>
      <c r="B18" s="24" t="s">
        <v>53</v>
      </c>
      <c r="C18" s="6" t="s">
        <v>184</v>
      </c>
      <c r="D18" s="11"/>
      <c r="E18" s="23"/>
      <c r="F18" s="23"/>
      <c r="G18" s="5">
        <v>4</v>
      </c>
      <c r="H18" s="24">
        <v>1</v>
      </c>
      <c r="I18" s="23" t="s">
        <v>646</v>
      </c>
      <c r="L18" s="23" t="s">
        <v>666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19</v>
      </c>
      <c r="AA18" s="24">
        <v>20</v>
      </c>
      <c r="AB18" s="24">
        <v>28</v>
      </c>
      <c r="AC18" s="24">
        <f t="shared" si="8"/>
        <v>48</v>
      </c>
      <c r="AD18" s="24">
        <v>6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16</v>
      </c>
      <c r="AN18" s="24">
        <v>19</v>
      </c>
      <c r="AO18" s="24">
        <v>14</v>
      </c>
      <c r="AP18" s="24">
        <f t="shared" si="9"/>
        <v>33</v>
      </c>
      <c r="AQ18" s="24">
        <v>2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1</v>
      </c>
      <c r="I19" s="23" t="s">
        <v>119</v>
      </c>
      <c r="L19" s="23" t="s">
        <v>179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17</v>
      </c>
      <c r="AA19" s="24">
        <v>5</v>
      </c>
      <c r="AB19" s="24">
        <v>7</v>
      </c>
      <c r="AC19" s="24">
        <f t="shared" si="8"/>
        <v>12</v>
      </c>
      <c r="AD19" s="24">
        <v>4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19</v>
      </c>
      <c r="AN19" s="24">
        <v>8</v>
      </c>
      <c r="AO19" s="24">
        <v>16</v>
      </c>
      <c r="AP19" s="24">
        <f t="shared" si="9"/>
        <v>24</v>
      </c>
      <c r="AQ19" s="24">
        <v>0</v>
      </c>
      <c r="AR19" s="45"/>
    </row>
    <row r="20" spans="1:44" ht="15.95" customHeight="1" x14ac:dyDescent="0.25">
      <c r="A20" s="47"/>
      <c r="H20" s="24">
        <v>2</v>
      </c>
      <c r="I20" s="23" t="s">
        <v>178</v>
      </c>
      <c r="L20" s="23" t="s">
        <v>222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19</v>
      </c>
      <c r="AA20" s="24">
        <v>2</v>
      </c>
      <c r="AB20" s="24">
        <v>13</v>
      </c>
      <c r="AC20" s="24">
        <f t="shared" si="8"/>
        <v>15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16</v>
      </c>
      <c r="AN20" s="24">
        <v>3</v>
      </c>
      <c r="AO20" s="24">
        <v>9</v>
      </c>
      <c r="AP20" s="24">
        <f t="shared" si="9"/>
        <v>12</v>
      </c>
      <c r="AQ20" s="24">
        <v>0</v>
      </c>
      <c r="AR20" s="45"/>
    </row>
    <row r="21" spans="1:44" ht="15.95" customHeight="1" x14ac:dyDescent="0.25">
      <c r="A21" s="47"/>
      <c r="H21" s="24">
        <v>2</v>
      </c>
      <c r="I21" s="23" t="s">
        <v>179</v>
      </c>
      <c r="L21" s="23" t="s">
        <v>263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18</v>
      </c>
      <c r="AA21" s="24">
        <v>9</v>
      </c>
      <c r="AB21" s="24">
        <v>7</v>
      </c>
      <c r="AC21" s="24">
        <f t="shared" si="8"/>
        <v>16</v>
      </c>
      <c r="AD21" s="24">
        <v>6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11</v>
      </c>
      <c r="AN21" s="24">
        <v>1</v>
      </c>
      <c r="AO21" s="24">
        <v>8</v>
      </c>
      <c r="AP21" s="24">
        <f t="shared" si="9"/>
        <v>9</v>
      </c>
      <c r="AQ21" s="24">
        <v>2</v>
      </c>
      <c r="AR21" s="45"/>
    </row>
    <row r="22" spans="1:44" ht="15.95" customHeight="1" x14ac:dyDescent="0.25">
      <c r="A22" s="47"/>
      <c r="B22" s="40"/>
      <c r="C22" s="52"/>
      <c r="D22" s="52"/>
      <c r="E22" s="52"/>
      <c r="F22" s="52"/>
      <c r="G22" s="48"/>
      <c r="H22" s="51"/>
      <c r="I22" s="52"/>
      <c r="J22" s="52"/>
      <c r="K22" s="51"/>
      <c r="L22" s="51"/>
      <c r="M22" s="51"/>
      <c r="N22" s="51"/>
      <c r="O22" s="51"/>
      <c r="P22" s="51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17</v>
      </c>
      <c r="AA22" s="24">
        <v>1</v>
      </c>
      <c r="AB22" s="24">
        <v>6</v>
      </c>
      <c r="AC22" s="24">
        <f t="shared" si="8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14</v>
      </c>
      <c r="AN22" s="24">
        <v>0</v>
      </c>
      <c r="AO22" s="24">
        <v>12</v>
      </c>
      <c r="AP22" s="24">
        <f t="shared" si="9"/>
        <v>12</v>
      </c>
      <c r="AQ22" s="24">
        <v>6</v>
      </c>
      <c r="AR22" s="45"/>
    </row>
    <row r="23" spans="1:44" ht="15.95" customHeight="1" x14ac:dyDescent="0.25">
      <c r="A23" s="47"/>
      <c r="B23" s="48" t="s">
        <v>58</v>
      </c>
      <c r="C23" s="6" t="s">
        <v>188</v>
      </c>
      <c r="E23" s="23"/>
      <c r="F23" s="23"/>
      <c r="G23" s="5">
        <v>1</v>
      </c>
      <c r="H23" s="24">
        <v>1</v>
      </c>
      <c r="I23" s="23" t="s">
        <v>106</v>
      </c>
      <c r="J23" s="23"/>
      <c r="K23" s="23"/>
      <c r="L23" s="23" t="s">
        <v>453</v>
      </c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19</v>
      </c>
      <c r="AA23" s="24">
        <v>5</v>
      </c>
      <c r="AB23" s="24">
        <v>12</v>
      </c>
      <c r="AC23" s="24">
        <f t="shared" si="8"/>
        <v>17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13</v>
      </c>
      <c r="AN23" s="24">
        <v>0</v>
      </c>
      <c r="AO23" s="24">
        <v>16</v>
      </c>
      <c r="AP23" s="24">
        <f t="shared" si="9"/>
        <v>16</v>
      </c>
      <c r="AQ23" s="24">
        <v>0</v>
      </c>
      <c r="AR23" s="50"/>
    </row>
    <row r="24" spans="1:44" ht="15.95" customHeight="1" x14ac:dyDescent="0.25">
      <c r="A24" s="47"/>
      <c r="B24" s="24" t="s">
        <v>34</v>
      </c>
      <c r="C24" s="16"/>
      <c r="D24" s="16" t="s">
        <v>140</v>
      </c>
      <c r="E24" s="23"/>
      <c r="F24" s="23"/>
      <c r="G24" s="11"/>
      <c r="H24" s="24"/>
      <c r="I24" s="23"/>
      <c r="J24" s="23"/>
      <c r="K24" s="23"/>
      <c r="L24" s="23"/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14</v>
      </c>
      <c r="AA24" s="24">
        <v>2</v>
      </c>
      <c r="AB24" s="24">
        <v>13</v>
      </c>
      <c r="AC24" s="24">
        <f t="shared" si="8"/>
        <v>15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H25" s="24"/>
      <c r="I25" s="23"/>
      <c r="L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16</v>
      </c>
      <c r="AA25" s="24">
        <v>0</v>
      </c>
      <c r="AB25" s="24">
        <v>9</v>
      </c>
      <c r="AC25" s="24">
        <f t="shared" si="8"/>
        <v>9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18</v>
      </c>
      <c r="AN25" s="24">
        <v>4</v>
      </c>
      <c r="AO25" s="24">
        <v>10</v>
      </c>
      <c r="AP25" s="24">
        <f t="shared" si="9"/>
        <v>14</v>
      </c>
      <c r="AQ25" s="24">
        <v>2</v>
      </c>
      <c r="AR25" s="40"/>
    </row>
    <row r="26" spans="1:44" ht="15.95" customHeight="1" x14ac:dyDescent="0.25">
      <c r="A26" s="47"/>
      <c r="C26" s="6" t="s">
        <v>182</v>
      </c>
      <c r="E26" s="23"/>
      <c r="F26" s="23"/>
      <c r="G26" s="5">
        <v>5</v>
      </c>
      <c r="H26" s="24">
        <v>1</v>
      </c>
      <c r="I26" s="23" t="s">
        <v>41</v>
      </c>
      <c r="J26" s="23"/>
      <c r="K26" s="23"/>
      <c r="L26" s="23" t="s">
        <v>122</v>
      </c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15</v>
      </c>
      <c r="AA26" s="24">
        <v>0</v>
      </c>
      <c r="AB26" s="24">
        <v>3</v>
      </c>
      <c r="AC26" s="24">
        <f t="shared" si="8"/>
        <v>3</v>
      </c>
      <c r="AD26" s="24">
        <v>2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18</v>
      </c>
      <c r="AN26" s="24">
        <v>2</v>
      </c>
      <c r="AO26" s="24">
        <v>13</v>
      </c>
      <c r="AP26" s="24">
        <f t="shared" si="9"/>
        <v>15</v>
      </c>
      <c r="AQ26" s="24">
        <v>0</v>
      </c>
      <c r="AR26" s="40"/>
    </row>
    <row r="27" spans="1:44" ht="15.95" customHeight="1" thickBot="1" x14ac:dyDescent="0.3">
      <c r="A27" s="47"/>
      <c r="B27" s="24" t="s">
        <v>34</v>
      </c>
      <c r="C27" s="23"/>
      <c r="D27" s="16" t="s">
        <v>140</v>
      </c>
      <c r="H27" s="24">
        <v>1</v>
      </c>
      <c r="I27" s="23" t="s">
        <v>158</v>
      </c>
      <c r="J27" s="23"/>
      <c r="K27" s="23"/>
      <c r="L27" s="23" t="s">
        <v>272</v>
      </c>
      <c r="M27" s="23"/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209</v>
      </c>
      <c r="AA27" s="25">
        <f t="shared" ref="AA27" si="10">SUM(AA15:AA26)</f>
        <v>75</v>
      </c>
      <c r="AB27" s="25">
        <f>SUM(AB15:AB26)</f>
        <v>122</v>
      </c>
      <c r="AC27" s="25">
        <f>+AB27+AA27</f>
        <v>197</v>
      </c>
      <c r="AD27" s="25">
        <f>SUM(AD15:AD26)</f>
        <v>30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207</v>
      </c>
      <c r="AN27" s="25">
        <f t="shared" ref="AN27" si="11">SUM(AN15:AN26)</f>
        <v>79</v>
      </c>
      <c r="AO27" s="25">
        <f>SUM(AO15:AO26)</f>
        <v>130</v>
      </c>
      <c r="AP27" s="25">
        <f>+AO27+AN27</f>
        <v>209</v>
      </c>
      <c r="AQ27" s="25">
        <f>SUM(AQ15:AQ26)</f>
        <v>28</v>
      </c>
      <c r="AR27" s="40"/>
    </row>
    <row r="28" spans="1:44" ht="15.95" customHeight="1" x14ac:dyDescent="0.25">
      <c r="A28" s="47"/>
      <c r="H28" s="24">
        <v>2</v>
      </c>
      <c r="I28" s="23" t="s">
        <v>41</v>
      </c>
      <c r="L28" s="23" t="s">
        <v>122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39</v>
      </c>
      <c r="AA28" s="15">
        <v>7</v>
      </c>
      <c r="AB28" s="15">
        <v>10</v>
      </c>
      <c r="AC28" s="15">
        <f t="shared" ref="AC28:AC39" si="12">+AA28+AB28</f>
        <v>17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70</v>
      </c>
      <c r="AN28" s="15">
        <v>21</v>
      </c>
      <c r="AO28" s="15">
        <v>28</v>
      </c>
      <c r="AP28" s="15">
        <f t="shared" ref="AP28:AP39" si="13">+AN28+AO28</f>
        <v>49</v>
      </c>
      <c r="AQ28" s="15">
        <v>12</v>
      </c>
      <c r="AR28" s="40"/>
    </row>
    <row r="29" spans="1:44" ht="15.95" customHeight="1" x14ac:dyDescent="0.25">
      <c r="A29" s="47"/>
      <c r="H29" s="24">
        <v>2</v>
      </c>
      <c r="I29" s="23" t="s">
        <v>171</v>
      </c>
      <c r="L29" s="23" t="s">
        <v>158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19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10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171</v>
      </c>
      <c r="L30" s="23" t="s">
        <v>158</v>
      </c>
      <c r="P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16</v>
      </c>
      <c r="AA30" s="24">
        <v>8</v>
      </c>
      <c r="AB30" s="24">
        <v>5</v>
      </c>
      <c r="AC30" s="24">
        <f t="shared" si="12"/>
        <v>13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B31" s="40"/>
      <c r="C31" s="52"/>
      <c r="D31" s="52"/>
      <c r="E31" s="52"/>
      <c r="F31" s="52"/>
      <c r="G31" s="48"/>
      <c r="H31" s="51"/>
      <c r="I31" s="52"/>
      <c r="J31" s="52"/>
      <c r="K31" s="51"/>
      <c r="L31" s="51"/>
      <c r="M31" s="51"/>
      <c r="N31" s="51"/>
      <c r="O31" s="51"/>
      <c r="P31" s="51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14</v>
      </c>
      <c r="AA31" s="24">
        <v>3</v>
      </c>
      <c r="AB31" s="24">
        <v>9</v>
      </c>
      <c r="AC31" s="24">
        <f t="shared" si="12"/>
        <v>12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14</v>
      </c>
      <c r="AN31" s="24">
        <v>1</v>
      </c>
      <c r="AO31" s="24">
        <v>4</v>
      </c>
      <c r="AP31" s="24">
        <f t="shared" si="13"/>
        <v>5</v>
      </c>
      <c r="AQ31" s="24">
        <v>0</v>
      </c>
      <c r="AR31" s="40"/>
    </row>
    <row r="32" spans="1:44" ht="15.95" customHeight="1" x14ac:dyDescent="0.25">
      <c r="A32" s="47"/>
      <c r="B32" s="48" t="s">
        <v>67</v>
      </c>
      <c r="C32" s="6" t="s">
        <v>185</v>
      </c>
      <c r="F32" s="20"/>
      <c r="G32" s="5">
        <v>2</v>
      </c>
      <c r="H32" s="24">
        <v>1</v>
      </c>
      <c r="I32" s="23" t="s">
        <v>62</v>
      </c>
      <c r="J32" s="23"/>
      <c r="K32" s="23"/>
      <c r="L32" s="23" t="s">
        <v>661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19</v>
      </c>
      <c r="AA32" s="24">
        <v>5</v>
      </c>
      <c r="AB32" s="24">
        <v>8</v>
      </c>
      <c r="AC32" s="24">
        <f t="shared" si="12"/>
        <v>13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15</v>
      </c>
      <c r="AN32" s="24">
        <v>12</v>
      </c>
      <c r="AO32" s="24">
        <v>5</v>
      </c>
      <c r="AP32" s="24">
        <f t="shared" si="13"/>
        <v>17</v>
      </c>
      <c r="AQ32" s="24">
        <v>4</v>
      </c>
      <c r="AR32" s="40"/>
    </row>
    <row r="33" spans="1:44" ht="15.95" customHeight="1" x14ac:dyDescent="0.25">
      <c r="A33" s="47"/>
      <c r="B33" s="24" t="s">
        <v>34</v>
      </c>
      <c r="C33" s="23"/>
      <c r="D33" s="23" t="s">
        <v>140</v>
      </c>
      <c r="E33" s="23"/>
      <c r="H33" s="24">
        <v>2</v>
      </c>
      <c r="I33" s="23" t="s">
        <v>62</v>
      </c>
      <c r="L33" s="23" t="s">
        <v>661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17</v>
      </c>
      <c r="AA33" s="24">
        <v>6</v>
      </c>
      <c r="AB33" s="24">
        <v>8</v>
      </c>
      <c r="AC33" s="24">
        <f t="shared" si="12"/>
        <v>14</v>
      </c>
      <c r="AD33" s="24">
        <v>2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17</v>
      </c>
      <c r="AN33" s="24">
        <v>1</v>
      </c>
      <c r="AO33" s="24">
        <v>6</v>
      </c>
      <c r="AP33" s="24">
        <f t="shared" si="13"/>
        <v>7</v>
      </c>
      <c r="AQ33" s="24">
        <v>0</v>
      </c>
      <c r="AR33" s="40"/>
    </row>
    <row r="34" spans="1:44" ht="15.95" customHeight="1" x14ac:dyDescent="0.25">
      <c r="A34" s="47"/>
      <c r="H34" s="24"/>
      <c r="I34" s="23"/>
      <c r="L34" s="23"/>
      <c r="M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12</v>
      </c>
      <c r="AA34" s="24">
        <v>1</v>
      </c>
      <c r="AB34" s="24">
        <v>7</v>
      </c>
      <c r="AC34" s="24">
        <f t="shared" si="12"/>
        <v>8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14</v>
      </c>
      <c r="AN34" s="24">
        <v>3</v>
      </c>
      <c r="AO34" s="24">
        <v>5</v>
      </c>
      <c r="AP34" s="24">
        <f t="shared" si="13"/>
        <v>8</v>
      </c>
      <c r="AQ34" s="24">
        <v>0</v>
      </c>
      <c r="AR34" s="40"/>
    </row>
    <row r="35" spans="1:44" ht="15.95" customHeight="1" x14ac:dyDescent="0.25">
      <c r="A35" s="47" t="s">
        <v>64</v>
      </c>
      <c r="C35" s="6" t="s">
        <v>183</v>
      </c>
      <c r="D35" s="1"/>
      <c r="E35" s="23"/>
      <c r="F35" s="23"/>
      <c r="G35" s="5">
        <v>2</v>
      </c>
      <c r="H35" s="24">
        <v>1</v>
      </c>
      <c r="I35" s="23" t="s">
        <v>125</v>
      </c>
      <c r="J35" s="23"/>
      <c r="K35" s="23"/>
      <c r="L35" s="23" t="s">
        <v>143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13</v>
      </c>
      <c r="AA35" s="24">
        <v>1</v>
      </c>
      <c r="AB35" s="24">
        <v>1</v>
      </c>
      <c r="AC35" s="24">
        <f t="shared" si="12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19</v>
      </c>
      <c r="AN35" s="24">
        <v>2</v>
      </c>
      <c r="AO35" s="24">
        <v>8</v>
      </c>
      <c r="AP35" s="24">
        <f t="shared" si="13"/>
        <v>10</v>
      </c>
      <c r="AQ35" s="24">
        <v>2</v>
      </c>
      <c r="AR35" s="40"/>
    </row>
    <row r="36" spans="1:44" ht="15.95" customHeight="1" x14ac:dyDescent="0.25">
      <c r="A36" s="47"/>
      <c r="B36" s="24" t="s">
        <v>34</v>
      </c>
      <c r="C36" s="16"/>
      <c r="D36" s="16" t="s">
        <v>140</v>
      </c>
      <c r="H36" s="24">
        <v>2</v>
      </c>
      <c r="I36" s="23" t="s">
        <v>668</v>
      </c>
      <c r="J36" s="23"/>
      <c r="K36" s="23"/>
      <c r="L36" s="23" t="s">
        <v>669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16</v>
      </c>
      <c r="AA36" s="24">
        <v>3</v>
      </c>
      <c r="AB36" s="24">
        <v>4</v>
      </c>
      <c r="AC36" s="24">
        <f t="shared" si="12"/>
        <v>7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9</v>
      </c>
      <c r="AN36" s="24">
        <v>1</v>
      </c>
      <c r="AO36" s="24">
        <v>5</v>
      </c>
      <c r="AP36" s="24">
        <f t="shared" si="13"/>
        <v>6</v>
      </c>
      <c r="AQ36" s="24">
        <v>2</v>
      </c>
      <c r="AR36" s="40"/>
    </row>
    <row r="37" spans="1:44" ht="15.95" customHeight="1" x14ac:dyDescent="0.25">
      <c r="A37" s="47"/>
      <c r="B37" s="40"/>
      <c r="C37" s="52"/>
      <c r="D37" s="52"/>
      <c r="E37" s="52"/>
      <c r="F37" s="52"/>
      <c r="G37" s="48"/>
      <c r="H37" s="51"/>
      <c r="I37" s="52"/>
      <c r="J37" s="52"/>
      <c r="K37" s="51"/>
      <c r="L37" s="51"/>
      <c r="M37" s="51"/>
      <c r="N37" s="51"/>
      <c r="O37" s="51"/>
      <c r="P37" s="51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16</v>
      </c>
      <c r="AA37" s="24">
        <v>1</v>
      </c>
      <c r="AB37" s="24">
        <v>5</v>
      </c>
      <c r="AC37" s="24">
        <f t="shared" si="12"/>
        <v>6</v>
      </c>
      <c r="AD37" s="24">
        <v>6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13</v>
      </c>
      <c r="AN37" s="24">
        <v>0</v>
      </c>
      <c r="AO37" s="24">
        <v>4</v>
      </c>
      <c r="AP37" s="24">
        <f t="shared" si="13"/>
        <v>4</v>
      </c>
      <c r="AQ37" s="24">
        <v>0</v>
      </c>
      <c r="AR37" s="40"/>
    </row>
    <row r="38" spans="1:44" ht="15.95" customHeight="1" x14ac:dyDescent="0.25">
      <c r="A38" s="47"/>
      <c r="B38" s="48" t="s">
        <v>80</v>
      </c>
      <c r="C38" s="6" t="s">
        <v>186</v>
      </c>
      <c r="E38" s="11"/>
      <c r="F38" s="11"/>
      <c r="G38" s="5">
        <v>4</v>
      </c>
      <c r="H38" s="24">
        <v>1</v>
      </c>
      <c r="I38" s="23" t="s">
        <v>78</v>
      </c>
      <c r="J38" s="23"/>
      <c r="K38" s="23"/>
      <c r="L38" s="23" t="s">
        <v>238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18</v>
      </c>
      <c r="AA38" s="24">
        <v>3</v>
      </c>
      <c r="AB38" s="24">
        <v>10</v>
      </c>
      <c r="AC38" s="24">
        <f t="shared" si="12"/>
        <v>13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12</v>
      </c>
      <c r="AN38" s="24">
        <v>0</v>
      </c>
      <c r="AO38" s="24">
        <v>1</v>
      </c>
      <c r="AP38" s="24">
        <f t="shared" si="13"/>
        <v>1</v>
      </c>
      <c r="AQ38" s="24">
        <v>2</v>
      </c>
      <c r="AR38" s="40"/>
    </row>
    <row r="39" spans="1:44" ht="15.95" customHeight="1" x14ac:dyDescent="0.25">
      <c r="A39" s="47"/>
      <c r="B39" s="24" t="s">
        <v>34</v>
      </c>
      <c r="C39" s="16"/>
      <c r="D39" s="16" t="s">
        <v>140</v>
      </c>
      <c r="E39" s="16"/>
      <c r="H39" s="24">
        <v>1</v>
      </c>
      <c r="I39" s="23" t="s">
        <v>78</v>
      </c>
      <c r="J39" s="23"/>
      <c r="K39" s="23"/>
      <c r="L39" s="23" t="s">
        <v>69</v>
      </c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2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16</v>
      </c>
      <c r="AN39" s="24">
        <v>3</v>
      </c>
      <c r="AO39" s="24">
        <v>4</v>
      </c>
      <c r="AP39" s="24">
        <f t="shared" si="13"/>
        <v>7</v>
      </c>
      <c r="AQ39" s="24">
        <v>0</v>
      </c>
      <c r="AR39" s="40"/>
    </row>
    <row r="40" spans="1:44" ht="15.95" customHeight="1" thickBot="1" x14ac:dyDescent="0.3">
      <c r="A40" s="47"/>
      <c r="C40" s="16"/>
      <c r="H40" s="24">
        <v>1</v>
      </c>
      <c r="I40" s="23" t="s">
        <v>496</v>
      </c>
      <c r="K40" s="23"/>
      <c r="L40" s="23" t="s">
        <v>200</v>
      </c>
      <c r="M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207</v>
      </c>
      <c r="AA40" s="25">
        <f t="shared" ref="AA40" si="14">SUM(AA28:AA39)</f>
        <v>38</v>
      </c>
      <c r="AB40" s="25">
        <f>SUM(AB28:AB39)</f>
        <v>67</v>
      </c>
      <c r="AC40" s="25">
        <f>+AB40+AA40</f>
        <v>105</v>
      </c>
      <c r="AD40" s="25">
        <f>SUM(AD28:AD39)</f>
        <v>28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209</v>
      </c>
      <c r="AN40" s="25">
        <f t="shared" ref="AN40" si="15">SUM(AN28:AN39)</f>
        <v>44</v>
      </c>
      <c r="AO40" s="25">
        <f>SUM(AO28:AO39)</f>
        <v>70</v>
      </c>
      <c r="AP40" s="25">
        <f>+AO40+AN40</f>
        <v>114</v>
      </c>
      <c r="AQ40" s="25">
        <f>SUM(AQ28:AQ39)</f>
        <v>22</v>
      </c>
      <c r="AR40" s="40"/>
    </row>
    <row r="41" spans="1:44" ht="15.95" customHeight="1" x14ac:dyDescent="0.25">
      <c r="A41" s="47"/>
      <c r="H41" s="24">
        <v>2</v>
      </c>
      <c r="I41" s="23" t="s">
        <v>56</v>
      </c>
      <c r="L41" s="23" t="s">
        <v>667</v>
      </c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56</v>
      </c>
      <c r="AA41" s="15">
        <v>13</v>
      </c>
      <c r="AB41" s="15">
        <v>19</v>
      </c>
      <c r="AC41" s="15">
        <f t="shared" ref="AC41:AC52" si="16">+AA41+AB41</f>
        <v>32</v>
      </c>
      <c r="AD41" s="15">
        <v>6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52.5</v>
      </c>
      <c r="AN41" s="15">
        <v>21</v>
      </c>
      <c r="AO41" s="15">
        <v>21</v>
      </c>
      <c r="AP41" s="15">
        <f t="shared" ref="AP41:AP52" si="17">+AN41+AO41</f>
        <v>42</v>
      </c>
      <c r="AQ41" s="15">
        <v>4</v>
      </c>
      <c r="AR41" s="40"/>
    </row>
    <row r="42" spans="1:44" ht="15.95" customHeight="1" x14ac:dyDescent="0.25">
      <c r="A42" s="47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16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17</v>
      </c>
      <c r="AN42" s="24">
        <v>0</v>
      </c>
      <c r="AO42" s="24">
        <v>0</v>
      </c>
      <c r="AP42" s="24">
        <f t="shared" si="17"/>
        <v>0</v>
      </c>
      <c r="AQ42" s="24">
        <v>2</v>
      </c>
      <c r="AR42" s="40"/>
    </row>
    <row r="43" spans="1:44" ht="15.95" customHeight="1" x14ac:dyDescent="0.25">
      <c r="A43" s="47"/>
      <c r="B43" s="11"/>
      <c r="C43" s="6" t="s">
        <v>169</v>
      </c>
      <c r="D43" s="16"/>
      <c r="F43" s="11"/>
      <c r="G43" s="5">
        <v>3</v>
      </c>
      <c r="H43" s="24">
        <v>1</v>
      </c>
      <c r="I43" s="23" t="s">
        <v>659</v>
      </c>
      <c r="K43" s="23"/>
      <c r="L43" s="23" t="s">
        <v>49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19</v>
      </c>
      <c r="AA43" s="24">
        <v>24</v>
      </c>
      <c r="AB43" s="24">
        <v>9</v>
      </c>
      <c r="AC43" s="24">
        <f t="shared" si="16"/>
        <v>33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16</v>
      </c>
      <c r="AN43" s="24">
        <v>13</v>
      </c>
      <c r="AO43" s="24">
        <v>15</v>
      </c>
      <c r="AP43" s="24">
        <f t="shared" si="17"/>
        <v>28</v>
      </c>
      <c r="AQ43" s="24">
        <v>4</v>
      </c>
      <c r="AR43" s="40"/>
    </row>
    <row r="44" spans="1:44" ht="15.95" customHeight="1" x14ac:dyDescent="0.25">
      <c r="A44" s="47"/>
      <c r="B44" s="24" t="s">
        <v>34</v>
      </c>
      <c r="C44" s="23" t="s">
        <v>349</v>
      </c>
      <c r="D44" s="16"/>
      <c r="E44" s="23"/>
      <c r="F44" s="23"/>
      <c r="G44" s="5"/>
      <c r="H44" s="24">
        <v>2</v>
      </c>
      <c r="I44" s="23" t="s">
        <v>49</v>
      </c>
      <c r="K44" s="23"/>
      <c r="L44" s="23" t="s">
        <v>251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15</v>
      </c>
      <c r="AA44" s="24">
        <v>2</v>
      </c>
      <c r="AB44" s="24">
        <v>11</v>
      </c>
      <c r="AC44" s="24">
        <f t="shared" si="16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16</v>
      </c>
      <c r="AN44" s="24">
        <v>6</v>
      </c>
      <c r="AO44" s="24">
        <v>13</v>
      </c>
      <c r="AP44" s="24">
        <f t="shared" si="17"/>
        <v>19</v>
      </c>
      <c r="AQ44" s="24">
        <v>4</v>
      </c>
      <c r="AR44" s="40"/>
    </row>
    <row r="45" spans="1:44" ht="15.95" customHeight="1" x14ac:dyDescent="0.25">
      <c r="A45" s="47"/>
      <c r="C45" s="23"/>
      <c r="H45" s="24">
        <v>2</v>
      </c>
      <c r="I45" s="23" t="s">
        <v>659</v>
      </c>
      <c r="L45" s="23" t="s">
        <v>660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14</v>
      </c>
      <c r="AA45" s="24">
        <v>3</v>
      </c>
      <c r="AB45" s="24">
        <v>2</v>
      </c>
      <c r="AC45" s="24">
        <f t="shared" si="16"/>
        <v>5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7"/>
        <v>7</v>
      </c>
      <c r="AQ45" s="24">
        <v>0</v>
      </c>
      <c r="AR45" s="40"/>
    </row>
    <row r="46" spans="1:44" ht="15.95" customHeight="1" x14ac:dyDescent="0.25">
      <c r="A46" s="47"/>
      <c r="B46" s="40"/>
      <c r="C46" s="52"/>
      <c r="D46" s="52"/>
      <c r="E46" s="52"/>
      <c r="F46" s="52"/>
      <c r="G46" s="48"/>
      <c r="H46" s="51"/>
      <c r="I46" s="52"/>
      <c r="J46" s="52"/>
      <c r="K46" s="51"/>
      <c r="L46" s="51"/>
      <c r="M46" s="51"/>
      <c r="N46" s="51"/>
      <c r="O46" s="51"/>
      <c r="P46" s="51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18</v>
      </c>
      <c r="AA46" s="24">
        <v>8</v>
      </c>
      <c r="AB46" s="24">
        <v>7</v>
      </c>
      <c r="AC46" s="24">
        <f t="shared" si="16"/>
        <v>15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7"/>
        <v>2</v>
      </c>
      <c r="AQ46" s="24">
        <v>0</v>
      </c>
      <c r="AR46" s="40"/>
    </row>
    <row r="47" spans="1:44" ht="15.95" customHeight="1" x14ac:dyDescent="0.25">
      <c r="A47" s="47"/>
      <c r="B47" s="11"/>
      <c r="C47" s="11"/>
      <c r="D47" s="11"/>
      <c r="E47" s="23" t="s">
        <v>142</v>
      </c>
      <c r="F47" s="23"/>
      <c r="G47" s="5">
        <f>SUM(G14:G46)</f>
        <v>23</v>
      </c>
      <c r="H47" s="5"/>
      <c r="I47" s="20"/>
      <c r="J47" s="23" t="s">
        <v>84</v>
      </c>
      <c r="K47" s="20"/>
      <c r="L47" s="5">
        <f>COUNTA(C14:C46)-8</f>
        <v>2</v>
      </c>
      <c r="N47" s="23" t="s">
        <v>102</v>
      </c>
      <c r="O47" s="5">
        <f>+L47*2</f>
        <v>4</v>
      </c>
      <c r="P47" s="11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19</v>
      </c>
      <c r="AN47" s="24">
        <v>3</v>
      </c>
      <c r="AO47" s="24">
        <v>4</v>
      </c>
      <c r="AP47" s="24">
        <f t="shared" si="17"/>
        <v>7</v>
      </c>
      <c r="AQ47" s="24">
        <v>2</v>
      </c>
      <c r="AR47" s="40"/>
    </row>
    <row r="48" spans="1:44" ht="15.95" customHeight="1" x14ac:dyDescent="0.25">
      <c r="A48" s="47"/>
      <c r="E48" s="23" t="s">
        <v>141</v>
      </c>
      <c r="F48" s="23"/>
      <c r="G48" s="5">
        <f>COUNTA(L15:L46)+COUNTIF(L15:L46,"*&amp;*")</f>
        <v>35</v>
      </c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18</v>
      </c>
      <c r="AA48" s="24">
        <v>1</v>
      </c>
      <c r="AB48" s="24">
        <v>7</v>
      </c>
      <c r="AC48" s="24">
        <f t="shared" si="16"/>
        <v>8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19</v>
      </c>
      <c r="AN48" s="24">
        <v>0</v>
      </c>
      <c r="AO48" s="24">
        <v>4</v>
      </c>
      <c r="AP48" s="24">
        <f t="shared" si="17"/>
        <v>4</v>
      </c>
      <c r="AQ48" s="24">
        <v>2</v>
      </c>
      <c r="AR48" s="40"/>
    </row>
    <row r="49" spans="1:44" ht="15.95" customHeight="1" x14ac:dyDescent="0.25">
      <c r="A49" s="47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18</v>
      </c>
      <c r="AA49" s="24">
        <v>3</v>
      </c>
      <c r="AB49" s="24">
        <v>10</v>
      </c>
      <c r="AC49" s="24">
        <f t="shared" si="16"/>
        <v>13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18</v>
      </c>
      <c r="AA50" s="24">
        <v>0</v>
      </c>
      <c r="AB50" s="24">
        <v>10</v>
      </c>
      <c r="AC50" s="24">
        <f t="shared" si="16"/>
        <v>10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18</v>
      </c>
      <c r="AN50" s="24">
        <v>2</v>
      </c>
      <c r="AO50" s="24">
        <v>4</v>
      </c>
      <c r="AP50" s="24">
        <f t="shared" si="17"/>
        <v>6</v>
      </c>
      <c r="AQ50" s="24">
        <v>4</v>
      </c>
      <c r="AR50" s="40"/>
    </row>
    <row r="51" spans="1:44" ht="15.95" customHeight="1" x14ac:dyDescent="0.25">
      <c r="A51" s="47"/>
      <c r="B51" s="6" t="s">
        <v>117</v>
      </c>
      <c r="C51" s="6"/>
      <c r="N51" s="6"/>
      <c r="O51" s="6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14</v>
      </c>
      <c r="AA51" s="24">
        <v>2</v>
      </c>
      <c r="AB51" s="24">
        <v>12</v>
      </c>
      <c r="AC51" s="24">
        <f t="shared" si="16"/>
        <v>14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17</v>
      </c>
      <c r="AN51" s="24">
        <v>0</v>
      </c>
      <c r="AO51" s="24">
        <v>2</v>
      </c>
      <c r="AP51" s="24">
        <f t="shared" si="17"/>
        <v>2</v>
      </c>
      <c r="AQ51" s="24">
        <v>2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17</v>
      </c>
      <c r="AN52" s="24">
        <v>0</v>
      </c>
      <c r="AO52" s="24">
        <v>2</v>
      </c>
      <c r="AP52" s="24">
        <f t="shared" si="17"/>
        <v>2</v>
      </c>
      <c r="AQ52" s="24">
        <v>0</v>
      </c>
      <c r="AR52" s="40"/>
    </row>
    <row r="53" spans="1:44" ht="15.95" customHeight="1" thickBot="1" x14ac:dyDescent="0.3">
      <c r="A53" s="47"/>
      <c r="C53" s="6" t="s">
        <v>86</v>
      </c>
      <c r="H53" s="6" t="s">
        <v>93</v>
      </c>
      <c r="M53" s="6" t="s">
        <v>94</v>
      </c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209</v>
      </c>
      <c r="AA53" s="25">
        <f t="shared" ref="AA53" si="18">SUM(AA41:AA52)</f>
        <v>57</v>
      </c>
      <c r="AB53" s="25">
        <f>SUM(AB41:AB52)</f>
        <v>90</v>
      </c>
      <c r="AC53" s="25">
        <f>+AB53+AA53</f>
        <v>147</v>
      </c>
      <c r="AD53" s="25">
        <f>SUM(AD41:AD52)</f>
        <v>20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208</v>
      </c>
      <c r="AN53" s="25">
        <f t="shared" ref="AN53" si="19">SUM(AN41:AN52)</f>
        <v>46</v>
      </c>
      <c r="AO53" s="25">
        <f>SUM(AO41:AO52)</f>
        <v>73</v>
      </c>
      <c r="AP53" s="25">
        <f>+AO53+AN53</f>
        <v>119</v>
      </c>
      <c r="AQ53" s="25">
        <f>SUM(AQ41:AQ52)</f>
        <v>26</v>
      </c>
      <c r="AR53" s="40"/>
    </row>
    <row r="54" spans="1:44" ht="15.95" customHeight="1" x14ac:dyDescent="0.25">
      <c r="A54" s="47"/>
      <c r="C54" s="23" t="s">
        <v>140</v>
      </c>
      <c r="F54" s="23"/>
      <c r="H54" s="23" t="s">
        <v>140</v>
      </c>
      <c r="I54" s="23"/>
      <c r="J54" s="23"/>
      <c r="K54" s="23"/>
      <c r="L54" s="23"/>
      <c r="M54" s="23" t="s">
        <v>248</v>
      </c>
      <c r="O54" s="23"/>
      <c r="P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42</v>
      </c>
      <c r="AA54" s="15">
        <v>13</v>
      </c>
      <c r="AB54" s="15">
        <v>17</v>
      </c>
      <c r="AC54" s="15">
        <f t="shared" ref="AC54:AC65" si="20">+AA54+AB54</f>
        <v>30</v>
      </c>
      <c r="AD54" s="15">
        <v>6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34</v>
      </c>
      <c r="AN54" s="15">
        <v>4</v>
      </c>
      <c r="AO54" s="15">
        <v>5</v>
      </c>
      <c r="AP54" s="15">
        <f t="shared" ref="AP54:AP65" si="21">+AN54+AO54</f>
        <v>9</v>
      </c>
      <c r="AQ54" s="15">
        <v>0</v>
      </c>
      <c r="AR54" s="40"/>
    </row>
    <row r="55" spans="1:44" ht="15.95" customHeight="1" x14ac:dyDescent="0.25">
      <c r="A55" s="47"/>
      <c r="C55" s="23"/>
      <c r="H55" s="23"/>
      <c r="M55" s="23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14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18</v>
      </c>
      <c r="AA56" s="24">
        <v>22</v>
      </c>
      <c r="AB56" s="24">
        <v>9</v>
      </c>
      <c r="AC56" s="24">
        <f t="shared" si="20"/>
        <v>31</v>
      </c>
      <c r="AD56" s="24">
        <v>6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15</v>
      </c>
      <c r="AN56" s="24">
        <v>15</v>
      </c>
      <c r="AO56" s="24">
        <v>11</v>
      </c>
      <c r="AP56" s="24">
        <f t="shared" si="21"/>
        <v>26</v>
      </c>
      <c r="AQ56" s="24">
        <v>6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10</v>
      </c>
      <c r="AA57" s="24">
        <v>3</v>
      </c>
      <c r="AB57" s="24">
        <v>6</v>
      </c>
      <c r="AC57" s="24">
        <f t="shared" si="20"/>
        <v>9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16</v>
      </c>
      <c r="AN57" s="24">
        <v>1</v>
      </c>
      <c r="AO57" s="24">
        <v>8</v>
      </c>
      <c r="AP57" s="24">
        <f t="shared" si="21"/>
        <v>9</v>
      </c>
      <c r="AQ57" s="24">
        <v>2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9</v>
      </c>
      <c r="AA58" s="24">
        <v>2</v>
      </c>
      <c r="AB58" s="24">
        <v>9</v>
      </c>
      <c r="AC58" s="24">
        <f t="shared" si="20"/>
        <v>11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19</v>
      </c>
      <c r="AN58" s="24">
        <v>0</v>
      </c>
      <c r="AO58" s="24">
        <v>13</v>
      </c>
      <c r="AP58" s="24">
        <f t="shared" si="21"/>
        <v>13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19</v>
      </c>
      <c r="AA59" s="24">
        <v>10</v>
      </c>
      <c r="AB59" s="24">
        <v>7</v>
      </c>
      <c r="AC59" s="24">
        <f t="shared" si="20"/>
        <v>17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16</v>
      </c>
      <c r="AN59" s="24">
        <v>14</v>
      </c>
      <c r="AO59" s="24">
        <v>12</v>
      </c>
      <c r="AP59" s="24">
        <f t="shared" si="21"/>
        <v>26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18</v>
      </c>
      <c r="AA60" s="24">
        <v>7</v>
      </c>
      <c r="AB60" s="24">
        <v>16</v>
      </c>
      <c r="AC60" s="24">
        <f t="shared" si="20"/>
        <v>23</v>
      </c>
      <c r="AD60" s="24">
        <v>14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17</v>
      </c>
      <c r="AN60" s="24">
        <v>0</v>
      </c>
      <c r="AO60" s="24">
        <v>5</v>
      </c>
      <c r="AP60" s="24">
        <f t="shared" si="21"/>
        <v>5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20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17</v>
      </c>
      <c r="AN61" s="24">
        <v>2</v>
      </c>
      <c r="AO61" s="24">
        <v>2</v>
      </c>
      <c r="AP61" s="24">
        <f t="shared" si="21"/>
        <v>4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16</v>
      </c>
      <c r="AA62" s="24">
        <v>0</v>
      </c>
      <c r="AB62" s="24">
        <v>5</v>
      </c>
      <c r="AC62" s="24">
        <f t="shared" si="20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19</v>
      </c>
      <c r="AN62" s="24">
        <v>3</v>
      </c>
      <c r="AO62" s="24">
        <v>4</v>
      </c>
      <c r="AP62" s="24">
        <f t="shared" si="21"/>
        <v>7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16</v>
      </c>
      <c r="AA63" s="24">
        <v>3</v>
      </c>
      <c r="AB63" s="24">
        <v>5</v>
      </c>
      <c r="AC63" s="24">
        <f t="shared" si="20"/>
        <v>8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15</v>
      </c>
      <c r="AN63" s="24">
        <v>3</v>
      </c>
      <c r="AO63" s="24">
        <v>3</v>
      </c>
      <c r="AP63" s="24">
        <f t="shared" si="21"/>
        <v>6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19</v>
      </c>
      <c r="AA64" s="24">
        <v>4</v>
      </c>
      <c r="AB64" s="24">
        <v>14</v>
      </c>
      <c r="AC64" s="24">
        <f t="shared" si="20"/>
        <v>18</v>
      </c>
      <c r="AD64" s="24">
        <v>6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17</v>
      </c>
      <c r="AN64" s="24">
        <v>2</v>
      </c>
      <c r="AO64" s="24">
        <v>4</v>
      </c>
      <c r="AP64" s="24">
        <f t="shared" si="21"/>
        <v>6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15</v>
      </c>
      <c r="AA65" s="24">
        <v>0</v>
      </c>
      <c r="AB65" s="24">
        <v>6</v>
      </c>
      <c r="AC65" s="24">
        <f t="shared" si="20"/>
        <v>6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19</v>
      </c>
      <c r="AN65" s="24">
        <v>0</v>
      </c>
      <c r="AO65" s="24">
        <v>4</v>
      </c>
      <c r="AP65" s="24">
        <f t="shared" si="21"/>
        <v>4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208</v>
      </c>
      <c r="AA66" s="25">
        <f t="shared" ref="AA66" si="22">SUM(AA54:AA65)</f>
        <v>64</v>
      </c>
      <c r="AB66" s="25">
        <f>SUM(AB54:AB65)</f>
        <v>99</v>
      </c>
      <c r="AC66" s="25">
        <f>+AB66+AA66</f>
        <v>163</v>
      </c>
      <c r="AD66" s="25">
        <f>SUM(AD54:AD65)</f>
        <v>36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209</v>
      </c>
      <c r="AN66" s="25">
        <f t="shared" ref="AN66" si="23">SUM(AN54:AN65)</f>
        <v>44</v>
      </c>
      <c r="AO66" s="25">
        <f>SUM(AO54:AO65)</f>
        <v>71</v>
      </c>
      <c r="AP66" s="25">
        <f>+AO66+AN66</f>
        <v>115</v>
      </c>
      <c r="AQ66" s="25">
        <f>SUM(AQ54:AQ65)</f>
        <v>16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833</v>
      </c>
      <c r="AA67" s="39">
        <f t="shared" ref="AA67:AD67" si="24">+AA66+AA53+AA40+AA27</f>
        <v>234</v>
      </c>
      <c r="AB67" s="39">
        <f t="shared" si="24"/>
        <v>378</v>
      </c>
      <c r="AC67" s="39">
        <f t="shared" si="24"/>
        <v>612</v>
      </c>
      <c r="AD67" s="39">
        <f t="shared" si="24"/>
        <v>114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833</v>
      </c>
      <c r="AN67" s="39">
        <f t="shared" ref="AN67:AQ67" si="25">+AN66+AN53+AN40+AN27</f>
        <v>213</v>
      </c>
      <c r="AO67" s="39">
        <f t="shared" si="25"/>
        <v>344</v>
      </c>
      <c r="AP67" s="39">
        <f t="shared" si="25"/>
        <v>557</v>
      </c>
      <c r="AQ67" s="39">
        <f t="shared" si="25"/>
        <v>92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1666</v>
      </c>
      <c r="AN68" s="24">
        <f>AA67+AN67</f>
        <v>447</v>
      </c>
      <c r="AO68" s="24">
        <f>AB67+AO67</f>
        <v>722</v>
      </c>
      <c r="AP68" s="24">
        <f>AC67+AP67</f>
        <v>1169</v>
      </c>
      <c r="AQ68" s="24">
        <f>AD67+AQ67</f>
        <v>206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19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6">+AA77+AB77</f>
        <v>0</v>
      </c>
      <c r="AD77" s="24">
        <v>0</v>
      </c>
      <c r="AF77" s="30">
        <v>7.5</v>
      </c>
      <c r="AG77" s="23" t="s">
        <v>471</v>
      </c>
      <c r="AM77" s="24">
        <v>3</v>
      </c>
      <c r="AN77" s="24">
        <v>0</v>
      </c>
      <c r="AO77" s="24">
        <v>3</v>
      </c>
      <c r="AP77" s="24">
        <f>+AN77+AO77</f>
        <v>3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si="26"/>
        <v>0</v>
      </c>
      <c r="AD78" s="24">
        <v>0</v>
      </c>
      <c r="AF78" s="30">
        <v>8</v>
      </c>
      <c r="AG78" s="23" t="s">
        <v>279</v>
      </c>
      <c r="AM78" s="24">
        <v>2</v>
      </c>
      <c r="AN78" s="24">
        <v>0</v>
      </c>
      <c r="AO78" s="24">
        <v>3</v>
      </c>
      <c r="AP78" s="24">
        <f>+AN78+AO78</f>
        <v>3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19</v>
      </c>
      <c r="J79" s="24">
        <v>20</v>
      </c>
      <c r="K79" s="24">
        <v>28</v>
      </c>
      <c r="L79" s="55">
        <f t="shared" ref="L79:L103" si="27">+J79+K79</f>
        <v>48</v>
      </c>
      <c r="M79" s="24">
        <v>6</v>
      </c>
      <c r="Q79" s="40"/>
      <c r="R79" s="40"/>
      <c r="S79" s="30">
        <v>8</v>
      </c>
      <c r="T79" s="23" t="s">
        <v>492</v>
      </c>
      <c r="Z79" s="24">
        <v>4</v>
      </c>
      <c r="AA79" s="24">
        <v>1</v>
      </c>
      <c r="AB79" s="24">
        <v>1</v>
      </c>
      <c r="AC79" s="24">
        <f t="shared" si="26"/>
        <v>2</v>
      </c>
      <c r="AD79" s="24">
        <v>2</v>
      </c>
      <c r="AF79" s="30">
        <v>8</v>
      </c>
      <c r="AG79" s="23" t="s">
        <v>415</v>
      </c>
      <c r="AM79" s="24">
        <v>3</v>
      </c>
      <c r="AN79" s="24">
        <v>2</v>
      </c>
      <c r="AO79" s="24">
        <v>3</v>
      </c>
      <c r="AP79" s="24">
        <f>+AN79+AO79</f>
        <v>5</v>
      </c>
      <c r="AQ79" s="24">
        <v>4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19</v>
      </c>
      <c r="J80" s="24">
        <v>27</v>
      </c>
      <c r="K80" s="24">
        <v>20</v>
      </c>
      <c r="L80" s="55">
        <f t="shared" si="27"/>
        <v>47</v>
      </c>
      <c r="M80" s="24">
        <v>8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6"/>
        <v>0</v>
      </c>
      <c r="AD80" s="24">
        <v>0</v>
      </c>
      <c r="AF80" s="30">
        <v>6</v>
      </c>
      <c r="AG80" s="23" t="s">
        <v>214</v>
      </c>
      <c r="AM80" s="24">
        <v>4</v>
      </c>
      <c r="AN80" s="24">
        <v>0</v>
      </c>
      <c r="AO80" s="24">
        <v>1</v>
      </c>
      <c r="AP80" s="24">
        <f t="shared" ref="AP80:AP81" si="28"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15</v>
      </c>
      <c r="J81" s="24">
        <v>29</v>
      </c>
      <c r="K81" s="24">
        <v>7</v>
      </c>
      <c r="L81" s="55">
        <f t="shared" si="27"/>
        <v>36</v>
      </c>
      <c r="M81" s="24">
        <v>6</v>
      </c>
      <c r="Q81" s="40"/>
      <c r="R81" s="40"/>
      <c r="S81" s="30">
        <v>9</v>
      </c>
      <c r="T81" s="23" t="s">
        <v>305</v>
      </c>
      <c r="Z81" s="24">
        <v>10</v>
      </c>
      <c r="AA81" s="24">
        <v>5</v>
      </c>
      <c r="AB81" s="24">
        <v>10</v>
      </c>
      <c r="AC81" s="24">
        <f>+AA81+AB81</f>
        <v>15</v>
      </c>
      <c r="AD81" s="24">
        <v>4</v>
      </c>
      <c r="AF81" s="30">
        <v>9.5</v>
      </c>
      <c r="AG81" s="23" t="s">
        <v>417</v>
      </c>
      <c r="AM81" s="24">
        <v>2</v>
      </c>
      <c r="AN81" s="24">
        <v>5</v>
      </c>
      <c r="AO81" s="24">
        <v>0</v>
      </c>
      <c r="AP81" s="24">
        <f t="shared" si="28"/>
        <v>5</v>
      </c>
      <c r="AQ81" s="24">
        <v>0</v>
      </c>
      <c r="AR81" s="40"/>
    </row>
    <row r="82" spans="1:44" ht="15.75" customHeight="1" x14ac:dyDescent="0.25">
      <c r="A82" s="40"/>
      <c r="D82" s="23" t="s">
        <v>125</v>
      </c>
      <c r="E82" s="23"/>
      <c r="F82" s="23"/>
      <c r="G82" s="23" t="s">
        <v>147</v>
      </c>
      <c r="H82" s="24"/>
      <c r="I82" s="24">
        <v>19</v>
      </c>
      <c r="J82" s="24">
        <v>24</v>
      </c>
      <c r="K82" s="24">
        <v>9</v>
      </c>
      <c r="L82" s="55">
        <f t="shared" si="27"/>
        <v>33</v>
      </c>
      <c r="M82" s="24">
        <v>0</v>
      </c>
      <c r="Q82" s="40"/>
      <c r="R82" s="40"/>
      <c r="S82" s="30">
        <v>8</v>
      </c>
      <c r="T82" s="23" t="s">
        <v>552</v>
      </c>
      <c r="Z82" s="24">
        <v>7</v>
      </c>
      <c r="AA82" s="24">
        <v>1</v>
      </c>
      <c r="AB82" s="24">
        <v>7</v>
      </c>
      <c r="AC82" s="24">
        <f t="shared" ref="AC82" si="29">+AA82+AB82</f>
        <v>8</v>
      </c>
      <c r="AD82" s="24">
        <v>0</v>
      </c>
      <c r="AF82" s="30">
        <v>7.5</v>
      </c>
      <c r="AG82" s="23" t="s">
        <v>242</v>
      </c>
      <c r="AM82" s="24">
        <v>4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180</v>
      </c>
      <c r="E83" s="23"/>
      <c r="F83" s="23"/>
      <c r="G83" s="23" t="s">
        <v>149</v>
      </c>
      <c r="H83" s="24"/>
      <c r="I83" s="24">
        <v>16</v>
      </c>
      <c r="J83" s="24">
        <v>19</v>
      </c>
      <c r="K83" s="24">
        <v>14</v>
      </c>
      <c r="L83" s="55">
        <f t="shared" si="27"/>
        <v>33</v>
      </c>
      <c r="M83" s="24">
        <v>2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241</v>
      </c>
      <c r="AM83" s="24">
        <v>6</v>
      </c>
      <c r="AN83" s="24">
        <v>3</v>
      </c>
      <c r="AO83" s="24">
        <v>5</v>
      </c>
      <c r="AP83" s="24">
        <f>+AN83+AO83</f>
        <v>8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18</v>
      </c>
      <c r="J84" s="24">
        <v>22</v>
      </c>
      <c r="K84" s="24">
        <v>9</v>
      </c>
      <c r="L84" s="55">
        <f t="shared" si="27"/>
        <v>31</v>
      </c>
      <c r="M84" s="24">
        <v>6</v>
      </c>
      <c r="Q84" s="40"/>
      <c r="R84" s="40"/>
      <c r="S84" s="30">
        <v>7</v>
      </c>
      <c r="T84" s="23" t="s">
        <v>657</v>
      </c>
      <c r="Z84" s="24">
        <v>2</v>
      </c>
      <c r="AA84" s="24">
        <v>0</v>
      </c>
      <c r="AB84" s="24">
        <v>1</v>
      </c>
      <c r="AC84" s="24">
        <f t="shared" ref="AC84" si="30">+AA84+AB84</f>
        <v>1</v>
      </c>
      <c r="AD84" s="24">
        <v>0</v>
      </c>
      <c r="AF84" s="30">
        <v>8</v>
      </c>
      <c r="AG84" s="23" t="s">
        <v>306</v>
      </c>
      <c r="AM84" s="24">
        <v>7</v>
      </c>
      <c r="AN84" s="24">
        <v>3</v>
      </c>
      <c r="AO84" s="24">
        <v>5</v>
      </c>
      <c r="AP84" s="24">
        <f t="shared" ref="AP84:AP87" si="31">+AN84+AO84</f>
        <v>8</v>
      </c>
      <c r="AQ84" s="24">
        <v>2</v>
      </c>
      <c r="AR84" s="40"/>
    </row>
    <row r="85" spans="1:44" ht="15.75" customHeight="1" x14ac:dyDescent="0.25">
      <c r="A85" s="40"/>
      <c r="D85" s="23" t="s">
        <v>61</v>
      </c>
      <c r="E85" s="23"/>
      <c r="F85" s="23"/>
      <c r="G85" s="23" t="s">
        <v>17</v>
      </c>
      <c r="H85" s="24"/>
      <c r="I85" s="24">
        <v>16</v>
      </c>
      <c r="J85" s="24">
        <v>13</v>
      </c>
      <c r="K85" s="24">
        <v>15</v>
      </c>
      <c r="L85" s="55">
        <f t="shared" si="27"/>
        <v>28</v>
      </c>
      <c r="M85" s="24">
        <v>4</v>
      </c>
      <c r="Q85" s="40"/>
      <c r="R85" s="40"/>
      <c r="S85" s="30">
        <v>9.5</v>
      </c>
      <c r="T85" s="23" t="s">
        <v>381</v>
      </c>
      <c r="Z85" s="24">
        <v>1</v>
      </c>
      <c r="AA85" s="24">
        <v>1</v>
      </c>
      <c r="AB85" s="24">
        <v>1</v>
      </c>
      <c r="AC85" s="24">
        <f>+AA85+AB85</f>
        <v>2</v>
      </c>
      <c r="AD85" s="24">
        <v>0</v>
      </c>
      <c r="AF85" s="30">
        <v>8</v>
      </c>
      <c r="AG85" s="23" t="s">
        <v>341</v>
      </c>
      <c r="AM85" s="24">
        <v>14</v>
      </c>
      <c r="AN85" s="24">
        <v>4</v>
      </c>
      <c r="AO85" s="24">
        <v>2</v>
      </c>
      <c r="AP85" s="24">
        <f t="shared" si="31"/>
        <v>6</v>
      </c>
      <c r="AQ85" s="24">
        <v>2</v>
      </c>
      <c r="AR85" s="40"/>
    </row>
    <row r="86" spans="1:44" ht="15.75" customHeight="1" x14ac:dyDescent="0.25">
      <c r="A86" s="40"/>
      <c r="D86" s="23" t="s">
        <v>112</v>
      </c>
      <c r="E86" s="23"/>
      <c r="F86" s="23"/>
      <c r="G86" s="23" t="s">
        <v>148</v>
      </c>
      <c r="H86" s="24"/>
      <c r="I86" s="24">
        <v>15</v>
      </c>
      <c r="J86" s="24">
        <v>15</v>
      </c>
      <c r="K86" s="24">
        <v>11</v>
      </c>
      <c r="L86" s="55">
        <f t="shared" si="27"/>
        <v>26</v>
      </c>
      <c r="M86" s="24">
        <v>6</v>
      </c>
      <c r="Q86" s="46"/>
      <c r="R86" s="46"/>
      <c r="S86" s="30">
        <v>6.5</v>
      </c>
      <c r="T86" s="23" t="s">
        <v>213</v>
      </c>
      <c r="Z86" s="24">
        <v>11</v>
      </c>
      <c r="AA86" s="24">
        <v>2</v>
      </c>
      <c r="AB86" s="24">
        <v>0</v>
      </c>
      <c r="AC86" s="24">
        <f>+AA86+AB86</f>
        <v>2</v>
      </c>
      <c r="AD86" s="24">
        <v>0</v>
      </c>
      <c r="AF86" s="30">
        <v>7.5</v>
      </c>
      <c r="AG86" s="23" t="s">
        <v>362</v>
      </c>
      <c r="AM86" s="24">
        <v>9</v>
      </c>
      <c r="AN86" s="24">
        <v>3</v>
      </c>
      <c r="AO86" s="24">
        <v>6</v>
      </c>
      <c r="AP86" s="24">
        <f t="shared" si="31"/>
        <v>9</v>
      </c>
      <c r="AQ86" s="24">
        <v>0</v>
      </c>
      <c r="AR86" s="46"/>
    </row>
    <row r="87" spans="1:44" ht="15.75" customHeight="1" x14ac:dyDescent="0.25">
      <c r="A87" s="40"/>
      <c r="D87" s="23" t="s">
        <v>106</v>
      </c>
      <c r="G87" s="23" t="s">
        <v>148</v>
      </c>
      <c r="H87" s="24"/>
      <c r="I87" s="24">
        <v>16</v>
      </c>
      <c r="J87" s="24">
        <v>14</v>
      </c>
      <c r="K87" s="24">
        <v>12</v>
      </c>
      <c r="L87" s="55">
        <f t="shared" si="27"/>
        <v>26</v>
      </c>
      <c r="M87" s="24">
        <v>0</v>
      </c>
      <c r="Q87" s="46"/>
      <c r="R87" s="46"/>
      <c r="S87" s="30">
        <v>6.5</v>
      </c>
      <c r="T87" s="23" t="s">
        <v>448</v>
      </c>
      <c r="Z87" s="24">
        <v>10</v>
      </c>
      <c r="AA87" s="24">
        <v>2</v>
      </c>
      <c r="AB87" s="24">
        <v>4</v>
      </c>
      <c r="AC87" s="24">
        <f t="shared" ref="AC87:AC97" si="32">+AA87+AB87</f>
        <v>6</v>
      </c>
      <c r="AD87" s="24">
        <v>6</v>
      </c>
      <c r="AF87" s="30">
        <v>8</v>
      </c>
      <c r="AG87" s="23" t="s">
        <v>414</v>
      </c>
      <c r="AM87" s="24">
        <v>2</v>
      </c>
      <c r="AN87" s="24">
        <v>0</v>
      </c>
      <c r="AO87" s="24">
        <v>0</v>
      </c>
      <c r="AP87" s="24">
        <f t="shared" si="31"/>
        <v>0</v>
      </c>
      <c r="AQ87" s="24">
        <v>0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19</v>
      </c>
      <c r="J88" s="24">
        <v>8</v>
      </c>
      <c r="K88" s="24">
        <v>16</v>
      </c>
      <c r="L88" s="55">
        <f t="shared" si="27"/>
        <v>24</v>
      </c>
      <c r="M88" s="24">
        <v>0</v>
      </c>
      <c r="Q88" s="46"/>
      <c r="R88" s="46"/>
      <c r="S88" s="30">
        <v>9</v>
      </c>
      <c r="T88" s="23" t="s">
        <v>521</v>
      </c>
      <c r="Z88" s="24">
        <v>3</v>
      </c>
      <c r="AA88" s="24">
        <v>2</v>
      </c>
      <c r="AB88" s="24">
        <v>2</v>
      </c>
      <c r="AC88" s="24">
        <f t="shared" si="32"/>
        <v>4</v>
      </c>
      <c r="AD88" s="24">
        <v>0</v>
      </c>
      <c r="AF88" s="30">
        <v>7</v>
      </c>
      <c r="AG88" s="23" t="s">
        <v>293</v>
      </c>
      <c r="AM88" s="24">
        <v>5</v>
      </c>
      <c r="AN88" s="24">
        <v>2</v>
      </c>
      <c r="AO88" s="24">
        <v>0</v>
      </c>
      <c r="AP88" s="24">
        <f>+AN88+AO88</f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18</v>
      </c>
      <c r="J89" s="24">
        <v>7</v>
      </c>
      <c r="K89" s="24">
        <v>16</v>
      </c>
      <c r="L89" s="55">
        <f t="shared" si="27"/>
        <v>23</v>
      </c>
      <c r="M89" s="24">
        <v>14</v>
      </c>
      <c r="Q89" s="47"/>
      <c r="R89" s="47"/>
      <c r="S89" s="30">
        <v>8</v>
      </c>
      <c r="T89" s="23" t="s">
        <v>416</v>
      </c>
      <c r="Z89" s="24">
        <v>2</v>
      </c>
      <c r="AA89" s="24">
        <v>0</v>
      </c>
      <c r="AB89" s="24">
        <v>0</v>
      </c>
      <c r="AC89" s="24">
        <f t="shared" si="32"/>
        <v>0</v>
      </c>
      <c r="AD89" s="24">
        <v>0</v>
      </c>
      <c r="AF89" s="30">
        <v>7.5</v>
      </c>
      <c r="AG89" s="23" t="s">
        <v>215</v>
      </c>
      <c r="AM89" s="24">
        <v>18</v>
      </c>
      <c r="AN89" s="24">
        <v>7</v>
      </c>
      <c r="AO89" s="24">
        <v>11</v>
      </c>
      <c r="AP89" s="24">
        <f>+AN89+AO89</f>
        <v>18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16</v>
      </c>
      <c r="J90" s="24">
        <v>6</v>
      </c>
      <c r="K90" s="24">
        <v>13</v>
      </c>
      <c r="L90" s="55">
        <f t="shared" si="27"/>
        <v>19</v>
      </c>
      <c r="M90" s="24">
        <v>4</v>
      </c>
      <c r="Q90" s="47"/>
      <c r="R90" s="47"/>
      <c r="S90" s="30">
        <v>9.5</v>
      </c>
      <c r="T90" s="23" t="s">
        <v>285</v>
      </c>
      <c r="Z90" s="24">
        <v>5</v>
      </c>
      <c r="AA90" s="24">
        <v>7</v>
      </c>
      <c r="AB90" s="24">
        <v>3</v>
      </c>
      <c r="AC90" s="24">
        <f t="shared" si="32"/>
        <v>10</v>
      </c>
      <c r="AD90" s="24">
        <v>0</v>
      </c>
      <c r="AF90" s="30">
        <v>8.5</v>
      </c>
      <c r="AG90" s="23" t="s">
        <v>339</v>
      </c>
      <c r="AM90" s="24">
        <v>6</v>
      </c>
      <c r="AN90" s="24">
        <v>2</v>
      </c>
      <c r="AO90" s="24">
        <v>5</v>
      </c>
      <c r="AP90" s="24">
        <f t="shared" ref="AP90:AP91" si="33">+AN90+AO90</f>
        <v>7</v>
      </c>
      <c r="AQ90" s="24">
        <v>4</v>
      </c>
      <c r="AR90" s="47"/>
    </row>
    <row r="91" spans="1:44" ht="15.75" customHeight="1" x14ac:dyDescent="0.25">
      <c r="A91" s="40"/>
      <c r="D91" s="23" t="s">
        <v>179</v>
      </c>
      <c r="E91" s="23"/>
      <c r="F91" s="23"/>
      <c r="G91" s="23" t="s">
        <v>146</v>
      </c>
      <c r="H91" s="24"/>
      <c r="I91" s="24">
        <v>19</v>
      </c>
      <c r="J91" s="24">
        <v>4</v>
      </c>
      <c r="K91" s="24">
        <v>14</v>
      </c>
      <c r="L91" s="55">
        <f t="shared" si="27"/>
        <v>18</v>
      </c>
      <c r="M91" s="24">
        <v>6</v>
      </c>
      <c r="Q91" s="47"/>
      <c r="R91" s="47"/>
      <c r="S91" s="30">
        <v>7.5</v>
      </c>
      <c r="T91" s="23" t="s">
        <v>451</v>
      </c>
      <c r="Z91" s="24">
        <v>1</v>
      </c>
      <c r="AA91" s="24">
        <v>0</v>
      </c>
      <c r="AB91" s="24">
        <v>0</v>
      </c>
      <c r="AC91" s="24">
        <f t="shared" si="32"/>
        <v>0</v>
      </c>
      <c r="AD91" s="24">
        <v>0</v>
      </c>
      <c r="AF91" s="30">
        <v>8</v>
      </c>
      <c r="AG91" s="23" t="s">
        <v>286</v>
      </c>
      <c r="AM91" s="24">
        <v>3</v>
      </c>
      <c r="AN91" s="24">
        <v>0</v>
      </c>
      <c r="AO91" s="24">
        <v>3</v>
      </c>
      <c r="AP91" s="24">
        <f t="shared" si="33"/>
        <v>3</v>
      </c>
      <c r="AQ91" s="24">
        <v>0</v>
      </c>
      <c r="AR91" s="47"/>
    </row>
    <row r="92" spans="1:44" ht="15.75" customHeight="1" x14ac:dyDescent="0.25">
      <c r="A92" s="40"/>
      <c r="D92" s="23" t="s">
        <v>62</v>
      </c>
      <c r="E92" s="23"/>
      <c r="F92" s="23"/>
      <c r="G92" s="16" t="s">
        <v>21</v>
      </c>
      <c r="H92" s="24"/>
      <c r="I92" s="24">
        <v>15</v>
      </c>
      <c r="J92" s="24">
        <v>12</v>
      </c>
      <c r="K92" s="24">
        <v>5</v>
      </c>
      <c r="L92" s="55">
        <f t="shared" si="27"/>
        <v>17</v>
      </c>
      <c r="M92" s="24">
        <v>4</v>
      </c>
      <c r="Q92" s="47"/>
      <c r="R92" s="47"/>
      <c r="S92" s="30">
        <v>7.5</v>
      </c>
      <c r="T92" s="23" t="s">
        <v>472</v>
      </c>
      <c r="Z92" s="24">
        <v>9</v>
      </c>
      <c r="AA92" s="24">
        <v>2</v>
      </c>
      <c r="AB92" s="24">
        <v>2</v>
      </c>
      <c r="AC92" s="24">
        <f t="shared" si="32"/>
        <v>4</v>
      </c>
      <c r="AD92" s="24">
        <v>6</v>
      </c>
      <c r="AF92" s="30">
        <v>7</v>
      </c>
      <c r="AG92" s="23" t="s">
        <v>210</v>
      </c>
      <c r="AM92" s="24">
        <v>20</v>
      </c>
      <c r="AN92" s="24">
        <v>4</v>
      </c>
      <c r="AO92" s="24">
        <v>6</v>
      </c>
      <c r="AP92" s="24">
        <f>+AN92+AO92</f>
        <v>10</v>
      </c>
      <c r="AQ92" s="24">
        <v>2</v>
      </c>
      <c r="AR92" s="47"/>
    </row>
    <row r="93" spans="1:44" ht="15.75" customHeight="1" x14ac:dyDescent="0.25">
      <c r="A93" s="40"/>
      <c r="D93" s="23" t="s">
        <v>81</v>
      </c>
      <c r="E93" s="23"/>
      <c r="F93" s="23"/>
      <c r="G93" s="23" t="s">
        <v>146</v>
      </c>
      <c r="H93" s="24"/>
      <c r="I93" s="24">
        <v>19</v>
      </c>
      <c r="J93" s="24">
        <v>10</v>
      </c>
      <c r="K93" s="24">
        <v>7</v>
      </c>
      <c r="L93" s="55">
        <f t="shared" si="27"/>
        <v>17</v>
      </c>
      <c r="M93" s="24">
        <v>0</v>
      </c>
      <c r="Q93" s="47"/>
      <c r="R93" s="47"/>
      <c r="S93" s="30">
        <v>6.5</v>
      </c>
      <c r="T93" s="23" t="s">
        <v>245</v>
      </c>
      <c r="Z93" s="24">
        <v>28</v>
      </c>
      <c r="AA93" s="24">
        <v>4</v>
      </c>
      <c r="AB93" s="24">
        <v>8</v>
      </c>
      <c r="AC93" s="24">
        <f t="shared" si="32"/>
        <v>12</v>
      </c>
      <c r="AD93" s="24">
        <v>2</v>
      </c>
      <c r="AF93" s="30">
        <v>7.5</v>
      </c>
      <c r="AG93" s="23" t="s">
        <v>608</v>
      </c>
      <c r="AM93" s="24">
        <v>1</v>
      </c>
      <c r="AN93" s="24">
        <v>0</v>
      </c>
      <c r="AO93" s="24">
        <v>0</v>
      </c>
      <c r="AP93" s="24">
        <f t="shared" ref="AP93:AP96" si="34"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122</v>
      </c>
      <c r="E94" s="23"/>
      <c r="F94" s="23"/>
      <c r="G94" s="23" t="s">
        <v>136</v>
      </c>
      <c r="H94" s="24"/>
      <c r="I94" s="24">
        <v>19</v>
      </c>
      <c r="J94" s="24">
        <v>5</v>
      </c>
      <c r="K94" s="24">
        <v>12</v>
      </c>
      <c r="L94" s="55">
        <f t="shared" si="27"/>
        <v>17</v>
      </c>
      <c r="M94" s="24">
        <v>0</v>
      </c>
      <c r="Q94" s="47"/>
      <c r="R94" s="47"/>
      <c r="S94" s="30">
        <v>8</v>
      </c>
      <c r="T94" s="23" t="s">
        <v>283</v>
      </c>
      <c r="Z94" s="24">
        <v>2</v>
      </c>
      <c r="AA94" s="24">
        <v>1</v>
      </c>
      <c r="AB94" s="24">
        <v>0</v>
      </c>
      <c r="AC94" s="24">
        <f t="shared" si="32"/>
        <v>1</v>
      </c>
      <c r="AD94" s="24">
        <v>0</v>
      </c>
      <c r="AF94" s="30">
        <v>6</v>
      </c>
      <c r="AG94" s="23" t="s">
        <v>364</v>
      </c>
      <c r="AM94" s="24">
        <v>3</v>
      </c>
      <c r="AN94" s="24">
        <v>0</v>
      </c>
      <c r="AO94" s="24">
        <v>2</v>
      </c>
      <c r="AP94" s="24">
        <f t="shared" si="34"/>
        <v>2</v>
      </c>
      <c r="AQ94" s="24">
        <v>0</v>
      </c>
      <c r="AR94" s="47"/>
    </row>
    <row r="95" spans="1:44" ht="15.75" customHeight="1" x14ac:dyDescent="0.25">
      <c r="A95" s="40"/>
      <c r="D95" s="23" t="s">
        <v>41</v>
      </c>
      <c r="E95" s="23"/>
      <c r="F95" s="23"/>
      <c r="G95" s="23" t="s">
        <v>136</v>
      </c>
      <c r="H95" s="24"/>
      <c r="I95" s="24">
        <v>18</v>
      </c>
      <c r="J95" s="24">
        <v>9</v>
      </c>
      <c r="K95" s="24">
        <v>7</v>
      </c>
      <c r="L95" s="55">
        <f t="shared" si="27"/>
        <v>16</v>
      </c>
      <c r="M95" s="24">
        <v>6</v>
      </c>
      <c r="Q95" s="47"/>
      <c r="R95" s="47"/>
      <c r="S95" s="30">
        <v>7</v>
      </c>
      <c r="T95" s="23" t="s">
        <v>340</v>
      </c>
      <c r="Z95" s="24">
        <v>1</v>
      </c>
      <c r="AA95" s="24">
        <v>0</v>
      </c>
      <c r="AB95" s="24">
        <v>0</v>
      </c>
      <c r="AC95" s="24">
        <f t="shared" si="32"/>
        <v>0</v>
      </c>
      <c r="AD95" s="24">
        <v>0</v>
      </c>
      <c r="AF95" s="30">
        <v>9</v>
      </c>
      <c r="AG95" s="23" t="s">
        <v>281</v>
      </c>
      <c r="AM95" s="24">
        <v>2</v>
      </c>
      <c r="AN95" s="24">
        <v>0</v>
      </c>
      <c r="AO95" s="24">
        <v>0</v>
      </c>
      <c r="AP95" s="24">
        <f t="shared" si="34"/>
        <v>0</v>
      </c>
      <c r="AQ95" s="24">
        <v>0</v>
      </c>
      <c r="AR95" s="47"/>
    </row>
    <row r="96" spans="1:44" ht="15.75" customHeight="1" x14ac:dyDescent="0.25">
      <c r="A96" s="40"/>
      <c r="D96" s="23" t="s">
        <v>69</v>
      </c>
      <c r="E96" s="23"/>
      <c r="F96" s="23"/>
      <c r="G96" s="23" t="s">
        <v>149</v>
      </c>
      <c r="H96" s="24"/>
      <c r="I96" s="24">
        <v>13</v>
      </c>
      <c r="J96" s="24">
        <v>0</v>
      </c>
      <c r="K96" s="24">
        <v>16</v>
      </c>
      <c r="L96" s="55">
        <f t="shared" si="27"/>
        <v>16</v>
      </c>
      <c r="M96" s="24">
        <v>0</v>
      </c>
      <c r="Q96" s="47"/>
      <c r="R96" s="47"/>
      <c r="S96" s="30">
        <v>8.5</v>
      </c>
      <c r="T96" s="23" t="s">
        <v>244</v>
      </c>
      <c r="Z96" s="24">
        <v>1</v>
      </c>
      <c r="AA96" s="24">
        <v>2</v>
      </c>
      <c r="AB96" s="24">
        <v>0</v>
      </c>
      <c r="AC96" s="24">
        <f t="shared" si="32"/>
        <v>2</v>
      </c>
      <c r="AD96" s="24">
        <v>0</v>
      </c>
      <c r="AF96" s="30">
        <v>6</v>
      </c>
      <c r="AG96" s="23" t="s">
        <v>282</v>
      </c>
      <c r="AM96" s="24">
        <v>12</v>
      </c>
      <c r="AN96" s="24">
        <v>1</v>
      </c>
      <c r="AO96" s="24">
        <v>0</v>
      </c>
      <c r="AP96" s="24">
        <f t="shared" si="34"/>
        <v>1</v>
      </c>
      <c r="AQ96" s="24">
        <v>2</v>
      </c>
      <c r="AR96" s="47"/>
    </row>
    <row r="97" spans="1:44" ht="15.75" customHeight="1" thickBot="1" x14ac:dyDescent="0.3">
      <c r="A97" s="40"/>
      <c r="D97" s="23" t="s">
        <v>154</v>
      </c>
      <c r="E97" s="23"/>
      <c r="F97" s="23"/>
      <c r="G97" s="23" t="s">
        <v>147</v>
      </c>
      <c r="H97" s="24"/>
      <c r="I97" s="24">
        <v>18</v>
      </c>
      <c r="J97" s="24">
        <v>8</v>
      </c>
      <c r="K97" s="24">
        <v>7</v>
      </c>
      <c r="L97" s="55">
        <f t="shared" si="27"/>
        <v>15</v>
      </c>
      <c r="M97" s="24">
        <v>2</v>
      </c>
      <c r="Q97" s="47"/>
      <c r="R97" s="47"/>
      <c r="S97" s="30">
        <v>7.5</v>
      </c>
      <c r="T97" s="23" t="s">
        <v>284</v>
      </c>
      <c r="Z97" s="24">
        <v>1</v>
      </c>
      <c r="AA97" s="24">
        <v>0</v>
      </c>
      <c r="AB97" s="24">
        <v>0</v>
      </c>
      <c r="AC97" s="24">
        <f t="shared" si="32"/>
        <v>0</v>
      </c>
      <c r="AD97" s="24">
        <v>0</v>
      </c>
      <c r="AF97" s="30">
        <v>6</v>
      </c>
      <c r="AG97" s="23" t="s">
        <v>211</v>
      </c>
      <c r="AM97" s="24">
        <v>1</v>
      </c>
      <c r="AN97" s="24">
        <v>0</v>
      </c>
      <c r="AO97" s="24">
        <v>0</v>
      </c>
      <c r="AP97" s="24">
        <f>+AN97+AO97</f>
        <v>0</v>
      </c>
      <c r="AQ97" s="24">
        <v>0</v>
      </c>
      <c r="AR97" s="47"/>
    </row>
    <row r="98" spans="1:44" ht="15.75" customHeight="1" x14ac:dyDescent="0.25">
      <c r="A98" s="40"/>
      <c r="D98" s="23" t="s">
        <v>66</v>
      </c>
      <c r="E98" s="23"/>
      <c r="F98" s="23"/>
      <c r="G98" s="23" t="s">
        <v>136</v>
      </c>
      <c r="H98" s="24"/>
      <c r="I98" s="24">
        <v>19</v>
      </c>
      <c r="J98" s="24">
        <v>2</v>
      </c>
      <c r="K98" s="24">
        <v>13</v>
      </c>
      <c r="L98" s="55">
        <f t="shared" si="27"/>
        <v>15</v>
      </c>
      <c r="M98" s="24">
        <v>2</v>
      </c>
      <c r="Q98" s="47"/>
      <c r="R98" s="47"/>
      <c r="S98" s="30">
        <v>7</v>
      </c>
      <c r="T98" s="23" t="s">
        <v>212</v>
      </c>
      <c r="Z98" s="24">
        <v>12</v>
      </c>
      <c r="AA98" s="24">
        <v>1</v>
      </c>
      <c r="AB98" s="24">
        <v>4</v>
      </c>
      <c r="AC98" s="24">
        <f>+AA98+AB98</f>
        <v>5</v>
      </c>
      <c r="AD98" s="24">
        <v>0</v>
      </c>
      <c r="AF98" s="8"/>
      <c r="AG98" s="34" t="s">
        <v>124</v>
      </c>
      <c r="AH98" s="8"/>
      <c r="AI98" s="8"/>
      <c r="AJ98" s="8"/>
      <c r="AK98" s="8"/>
      <c r="AL98" s="8"/>
      <c r="AM98" s="15">
        <f>SUM(AM77:AM97)</f>
        <v>127</v>
      </c>
      <c r="AN98" s="15">
        <f>SUM(AN77:AN97)</f>
        <v>37</v>
      </c>
      <c r="AO98" s="15">
        <f>SUM(AO77:AO97)</f>
        <v>55</v>
      </c>
      <c r="AP98" s="15">
        <f>SUM(AP77:AP97)</f>
        <v>92</v>
      </c>
      <c r="AQ98" s="15">
        <f>SUM(AQ77:AQ97)</f>
        <v>18</v>
      </c>
      <c r="AR98" s="47"/>
    </row>
    <row r="99" spans="1:44" ht="15.75" customHeight="1" x14ac:dyDescent="0.25">
      <c r="A99" s="40"/>
      <c r="D99" s="23" t="s">
        <v>65</v>
      </c>
      <c r="E99" s="23"/>
      <c r="F99" s="23"/>
      <c r="G99" s="23" t="s">
        <v>136</v>
      </c>
      <c r="H99" s="24"/>
      <c r="I99" s="24">
        <v>14</v>
      </c>
      <c r="J99" s="24">
        <v>2</v>
      </c>
      <c r="K99" s="24">
        <v>13</v>
      </c>
      <c r="L99" s="55">
        <f t="shared" si="27"/>
        <v>15</v>
      </c>
      <c r="M99" s="24">
        <v>0</v>
      </c>
      <c r="Q99" s="47"/>
      <c r="R99" s="47"/>
      <c r="S99" s="30">
        <v>8.5</v>
      </c>
      <c r="T99" s="23" t="s">
        <v>656</v>
      </c>
      <c r="Z99" s="24">
        <v>2</v>
      </c>
      <c r="AA99" s="24">
        <v>1</v>
      </c>
      <c r="AB99" s="24">
        <v>2</v>
      </c>
      <c r="AC99" s="24">
        <f t="shared" ref="AC99:AC100" si="35">+AA99+AB99</f>
        <v>3</v>
      </c>
      <c r="AD99" s="24">
        <v>0</v>
      </c>
      <c r="AR99" s="47"/>
    </row>
    <row r="100" spans="1:44" ht="15.75" customHeight="1" x14ac:dyDescent="0.25">
      <c r="A100" s="40"/>
      <c r="D100" s="23" t="s">
        <v>83</v>
      </c>
      <c r="E100" s="23"/>
      <c r="F100" s="23"/>
      <c r="G100" s="23" t="s">
        <v>149</v>
      </c>
      <c r="H100" s="24"/>
      <c r="I100" s="24">
        <v>18</v>
      </c>
      <c r="J100" s="24">
        <v>2</v>
      </c>
      <c r="K100" s="24">
        <v>13</v>
      </c>
      <c r="L100" s="55">
        <f t="shared" si="27"/>
        <v>15</v>
      </c>
      <c r="M100" s="24">
        <v>0</v>
      </c>
      <c r="Q100" s="47"/>
      <c r="R100" s="47"/>
      <c r="S100" s="30">
        <v>7.5</v>
      </c>
      <c r="T100" s="23" t="s">
        <v>670</v>
      </c>
      <c r="Z100" s="24">
        <v>1</v>
      </c>
      <c r="AA100" s="24">
        <v>0</v>
      </c>
      <c r="AB100" s="24">
        <v>0</v>
      </c>
      <c r="AC100" s="24">
        <f t="shared" si="35"/>
        <v>0</v>
      </c>
      <c r="AD100" s="24">
        <v>0</v>
      </c>
      <c r="AR100" s="47"/>
    </row>
    <row r="101" spans="1:44" ht="15.75" customHeight="1" x14ac:dyDescent="0.25">
      <c r="A101" s="40"/>
      <c r="D101" s="23" t="s">
        <v>49</v>
      </c>
      <c r="E101" s="23"/>
      <c r="F101" s="23"/>
      <c r="G101" s="16" t="s">
        <v>138</v>
      </c>
      <c r="H101" s="24"/>
      <c r="I101" s="24">
        <v>17</v>
      </c>
      <c r="J101" s="24">
        <v>6</v>
      </c>
      <c r="K101" s="24">
        <v>8</v>
      </c>
      <c r="L101" s="55">
        <f t="shared" si="27"/>
        <v>14</v>
      </c>
      <c r="M101" s="24">
        <v>2</v>
      </c>
      <c r="Q101" s="47"/>
      <c r="R101" s="47"/>
      <c r="S101" s="30">
        <v>7.5</v>
      </c>
      <c r="T101" s="23" t="s">
        <v>280</v>
      </c>
      <c r="Z101" s="24">
        <v>2</v>
      </c>
      <c r="AA101" s="24">
        <v>0</v>
      </c>
      <c r="AB101" s="24">
        <v>1</v>
      </c>
      <c r="AC101" s="24">
        <f>+AA101+AB101</f>
        <v>1</v>
      </c>
      <c r="AD101" s="24">
        <v>2</v>
      </c>
      <c r="AR101" s="47"/>
    </row>
    <row r="102" spans="1:44" ht="15.75" customHeight="1" x14ac:dyDescent="0.25">
      <c r="A102" s="40"/>
      <c r="D102" s="23" t="s">
        <v>56</v>
      </c>
      <c r="G102" s="23" t="s">
        <v>149</v>
      </c>
      <c r="H102" s="24"/>
      <c r="I102" s="24">
        <v>18</v>
      </c>
      <c r="J102" s="24">
        <v>4</v>
      </c>
      <c r="K102" s="24">
        <v>10</v>
      </c>
      <c r="L102" s="55">
        <f t="shared" si="27"/>
        <v>14</v>
      </c>
      <c r="M102" s="24">
        <v>2</v>
      </c>
      <c r="Q102" s="47"/>
      <c r="R102" s="47"/>
      <c r="S102" s="30">
        <v>8.5</v>
      </c>
      <c r="T102" s="23" t="s">
        <v>240</v>
      </c>
      <c r="Z102" s="24">
        <v>12</v>
      </c>
      <c r="AA102" s="24">
        <v>11</v>
      </c>
      <c r="AB102" s="24">
        <v>4</v>
      </c>
      <c r="AC102" s="24">
        <f>+AA102+AB102</f>
        <v>15</v>
      </c>
      <c r="AD102" s="24">
        <v>0</v>
      </c>
      <c r="AR102" s="47"/>
    </row>
    <row r="103" spans="1:44" ht="15.75" customHeight="1" thickBot="1" x14ac:dyDescent="0.3">
      <c r="A103" s="40"/>
      <c r="D103" s="23" t="s">
        <v>143</v>
      </c>
      <c r="E103" s="23"/>
      <c r="F103" s="23"/>
      <c r="G103" s="23" t="s">
        <v>147</v>
      </c>
      <c r="H103" s="24"/>
      <c r="I103" s="24">
        <v>14</v>
      </c>
      <c r="J103" s="24">
        <v>2</v>
      </c>
      <c r="K103" s="24">
        <v>12</v>
      </c>
      <c r="L103" s="55">
        <f t="shared" si="27"/>
        <v>14</v>
      </c>
      <c r="M103" s="24">
        <v>0</v>
      </c>
      <c r="Q103" s="47"/>
      <c r="R103" s="47"/>
      <c r="S103" s="30">
        <v>6.5</v>
      </c>
      <c r="T103" s="23" t="s">
        <v>450</v>
      </c>
      <c r="Z103" s="24">
        <v>6</v>
      </c>
      <c r="AA103" s="24">
        <v>2</v>
      </c>
      <c r="AB103" s="24">
        <v>3</v>
      </c>
      <c r="AC103" s="24">
        <f>+AA103+AB103</f>
        <v>5</v>
      </c>
      <c r="AD103" s="24">
        <v>0</v>
      </c>
      <c r="AR103" s="47"/>
    </row>
    <row r="104" spans="1:44" ht="15.75" customHeight="1" x14ac:dyDescent="0.25">
      <c r="A104" s="40"/>
      <c r="D104" s="23"/>
      <c r="E104" s="23"/>
      <c r="F104" s="23"/>
      <c r="G104" s="23"/>
      <c r="H104" s="24"/>
      <c r="I104" s="24"/>
      <c r="J104" s="24"/>
      <c r="K104" s="24"/>
      <c r="M104" s="24"/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SUM(Z77:Z103)</f>
        <v>139</v>
      </c>
      <c r="AA104" s="15">
        <f>SUM(AA77:AA103)</f>
        <v>45</v>
      </c>
      <c r="AB104" s="15">
        <f>SUM(AB77:AB103)</f>
        <v>54</v>
      </c>
      <c r="AC104" s="15">
        <f>SUM(AC77:AC103)</f>
        <v>99</v>
      </c>
      <c r="AD104" s="15">
        <f>SUM(AD77:AD103)</f>
        <v>22</v>
      </c>
      <c r="AR104" s="47"/>
    </row>
    <row r="105" spans="1:44" ht="15.75" customHeight="1" x14ac:dyDescent="0.25">
      <c r="A105" s="40"/>
      <c r="D105" s="23"/>
      <c r="E105" s="23"/>
      <c r="F105" s="23"/>
      <c r="G105" s="23"/>
      <c r="H105" s="24"/>
      <c r="I105" s="24"/>
      <c r="J105" s="24"/>
      <c r="K105" s="24"/>
      <c r="M105" s="24"/>
      <c r="Q105" s="47"/>
      <c r="R105" s="47"/>
      <c r="T105" s="23" t="s">
        <v>120</v>
      </c>
      <c r="Z105" s="24">
        <f>+Z104+AM98</f>
        <v>266</v>
      </c>
      <c r="AA105" s="24">
        <f>+AA104+AN98</f>
        <v>82</v>
      </c>
      <c r="AB105" s="24">
        <f>+AB104+AO98</f>
        <v>109</v>
      </c>
      <c r="AC105" s="24">
        <f>+AC104+AP98</f>
        <v>191</v>
      </c>
      <c r="AD105" s="24">
        <f>+AD104+AQ98</f>
        <v>40</v>
      </c>
      <c r="AR105" s="47"/>
    </row>
    <row r="106" spans="1:44" ht="15.75" customHeight="1" thickBot="1" x14ac:dyDescent="0.3">
      <c r="A106" s="40"/>
      <c r="D106" s="2" t="s">
        <v>109</v>
      </c>
      <c r="E106" s="2"/>
      <c r="F106" s="2"/>
      <c r="G106" s="4" t="s">
        <v>2</v>
      </c>
      <c r="H106" s="4"/>
      <c r="I106" s="4" t="s">
        <v>4</v>
      </c>
      <c r="J106" s="4" t="s">
        <v>29</v>
      </c>
      <c r="K106" s="4" t="s">
        <v>30</v>
      </c>
      <c r="L106" s="4" t="s">
        <v>31</v>
      </c>
      <c r="M106" s="56" t="s">
        <v>3</v>
      </c>
      <c r="Q106" s="47"/>
      <c r="R106" s="47"/>
      <c r="AR106" s="47"/>
    </row>
    <row r="107" spans="1:44" ht="15.75" customHeight="1" thickBot="1" x14ac:dyDescent="0.3">
      <c r="A107" s="40"/>
      <c r="D107" s="23" t="s">
        <v>172</v>
      </c>
      <c r="E107" s="23"/>
      <c r="F107" s="23"/>
      <c r="G107" s="23" t="s">
        <v>146</v>
      </c>
      <c r="H107" s="24"/>
      <c r="I107" s="24">
        <v>18</v>
      </c>
      <c r="J107" s="24">
        <v>7</v>
      </c>
      <c r="K107" s="24">
        <v>16</v>
      </c>
      <c r="L107" s="24">
        <f t="shared" ref="L107:L128" si="36">+J107+K107</f>
        <v>23</v>
      </c>
      <c r="M107" s="55">
        <v>14</v>
      </c>
      <c r="Q107" s="47"/>
      <c r="R107" s="47"/>
      <c r="S107" s="31" t="s">
        <v>150</v>
      </c>
      <c r="T107" s="31" t="s">
        <v>153</v>
      </c>
      <c r="U107" s="31"/>
      <c r="V107" s="43"/>
      <c r="W107" s="43"/>
      <c r="X107" s="43"/>
      <c r="Y107" s="43"/>
      <c r="Z107" s="43" t="s">
        <v>4</v>
      </c>
      <c r="AA107" s="43" t="s">
        <v>29</v>
      </c>
      <c r="AB107" s="43" t="s">
        <v>30</v>
      </c>
      <c r="AC107" s="43" t="s">
        <v>31</v>
      </c>
      <c r="AD107" s="43" t="s">
        <v>3</v>
      </c>
      <c r="AF107" s="31" t="s">
        <v>150</v>
      </c>
      <c r="AG107" s="31" t="s">
        <v>153</v>
      </c>
      <c r="AH107" s="31"/>
      <c r="AI107" s="43"/>
      <c r="AJ107" s="43"/>
      <c r="AK107" s="43"/>
      <c r="AL107" s="43"/>
      <c r="AM107" s="43" t="s">
        <v>4</v>
      </c>
      <c r="AN107" s="43" t="s">
        <v>29</v>
      </c>
      <c r="AO107" s="43" t="s">
        <v>30</v>
      </c>
      <c r="AP107" s="43" t="s">
        <v>31</v>
      </c>
      <c r="AQ107" s="43" t="s">
        <v>3</v>
      </c>
      <c r="AR107" s="47"/>
    </row>
    <row r="108" spans="1:44" ht="15.75" customHeight="1" x14ac:dyDescent="0.25">
      <c r="A108" s="40"/>
      <c r="D108" s="23" t="s">
        <v>158</v>
      </c>
      <c r="E108" s="23"/>
      <c r="F108" s="23"/>
      <c r="G108" s="23" t="s">
        <v>136</v>
      </c>
      <c r="H108" s="24"/>
      <c r="I108" s="24">
        <v>19</v>
      </c>
      <c r="J108" s="24">
        <v>27</v>
      </c>
      <c r="K108" s="24">
        <v>20</v>
      </c>
      <c r="L108" s="24">
        <f t="shared" si="36"/>
        <v>47</v>
      </c>
      <c r="M108" s="55">
        <v>8</v>
      </c>
      <c r="Q108" s="47"/>
      <c r="R108" s="47"/>
      <c r="S108" s="30">
        <v>6</v>
      </c>
      <c r="T108" s="23" t="s">
        <v>157</v>
      </c>
      <c r="Z108" s="24">
        <v>1.5</v>
      </c>
      <c r="AA108" s="24">
        <v>0</v>
      </c>
      <c r="AB108" s="24">
        <v>1</v>
      </c>
      <c r="AC108" s="24">
        <f t="shared" ref="AC108:AC122" si="37">+AA108+AB108</f>
        <v>1</v>
      </c>
      <c r="AD108" s="24">
        <v>0</v>
      </c>
      <c r="AF108" s="30">
        <v>8.5</v>
      </c>
      <c r="AG108" s="23" t="s">
        <v>63</v>
      </c>
      <c r="AM108" s="24">
        <v>2</v>
      </c>
      <c r="AN108" s="24">
        <v>2</v>
      </c>
      <c r="AO108" s="24">
        <v>1</v>
      </c>
      <c r="AP108" s="24">
        <f>+AN108+AO108</f>
        <v>3</v>
      </c>
      <c r="AQ108" s="24">
        <v>0</v>
      </c>
      <c r="AR108" s="47"/>
    </row>
    <row r="109" spans="1:44" ht="15.75" customHeight="1" x14ac:dyDescent="0.25">
      <c r="A109" s="40"/>
      <c r="D109" s="23" t="s">
        <v>115</v>
      </c>
      <c r="E109" s="23"/>
      <c r="F109" s="23"/>
      <c r="G109" s="23" t="s">
        <v>149</v>
      </c>
      <c r="H109" s="24"/>
      <c r="I109" s="24">
        <v>14</v>
      </c>
      <c r="J109" s="24">
        <v>0</v>
      </c>
      <c r="K109" s="24">
        <v>12</v>
      </c>
      <c r="L109" s="24">
        <f t="shared" si="36"/>
        <v>12</v>
      </c>
      <c r="M109" s="55">
        <v>6</v>
      </c>
      <c r="Q109" s="47"/>
      <c r="R109" s="47"/>
      <c r="S109" s="30">
        <v>6</v>
      </c>
      <c r="T109" s="23" t="s">
        <v>179</v>
      </c>
      <c r="Z109" s="24">
        <v>2</v>
      </c>
      <c r="AA109" s="24">
        <v>0</v>
      </c>
      <c r="AB109" s="24">
        <v>0</v>
      </c>
      <c r="AC109" s="24">
        <f t="shared" si="37"/>
        <v>0</v>
      </c>
      <c r="AD109" s="24">
        <v>0</v>
      </c>
      <c r="AF109" s="30">
        <v>8.5</v>
      </c>
      <c r="AG109" s="23" t="s">
        <v>156</v>
      </c>
      <c r="AM109" s="24">
        <v>1</v>
      </c>
      <c r="AN109" s="24">
        <v>0</v>
      </c>
      <c r="AO109" s="24">
        <v>0</v>
      </c>
      <c r="AP109" s="24">
        <f>+AN109+AO109</f>
        <v>0</v>
      </c>
      <c r="AQ109" s="24">
        <v>0</v>
      </c>
      <c r="AR109" s="47"/>
    </row>
    <row r="110" spans="1:44" ht="15.75" customHeight="1" x14ac:dyDescent="0.25">
      <c r="A110" s="40"/>
      <c r="D110" s="23" t="s">
        <v>78</v>
      </c>
      <c r="E110" s="23"/>
      <c r="F110" s="23"/>
      <c r="G110" s="23" t="s">
        <v>149</v>
      </c>
      <c r="H110" s="24"/>
      <c r="I110" s="24">
        <v>15</v>
      </c>
      <c r="J110" s="24">
        <v>29</v>
      </c>
      <c r="K110" s="24">
        <v>7</v>
      </c>
      <c r="L110" s="24">
        <f t="shared" si="36"/>
        <v>36</v>
      </c>
      <c r="M110" s="55">
        <v>6</v>
      </c>
      <c r="Q110" s="47"/>
      <c r="R110" s="47"/>
      <c r="S110" s="30">
        <v>7</v>
      </c>
      <c r="T110" s="23" t="s">
        <v>167</v>
      </c>
      <c r="Z110" s="24">
        <v>2</v>
      </c>
      <c r="AA110" s="24">
        <v>0</v>
      </c>
      <c r="AB110" s="24">
        <v>0</v>
      </c>
      <c r="AC110" s="24">
        <f t="shared" si="37"/>
        <v>0</v>
      </c>
      <c r="AD110" s="24">
        <v>0</v>
      </c>
      <c r="AF110" s="24">
        <v>8.5</v>
      </c>
      <c r="AG110" s="23" t="s">
        <v>88</v>
      </c>
      <c r="AM110" s="24">
        <v>1</v>
      </c>
      <c r="AN110" s="24">
        <v>1</v>
      </c>
      <c r="AO110" s="24">
        <v>0</v>
      </c>
      <c r="AP110" s="24">
        <f t="shared" ref="AP110:AP121" si="38">+AN110+AO110</f>
        <v>1</v>
      </c>
      <c r="AQ110" s="24">
        <v>0</v>
      </c>
      <c r="AR110" s="47"/>
    </row>
    <row r="111" spans="1:44" ht="15.75" customHeight="1" x14ac:dyDescent="0.25">
      <c r="A111" s="40"/>
      <c r="D111" s="23" t="s">
        <v>112</v>
      </c>
      <c r="E111" s="23"/>
      <c r="F111" s="23"/>
      <c r="G111" s="23" t="s">
        <v>148</v>
      </c>
      <c r="H111" s="24"/>
      <c r="I111" s="24">
        <v>15</v>
      </c>
      <c r="J111" s="24">
        <v>15</v>
      </c>
      <c r="K111" s="24">
        <v>11</v>
      </c>
      <c r="L111" s="24">
        <f t="shared" si="36"/>
        <v>26</v>
      </c>
      <c r="M111" s="55">
        <v>6</v>
      </c>
      <c r="Q111" s="47"/>
      <c r="R111" s="47"/>
      <c r="S111" s="30">
        <v>7</v>
      </c>
      <c r="T111" s="23" t="s">
        <v>92</v>
      </c>
      <c r="Z111" s="24">
        <v>4</v>
      </c>
      <c r="AA111" s="24">
        <v>0</v>
      </c>
      <c r="AB111" s="24">
        <v>1</v>
      </c>
      <c r="AC111" s="24">
        <f t="shared" si="37"/>
        <v>1</v>
      </c>
      <c r="AD111" s="24">
        <v>0</v>
      </c>
      <c r="AF111" s="24">
        <v>7.5</v>
      </c>
      <c r="AG111" s="23" t="s">
        <v>39</v>
      </c>
      <c r="AM111" s="24">
        <v>2</v>
      </c>
      <c r="AN111" s="24">
        <v>0</v>
      </c>
      <c r="AO111" s="24">
        <v>0</v>
      </c>
      <c r="AP111" s="24">
        <f t="shared" si="38"/>
        <v>0</v>
      </c>
      <c r="AQ111" s="24">
        <v>0</v>
      </c>
      <c r="AR111" s="47"/>
    </row>
    <row r="112" spans="1:44" ht="15.75" customHeight="1" x14ac:dyDescent="0.25">
      <c r="A112" s="40"/>
      <c r="D112" s="23" t="s">
        <v>173</v>
      </c>
      <c r="E112" s="23"/>
      <c r="F112" s="23"/>
      <c r="G112" s="16" t="s">
        <v>138</v>
      </c>
      <c r="H112" s="24"/>
      <c r="I112" s="24">
        <v>16</v>
      </c>
      <c r="J112" s="24">
        <v>1</v>
      </c>
      <c r="K112" s="24">
        <v>5</v>
      </c>
      <c r="L112" s="24">
        <f t="shared" si="36"/>
        <v>6</v>
      </c>
      <c r="M112" s="55">
        <v>6</v>
      </c>
      <c r="Q112" s="47"/>
      <c r="R112" s="47"/>
      <c r="S112" s="30">
        <v>6</v>
      </c>
      <c r="T112" s="23" t="s">
        <v>70</v>
      </c>
      <c r="Z112" s="24">
        <v>1</v>
      </c>
      <c r="AA112" s="24">
        <v>0</v>
      </c>
      <c r="AB112" s="24">
        <v>0</v>
      </c>
      <c r="AC112" s="24">
        <f t="shared" si="37"/>
        <v>0</v>
      </c>
      <c r="AD112" s="24">
        <v>0</v>
      </c>
      <c r="AF112" s="30">
        <v>8.5</v>
      </c>
      <c r="AG112" s="23" t="s">
        <v>171</v>
      </c>
      <c r="AM112" s="24">
        <v>1</v>
      </c>
      <c r="AN112" s="24">
        <v>1</v>
      </c>
      <c r="AO112" s="24">
        <v>0</v>
      </c>
      <c r="AP112" s="24">
        <f t="shared" si="38"/>
        <v>1</v>
      </c>
      <c r="AQ112" s="24">
        <v>0</v>
      </c>
      <c r="AR112" s="47"/>
    </row>
    <row r="113" spans="1:44" ht="15.75" customHeight="1" x14ac:dyDescent="0.25">
      <c r="A113" s="40"/>
      <c r="D113" s="23" t="s">
        <v>119</v>
      </c>
      <c r="E113" s="23"/>
      <c r="F113" s="23"/>
      <c r="G113" s="23" t="s">
        <v>146</v>
      </c>
      <c r="H113" s="24"/>
      <c r="I113" s="24">
        <v>18</v>
      </c>
      <c r="J113" s="24">
        <v>22</v>
      </c>
      <c r="K113" s="24">
        <v>9</v>
      </c>
      <c r="L113" s="24">
        <f t="shared" si="36"/>
        <v>31</v>
      </c>
      <c r="M113" s="55">
        <v>6</v>
      </c>
      <c r="Q113" s="47"/>
      <c r="R113" s="47"/>
      <c r="S113" s="30">
        <v>6.5</v>
      </c>
      <c r="T113" s="23" t="s">
        <v>173</v>
      </c>
      <c r="Z113" s="24">
        <v>2</v>
      </c>
      <c r="AA113" s="24">
        <v>1</v>
      </c>
      <c r="AB113" s="24">
        <v>0</v>
      </c>
      <c r="AC113" s="24">
        <f t="shared" si="37"/>
        <v>1</v>
      </c>
      <c r="AD113" s="24">
        <v>0</v>
      </c>
      <c r="AF113" s="30">
        <v>7.5</v>
      </c>
      <c r="AG113" s="23" t="s">
        <v>41</v>
      </c>
      <c r="AM113" s="24">
        <v>3</v>
      </c>
      <c r="AN113" s="24">
        <v>3</v>
      </c>
      <c r="AO113" s="24">
        <v>1</v>
      </c>
      <c r="AP113" s="24">
        <f t="shared" si="38"/>
        <v>4</v>
      </c>
      <c r="AQ113" s="24">
        <v>0</v>
      </c>
      <c r="AR113" s="47"/>
    </row>
    <row r="114" spans="1:44" ht="15.75" customHeight="1" x14ac:dyDescent="0.25">
      <c r="A114" s="40"/>
      <c r="D114" s="23" t="s">
        <v>41</v>
      </c>
      <c r="E114" s="23"/>
      <c r="F114" s="23"/>
      <c r="G114" s="23" t="s">
        <v>136</v>
      </c>
      <c r="H114" s="24"/>
      <c r="I114" s="24">
        <v>18</v>
      </c>
      <c r="J114" s="24">
        <v>9</v>
      </c>
      <c r="K114" s="24">
        <v>7</v>
      </c>
      <c r="L114" s="24">
        <f t="shared" si="36"/>
        <v>16</v>
      </c>
      <c r="M114" s="55">
        <v>6</v>
      </c>
      <c r="Q114" s="47"/>
      <c r="R114" s="47"/>
      <c r="S114" s="30">
        <v>9</v>
      </c>
      <c r="T114" s="23" t="s">
        <v>180</v>
      </c>
      <c r="Z114" s="24">
        <v>1</v>
      </c>
      <c r="AA114" s="24">
        <v>0</v>
      </c>
      <c r="AB114" s="24">
        <v>0</v>
      </c>
      <c r="AC114" s="24">
        <f t="shared" si="37"/>
        <v>0</v>
      </c>
      <c r="AD114" s="24">
        <v>0</v>
      </c>
      <c r="AF114" s="30">
        <v>9</v>
      </c>
      <c r="AG114" s="23" t="s">
        <v>112</v>
      </c>
      <c r="AM114" s="24">
        <v>1</v>
      </c>
      <c r="AN114" s="24">
        <v>0</v>
      </c>
      <c r="AO114" s="24">
        <v>0</v>
      </c>
      <c r="AP114" s="24">
        <f t="shared" si="38"/>
        <v>0</v>
      </c>
      <c r="AQ114" s="24">
        <v>0</v>
      </c>
      <c r="AR114" s="47"/>
    </row>
    <row r="115" spans="1:44" ht="15.75" customHeight="1" x14ac:dyDescent="0.25">
      <c r="A115" s="40"/>
      <c r="D115" s="23" t="s">
        <v>38</v>
      </c>
      <c r="E115" s="23"/>
      <c r="F115" s="23"/>
      <c r="G115" s="23" t="s">
        <v>147</v>
      </c>
      <c r="H115" s="24"/>
      <c r="I115" s="24">
        <v>18</v>
      </c>
      <c r="J115" s="24">
        <v>3</v>
      </c>
      <c r="K115" s="24">
        <v>10</v>
      </c>
      <c r="L115" s="24">
        <f t="shared" si="36"/>
        <v>13</v>
      </c>
      <c r="M115" s="55">
        <v>6</v>
      </c>
      <c r="Q115" s="47"/>
      <c r="R115" s="47"/>
      <c r="S115" s="30">
        <v>7</v>
      </c>
      <c r="T115" s="23" t="s">
        <v>122</v>
      </c>
      <c r="U115" s="23"/>
      <c r="V115" s="23"/>
      <c r="Z115" s="24">
        <v>2</v>
      </c>
      <c r="AA115" s="24">
        <v>0</v>
      </c>
      <c r="AB115" s="24">
        <v>0</v>
      </c>
      <c r="AC115" s="24">
        <f t="shared" si="37"/>
        <v>0</v>
      </c>
      <c r="AD115" s="24">
        <v>0</v>
      </c>
      <c r="AF115" s="30">
        <v>7</v>
      </c>
      <c r="AG115" s="23" t="s">
        <v>44</v>
      </c>
      <c r="AM115" s="24">
        <v>1</v>
      </c>
      <c r="AN115" s="24">
        <v>0</v>
      </c>
      <c r="AO115" s="24">
        <v>0</v>
      </c>
      <c r="AP115" s="24">
        <f t="shared" si="38"/>
        <v>0</v>
      </c>
      <c r="AQ115" s="24">
        <v>0</v>
      </c>
      <c r="AR115" s="47"/>
    </row>
    <row r="116" spans="1:44" ht="15.75" customHeight="1" x14ac:dyDescent="0.25">
      <c r="A116" s="40"/>
      <c r="D116" s="23" t="s">
        <v>171</v>
      </c>
      <c r="E116" s="23"/>
      <c r="F116" s="23"/>
      <c r="G116" s="23" t="s">
        <v>136</v>
      </c>
      <c r="H116" s="24"/>
      <c r="I116" s="24">
        <v>19</v>
      </c>
      <c r="J116" s="24">
        <v>20</v>
      </c>
      <c r="K116" s="24">
        <v>28</v>
      </c>
      <c r="L116" s="24">
        <f t="shared" si="36"/>
        <v>48</v>
      </c>
      <c r="M116" s="55">
        <v>6</v>
      </c>
      <c r="Q116" s="47"/>
      <c r="R116" s="47"/>
      <c r="S116" s="30">
        <v>6.5</v>
      </c>
      <c r="T116" s="23" t="s">
        <v>143</v>
      </c>
      <c r="Z116" s="24">
        <v>1</v>
      </c>
      <c r="AA116" s="24">
        <v>0</v>
      </c>
      <c r="AB116" s="24">
        <v>0</v>
      </c>
      <c r="AC116" s="24">
        <f t="shared" si="37"/>
        <v>0</v>
      </c>
      <c r="AD116" s="24">
        <v>0</v>
      </c>
      <c r="AF116" s="30">
        <v>6</v>
      </c>
      <c r="AG116" s="23" t="s">
        <v>145</v>
      </c>
      <c r="AH116" s="23"/>
      <c r="AI116" s="23"/>
      <c r="AM116" s="24">
        <v>1</v>
      </c>
      <c r="AN116" s="24">
        <v>0</v>
      </c>
      <c r="AO116" s="24">
        <v>0</v>
      </c>
      <c r="AP116" s="24">
        <f t="shared" si="38"/>
        <v>0</v>
      </c>
      <c r="AQ116" s="24">
        <v>0</v>
      </c>
      <c r="AR116" s="47"/>
    </row>
    <row r="117" spans="1:44" ht="15.75" customHeight="1" x14ac:dyDescent="0.25">
      <c r="A117" s="40"/>
      <c r="D117" s="23" t="s">
        <v>179</v>
      </c>
      <c r="E117" s="23"/>
      <c r="F117" s="23"/>
      <c r="G117" s="23" t="s">
        <v>146</v>
      </c>
      <c r="H117" s="24"/>
      <c r="I117" s="24">
        <v>19</v>
      </c>
      <c r="J117" s="24">
        <v>4</v>
      </c>
      <c r="K117" s="24">
        <v>14</v>
      </c>
      <c r="L117" s="24">
        <f t="shared" si="36"/>
        <v>18</v>
      </c>
      <c r="M117" s="55">
        <v>6</v>
      </c>
      <c r="Q117" s="47"/>
      <c r="R117" s="47"/>
      <c r="S117" s="30">
        <v>6.5</v>
      </c>
      <c r="T117" s="23" t="s">
        <v>55</v>
      </c>
      <c r="Z117" s="24">
        <v>2</v>
      </c>
      <c r="AA117" s="24">
        <v>0</v>
      </c>
      <c r="AB117" s="24">
        <v>1</v>
      </c>
      <c r="AC117" s="24">
        <f t="shared" si="37"/>
        <v>1</v>
      </c>
      <c r="AD117" s="24">
        <v>0</v>
      </c>
      <c r="AF117" s="30">
        <v>7</v>
      </c>
      <c r="AG117" s="23" t="s">
        <v>51</v>
      </c>
      <c r="AM117" s="24">
        <v>1</v>
      </c>
      <c r="AN117" s="24">
        <v>0</v>
      </c>
      <c r="AO117" s="24">
        <v>0</v>
      </c>
      <c r="AP117" s="24">
        <f t="shared" si="38"/>
        <v>0</v>
      </c>
      <c r="AQ117" s="24">
        <v>0</v>
      </c>
      <c r="AR117" s="47"/>
    </row>
    <row r="118" spans="1:44" ht="15.75" customHeight="1" x14ac:dyDescent="0.25">
      <c r="A118" s="40"/>
      <c r="D118" s="23" t="s">
        <v>20</v>
      </c>
      <c r="E118" s="23"/>
      <c r="F118" s="23"/>
      <c r="G118" s="16" t="s">
        <v>138</v>
      </c>
      <c r="H118" s="24"/>
      <c r="I118" s="24">
        <v>8</v>
      </c>
      <c r="J118" s="24">
        <v>0</v>
      </c>
      <c r="K118" s="24">
        <v>0</v>
      </c>
      <c r="L118" s="24">
        <f t="shared" si="36"/>
        <v>0</v>
      </c>
      <c r="M118" s="55">
        <v>4</v>
      </c>
      <c r="Q118" s="47"/>
      <c r="R118" s="47"/>
      <c r="S118" s="30">
        <v>6.5</v>
      </c>
      <c r="T118" s="23" t="s">
        <v>42</v>
      </c>
      <c r="Z118" s="24">
        <v>4</v>
      </c>
      <c r="AA118" s="24">
        <v>0</v>
      </c>
      <c r="AB118" s="24">
        <v>3</v>
      </c>
      <c r="AC118" s="24">
        <f t="shared" si="37"/>
        <v>3</v>
      </c>
      <c r="AD118" s="24">
        <v>0</v>
      </c>
      <c r="AF118" s="30">
        <v>8</v>
      </c>
      <c r="AG118" s="23" t="s">
        <v>116</v>
      </c>
      <c r="AM118" s="24">
        <v>2</v>
      </c>
      <c r="AN118" s="24">
        <v>1</v>
      </c>
      <c r="AO118" s="24">
        <v>3</v>
      </c>
      <c r="AP118" s="24">
        <f t="shared" si="38"/>
        <v>4</v>
      </c>
      <c r="AQ118" s="24">
        <v>0</v>
      </c>
      <c r="AR118" s="47"/>
    </row>
    <row r="119" spans="1:44" ht="15.75" customHeight="1" x14ac:dyDescent="0.25">
      <c r="A119" s="40"/>
      <c r="D119" s="23" t="s">
        <v>62</v>
      </c>
      <c r="E119" s="23"/>
      <c r="F119" s="23"/>
      <c r="G119" s="16" t="s">
        <v>21</v>
      </c>
      <c r="H119" s="24"/>
      <c r="I119" s="24">
        <v>15</v>
      </c>
      <c r="J119" s="24">
        <v>12</v>
      </c>
      <c r="K119" s="24">
        <v>5</v>
      </c>
      <c r="L119" s="24">
        <f t="shared" si="36"/>
        <v>17</v>
      </c>
      <c r="M119" s="55">
        <v>4</v>
      </c>
      <c r="Q119" s="47"/>
      <c r="R119" s="47"/>
      <c r="S119" s="30">
        <v>8.5</v>
      </c>
      <c r="T119" s="23" t="s">
        <v>158</v>
      </c>
      <c r="Z119" s="24">
        <v>1</v>
      </c>
      <c r="AA119" s="24">
        <v>2</v>
      </c>
      <c r="AB119" s="24">
        <v>0</v>
      </c>
      <c r="AC119" s="24">
        <f t="shared" si="37"/>
        <v>2</v>
      </c>
      <c r="AD119" s="24">
        <v>0</v>
      </c>
      <c r="AF119" s="30">
        <v>7</v>
      </c>
      <c r="AG119" s="23" t="s">
        <v>38</v>
      </c>
      <c r="AH119" s="23"/>
      <c r="AM119" s="24">
        <v>3</v>
      </c>
      <c r="AN119" s="24">
        <v>0</v>
      </c>
      <c r="AO119" s="24">
        <v>2</v>
      </c>
      <c r="AP119" s="24">
        <f t="shared" si="38"/>
        <v>2</v>
      </c>
      <c r="AQ119" s="24">
        <v>0</v>
      </c>
      <c r="AR119" s="47"/>
    </row>
    <row r="120" spans="1:44" ht="15.75" customHeight="1" x14ac:dyDescent="0.25">
      <c r="A120" s="40"/>
      <c r="D120" s="23" t="s">
        <v>104</v>
      </c>
      <c r="E120" s="23"/>
      <c r="F120" s="23"/>
      <c r="G120" s="23" t="s">
        <v>147</v>
      </c>
      <c r="H120" s="24"/>
      <c r="I120" s="24">
        <v>15</v>
      </c>
      <c r="J120" s="24">
        <v>2</v>
      </c>
      <c r="K120" s="24">
        <v>11</v>
      </c>
      <c r="L120" s="24">
        <f t="shared" si="36"/>
        <v>13</v>
      </c>
      <c r="M120" s="55">
        <v>4</v>
      </c>
      <c r="Q120" s="47"/>
      <c r="R120" s="47"/>
      <c r="S120" s="30">
        <v>7</v>
      </c>
      <c r="T120" s="23" t="s">
        <v>82</v>
      </c>
      <c r="Z120" s="24">
        <v>1</v>
      </c>
      <c r="AA120" s="24">
        <v>0</v>
      </c>
      <c r="AB120" s="24">
        <v>0</v>
      </c>
      <c r="AC120" s="24">
        <f t="shared" si="37"/>
        <v>0</v>
      </c>
      <c r="AD120" s="24">
        <v>0</v>
      </c>
      <c r="AF120" s="24">
        <v>6.5</v>
      </c>
      <c r="AG120" s="23" t="s">
        <v>130</v>
      </c>
      <c r="AM120" s="24">
        <v>4</v>
      </c>
      <c r="AN120" s="24">
        <v>0</v>
      </c>
      <c r="AO120" s="24">
        <v>3</v>
      </c>
      <c r="AP120" s="24">
        <f t="shared" si="38"/>
        <v>3</v>
      </c>
      <c r="AQ120" s="24">
        <v>2</v>
      </c>
      <c r="AR120" s="47"/>
    </row>
    <row r="121" spans="1:44" ht="15.75" customHeight="1" x14ac:dyDescent="0.25">
      <c r="A121" s="40"/>
      <c r="D121" s="23" t="s">
        <v>61</v>
      </c>
      <c r="E121" s="23"/>
      <c r="F121" s="23"/>
      <c r="G121" s="23" t="s">
        <v>17</v>
      </c>
      <c r="H121" s="24"/>
      <c r="I121" s="24">
        <v>16</v>
      </c>
      <c r="J121" s="24">
        <v>13</v>
      </c>
      <c r="K121" s="24">
        <v>15</v>
      </c>
      <c r="L121" s="24">
        <f t="shared" si="36"/>
        <v>28</v>
      </c>
      <c r="M121" s="55">
        <v>4</v>
      </c>
      <c r="Q121" s="47"/>
      <c r="R121" s="47"/>
      <c r="S121" s="30">
        <v>6.5</v>
      </c>
      <c r="T121" s="23" t="s">
        <v>71</v>
      </c>
      <c r="Z121" s="24">
        <v>1</v>
      </c>
      <c r="AA121" s="24">
        <v>0</v>
      </c>
      <c r="AB121" s="24">
        <v>0</v>
      </c>
      <c r="AC121" s="24">
        <f t="shared" si="37"/>
        <v>0</v>
      </c>
      <c r="AD121" s="24">
        <v>0</v>
      </c>
      <c r="AF121" s="30">
        <v>8</v>
      </c>
      <c r="AG121" s="23" t="s">
        <v>66</v>
      </c>
      <c r="AM121" s="24">
        <v>3</v>
      </c>
      <c r="AN121" s="24">
        <v>0</v>
      </c>
      <c r="AO121" s="24">
        <v>1</v>
      </c>
      <c r="AP121" s="24">
        <f t="shared" si="38"/>
        <v>1</v>
      </c>
      <c r="AQ121" s="24">
        <v>2</v>
      </c>
      <c r="AR121" s="47"/>
    </row>
    <row r="122" spans="1:44" ht="15.75" customHeight="1" thickBot="1" x14ac:dyDescent="0.3">
      <c r="A122" s="40"/>
      <c r="D122" s="23" t="s">
        <v>37</v>
      </c>
      <c r="E122" s="23"/>
      <c r="F122" s="23"/>
      <c r="G122" s="23" t="s">
        <v>17</v>
      </c>
      <c r="H122" s="24"/>
      <c r="I122" s="24">
        <v>16</v>
      </c>
      <c r="J122" s="24">
        <v>6</v>
      </c>
      <c r="K122" s="24">
        <v>13</v>
      </c>
      <c r="L122" s="24">
        <f t="shared" si="36"/>
        <v>19</v>
      </c>
      <c r="M122" s="55">
        <v>4</v>
      </c>
      <c r="Q122" s="47"/>
      <c r="R122" s="47"/>
      <c r="S122" s="30">
        <v>6</v>
      </c>
      <c r="T122" s="23" t="s">
        <v>56</v>
      </c>
      <c r="Z122" s="24">
        <v>1</v>
      </c>
      <c r="AA122" s="24">
        <v>0</v>
      </c>
      <c r="AB122" s="24">
        <v>0</v>
      </c>
      <c r="AC122" s="24">
        <f t="shared" si="37"/>
        <v>0</v>
      </c>
      <c r="AD122" s="24">
        <v>0</v>
      </c>
      <c r="AF122" s="30">
        <v>9.5</v>
      </c>
      <c r="AG122" s="23" t="s">
        <v>78</v>
      </c>
      <c r="AM122" s="24">
        <v>1</v>
      </c>
      <c r="AN122" s="24">
        <v>2</v>
      </c>
      <c r="AO122" s="24">
        <v>0</v>
      </c>
      <c r="AP122" s="24">
        <f>+AN122+AO122</f>
        <v>2</v>
      </c>
      <c r="AQ122" s="24">
        <v>0</v>
      </c>
      <c r="AR122" s="47"/>
    </row>
    <row r="123" spans="1:44" ht="15.75" customHeight="1" thickBot="1" x14ac:dyDescent="0.3">
      <c r="A123" s="40"/>
      <c r="D123" s="23" t="s">
        <v>44</v>
      </c>
      <c r="E123" s="23"/>
      <c r="F123" s="23"/>
      <c r="G123" s="23" t="s">
        <v>146</v>
      </c>
      <c r="H123" s="24"/>
      <c r="I123" s="24">
        <v>16</v>
      </c>
      <c r="J123" s="24">
        <v>0</v>
      </c>
      <c r="K123" s="24">
        <v>5</v>
      </c>
      <c r="L123" s="24">
        <f t="shared" si="36"/>
        <v>5</v>
      </c>
      <c r="M123" s="55">
        <v>4</v>
      </c>
      <c r="Q123" s="47"/>
      <c r="R123" s="47"/>
      <c r="S123" s="8"/>
      <c r="T123" s="34" t="s">
        <v>124</v>
      </c>
      <c r="U123" s="8"/>
      <c r="V123" s="8"/>
      <c r="W123" s="8"/>
      <c r="X123" s="8"/>
      <c r="Y123" s="8"/>
      <c r="Z123" s="15">
        <f>SUM(Z108:Z122)</f>
        <v>26.5</v>
      </c>
      <c r="AA123" s="15">
        <f>SUM(AA108:AA122)</f>
        <v>3</v>
      </c>
      <c r="AB123" s="15">
        <f>SUM(AB108:AB122)</f>
        <v>6</v>
      </c>
      <c r="AC123" s="15">
        <f>SUM(AC108:AC122)</f>
        <v>9</v>
      </c>
      <c r="AD123" s="15">
        <f>SUM(AD108:AD122)</f>
        <v>0</v>
      </c>
      <c r="AF123" s="30">
        <v>8</v>
      </c>
      <c r="AG123" s="23" t="s">
        <v>123</v>
      </c>
      <c r="AM123" s="24">
        <v>1</v>
      </c>
      <c r="AN123" s="24">
        <v>1</v>
      </c>
      <c r="AO123" s="24">
        <v>0</v>
      </c>
      <c r="AP123" s="24">
        <f>+AN123+AO123</f>
        <v>1</v>
      </c>
      <c r="AQ123" s="24">
        <v>2</v>
      </c>
      <c r="AR123" s="47"/>
    </row>
    <row r="124" spans="1:44" ht="15.75" customHeight="1" x14ac:dyDescent="0.25">
      <c r="A124" s="40"/>
      <c r="D124" s="23" t="s">
        <v>156</v>
      </c>
      <c r="G124" s="23" t="s">
        <v>136</v>
      </c>
      <c r="H124" s="24"/>
      <c r="I124" s="24">
        <v>17</v>
      </c>
      <c r="J124" s="24">
        <v>5</v>
      </c>
      <c r="K124" s="24">
        <v>7</v>
      </c>
      <c r="L124" s="24">
        <f t="shared" si="36"/>
        <v>12</v>
      </c>
      <c r="M124" s="55">
        <v>4</v>
      </c>
      <c r="Q124" s="47"/>
      <c r="R124" s="47"/>
      <c r="T124" s="23" t="s">
        <v>121</v>
      </c>
      <c r="Z124" s="24">
        <f>+Z123+AM124</f>
        <v>54.5</v>
      </c>
      <c r="AA124" s="24">
        <f>+AA123+AN124</f>
        <v>14</v>
      </c>
      <c r="AB124" s="24">
        <f>+AB123+AO124</f>
        <v>17</v>
      </c>
      <c r="AC124" s="24">
        <f>+AC123+AP124</f>
        <v>31</v>
      </c>
      <c r="AD124" s="24">
        <f>+AD123+AQ124</f>
        <v>6</v>
      </c>
      <c r="AF124" s="8"/>
      <c r="AG124" s="34" t="s">
        <v>124</v>
      </c>
      <c r="AH124" s="8"/>
      <c r="AI124" s="8"/>
      <c r="AJ124" s="8"/>
      <c r="AK124" s="8"/>
      <c r="AL124" s="8"/>
      <c r="AM124" s="15">
        <f>SUM(AM108:AM123)</f>
        <v>28</v>
      </c>
      <c r="AN124" s="15">
        <f>SUM(AN108:AN123)</f>
        <v>11</v>
      </c>
      <c r="AO124" s="15">
        <f>SUM(AO108:AO123)</f>
        <v>11</v>
      </c>
      <c r="AP124" s="15">
        <f>SUM(AP108:AP123)</f>
        <v>22</v>
      </c>
      <c r="AQ124" s="15">
        <f>SUM(AQ108:AQ123)</f>
        <v>6</v>
      </c>
      <c r="AR124" s="47"/>
    </row>
    <row r="125" spans="1:44" ht="15.75" customHeight="1" x14ac:dyDescent="0.25">
      <c r="A125" s="40"/>
      <c r="D125" s="23" t="s">
        <v>39</v>
      </c>
      <c r="E125" s="23"/>
      <c r="F125" s="23"/>
      <c r="G125" s="23" t="s">
        <v>148</v>
      </c>
      <c r="H125" s="24"/>
      <c r="I125" s="24">
        <v>17</v>
      </c>
      <c r="J125" s="24">
        <v>0</v>
      </c>
      <c r="K125" s="24">
        <v>5</v>
      </c>
      <c r="L125" s="24">
        <f t="shared" si="36"/>
        <v>5</v>
      </c>
      <c r="M125" s="55">
        <v>4</v>
      </c>
      <c r="Q125" s="47"/>
      <c r="R125" s="47"/>
      <c r="S125" s="30"/>
      <c r="T125" s="23"/>
      <c r="Z125" s="24"/>
      <c r="AA125" s="24"/>
      <c r="AB125" s="24"/>
      <c r="AC125" s="24"/>
      <c r="AD125" s="24"/>
      <c r="AR125" s="47"/>
    </row>
    <row r="126" spans="1:44" ht="15.75" customHeight="1" x14ac:dyDescent="0.25">
      <c r="A126" s="40"/>
      <c r="D126" s="23" t="s">
        <v>157</v>
      </c>
      <c r="G126" s="16" t="s">
        <v>138</v>
      </c>
      <c r="H126" s="24"/>
      <c r="I126" s="24">
        <v>18</v>
      </c>
      <c r="J126" s="24">
        <v>3</v>
      </c>
      <c r="K126" s="24">
        <v>10</v>
      </c>
      <c r="L126" s="24">
        <f t="shared" si="36"/>
        <v>13</v>
      </c>
      <c r="M126" s="55">
        <v>4</v>
      </c>
      <c r="Q126" s="47"/>
      <c r="R126" s="47"/>
      <c r="S126" s="30"/>
      <c r="T126" s="23" t="s">
        <v>120</v>
      </c>
      <c r="Z126" s="24">
        <f>+Z105+Z124+AC142-1-1</f>
        <v>363.5</v>
      </c>
      <c r="AA126" s="24">
        <f>+AA105+AA124</f>
        <v>96</v>
      </c>
      <c r="AB126" s="24">
        <f>+AB105+AB124</f>
        <v>126</v>
      </c>
      <c r="AC126" s="24">
        <f>AB126+AA126</f>
        <v>222</v>
      </c>
      <c r="AD126" s="24">
        <f>+AD105+AD124</f>
        <v>46</v>
      </c>
      <c r="AR126" s="47"/>
    </row>
    <row r="127" spans="1:44" ht="15.75" customHeight="1" x14ac:dyDescent="0.25">
      <c r="A127" s="40"/>
      <c r="D127" s="23" t="s">
        <v>51</v>
      </c>
      <c r="E127" s="23"/>
      <c r="F127" s="23"/>
      <c r="G127" s="23" t="s">
        <v>17</v>
      </c>
      <c r="H127" s="24"/>
      <c r="I127" s="24">
        <v>18</v>
      </c>
      <c r="J127" s="24">
        <v>2</v>
      </c>
      <c r="K127" s="24">
        <v>4</v>
      </c>
      <c r="L127" s="24">
        <f t="shared" si="36"/>
        <v>6</v>
      </c>
      <c r="M127" s="55">
        <v>4</v>
      </c>
      <c r="Q127" s="47"/>
      <c r="R127" s="47"/>
      <c r="S127" s="30"/>
      <c r="T127" s="23" t="s">
        <v>107</v>
      </c>
      <c r="Z127" s="24">
        <f>+Z15+Z28+Z41+Z54+AM15+AM28+AM41+AM54</f>
        <v>363.5</v>
      </c>
      <c r="AA127" s="24">
        <f>+AA15+AA28+AA41+AA54+AN15+AN28+AN41+AN54</f>
        <v>96</v>
      </c>
      <c r="AB127" s="24">
        <f>+AB15+AB28+AB41+AB54+AO15+AO28+AO41+AO54</f>
        <v>126</v>
      </c>
      <c r="AC127" s="24">
        <f>+AC15+AC28+AC41+AC54+AP15+AP28+AP41+AP54</f>
        <v>222</v>
      </c>
      <c r="AD127" s="24">
        <f>+AD15+AD28+AD41+AD54+AQ15+AQ28+AQ41+AQ54</f>
        <v>46</v>
      </c>
      <c r="AR127" s="47"/>
    </row>
    <row r="128" spans="1:44" ht="15.75" customHeight="1" x14ac:dyDescent="0.25">
      <c r="A128" s="40"/>
      <c r="D128" s="23" t="s">
        <v>144</v>
      </c>
      <c r="E128" s="23"/>
      <c r="F128" s="23"/>
      <c r="G128" s="16" t="s">
        <v>138</v>
      </c>
      <c r="H128" s="24"/>
      <c r="I128" s="24">
        <v>19</v>
      </c>
      <c r="J128" s="24">
        <v>5</v>
      </c>
      <c r="K128" s="24">
        <v>8</v>
      </c>
      <c r="L128" s="24">
        <f t="shared" si="36"/>
        <v>13</v>
      </c>
      <c r="M128" s="55">
        <v>4</v>
      </c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thickBot="1" x14ac:dyDescent="0.3">
      <c r="A131" s="40"/>
      <c r="Q131" s="47"/>
      <c r="R131" s="47"/>
      <c r="U131" s="42" t="s">
        <v>150</v>
      </c>
      <c r="V131" s="10" t="s">
        <v>168</v>
      </c>
      <c r="W131" s="10"/>
      <c r="X131" s="10"/>
      <c r="Y131" s="10"/>
      <c r="Z131" s="10"/>
      <c r="AA131" s="10"/>
      <c r="AB131" s="10"/>
      <c r="AC131" s="42" t="s">
        <v>4</v>
      </c>
      <c r="AD131" s="42" t="s">
        <v>8</v>
      </c>
      <c r="AE131" s="42" t="s">
        <v>9</v>
      </c>
      <c r="AF131" s="42" t="s">
        <v>10</v>
      </c>
      <c r="AG131" s="42" t="s">
        <v>100</v>
      </c>
      <c r="AH131" s="42"/>
      <c r="AI131" s="42" t="s">
        <v>5</v>
      </c>
      <c r="AJ131" s="42" t="s">
        <v>7</v>
      </c>
      <c r="AK131" s="42" t="s">
        <v>6</v>
      </c>
      <c r="AL131" s="42" t="s">
        <v>101</v>
      </c>
      <c r="AR131" s="47"/>
    </row>
    <row r="132" spans="1:44" ht="15.75" customHeight="1" x14ac:dyDescent="0.25">
      <c r="A132" s="40"/>
      <c r="Q132" s="47"/>
      <c r="R132" s="47"/>
      <c r="U132" s="30">
        <v>7</v>
      </c>
      <c r="V132" s="23" t="s">
        <v>176</v>
      </c>
      <c r="W132" s="23"/>
      <c r="X132" s="23"/>
      <c r="Y132" s="23"/>
      <c r="Z132" s="24"/>
      <c r="AC132" s="24">
        <v>1</v>
      </c>
      <c r="AD132" s="24">
        <v>0</v>
      </c>
      <c r="AE132" s="24">
        <v>1</v>
      </c>
      <c r="AF132" s="24">
        <v>0</v>
      </c>
      <c r="AG132" s="118">
        <f t="shared" ref="AG132:AG136" si="39">+(AD132*2+AF132)/(2*AC132)</f>
        <v>0</v>
      </c>
      <c r="AH132" s="118"/>
      <c r="AI132" s="24">
        <v>4</v>
      </c>
      <c r="AJ132" s="24">
        <v>0</v>
      </c>
      <c r="AK132" s="24">
        <v>0</v>
      </c>
      <c r="AL132" s="26">
        <f t="shared" ref="AL132:AL142" si="40">+AI132/AC132</f>
        <v>4</v>
      </c>
      <c r="AR132" s="47"/>
    </row>
    <row r="133" spans="1:44" ht="15.75" customHeight="1" x14ac:dyDescent="0.25">
      <c r="A133" s="40"/>
      <c r="Q133" s="47"/>
      <c r="R133" s="47"/>
      <c r="U133" s="30">
        <v>7.5</v>
      </c>
      <c r="V133" s="23" t="s">
        <v>82</v>
      </c>
      <c r="W133" s="23"/>
      <c r="X133" s="23"/>
      <c r="Y133" s="23"/>
      <c r="Z133" s="24"/>
      <c r="AC133" s="24">
        <v>4</v>
      </c>
      <c r="AD133" s="24">
        <v>4</v>
      </c>
      <c r="AE133" s="24">
        <v>0</v>
      </c>
      <c r="AF133" s="24">
        <v>0</v>
      </c>
      <c r="AG133" s="115">
        <f t="shared" si="39"/>
        <v>1</v>
      </c>
      <c r="AH133" s="115"/>
      <c r="AI133" s="24">
        <v>5</v>
      </c>
      <c r="AJ133" s="24">
        <v>0</v>
      </c>
      <c r="AK133" s="24">
        <v>0</v>
      </c>
      <c r="AL133" s="26">
        <f t="shared" si="40"/>
        <v>1.25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388</v>
      </c>
      <c r="W134" s="23"/>
      <c r="X134" s="23"/>
      <c r="Y134" s="23"/>
      <c r="Z134" s="24"/>
      <c r="AC134" s="24">
        <v>4</v>
      </c>
      <c r="AD134" s="24">
        <v>3</v>
      </c>
      <c r="AE134" s="24">
        <v>1</v>
      </c>
      <c r="AF134" s="24">
        <v>0</v>
      </c>
      <c r="AG134" s="115">
        <f t="shared" si="39"/>
        <v>0.75</v>
      </c>
      <c r="AH134" s="115"/>
      <c r="AI134" s="24">
        <v>7</v>
      </c>
      <c r="AJ134" s="24">
        <v>0</v>
      </c>
      <c r="AK134" s="24">
        <v>0</v>
      </c>
      <c r="AL134" s="26">
        <f t="shared" si="40"/>
        <v>1.75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16</v>
      </c>
      <c r="W135" s="23"/>
      <c r="X135" s="23"/>
      <c r="Y135" s="23"/>
      <c r="Z135" s="24"/>
      <c r="AC135" s="24">
        <v>6</v>
      </c>
      <c r="AD135" s="24">
        <v>1</v>
      </c>
      <c r="AE135" s="24">
        <v>4</v>
      </c>
      <c r="AF135" s="24">
        <v>1</v>
      </c>
      <c r="AG135" s="115">
        <f t="shared" si="39"/>
        <v>0.25</v>
      </c>
      <c r="AH135" s="115"/>
      <c r="AI135" s="24">
        <v>19</v>
      </c>
      <c r="AJ135" s="24">
        <v>1</v>
      </c>
      <c r="AK135" s="24">
        <v>0</v>
      </c>
      <c r="AL135" s="26">
        <f t="shared" si="40"/>
        <v>3.1666666666666665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111</v>
      </c>
      <c r="AC136" s="24">
        <v>1</v>
      </c>
      <c r="AD136" s="24">
        <v>1</v>
      </c>
      <c r="AE136" s="24">
        <v>0</v>
      </c>
      <c r="AF136" s="24">
        <v>0</v>
      </c>
      <c r="AG136" s="115">
        <f t="shared" si="39"/>
        <v>1</v>
      </c>
      <c r="AH136" s="115"/>
      <c r="AI136" s="24">
        <v>0</v>
      </c>
      <c r="AJ136" s="24">
        <v>0</v>
      </c>
      <c r="AK136" s="24">
        <v>1</v>
      </c>
      <c r="AL136" s="26">
        <f t="shared" si="40"/>
        <v>0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445</v>
      </c>
      <c r="W137" s="23"/>
      <c r="X137" s="23"/>
      <c r="Y137" s="23"/>
      <c r="Z137" s="24"/>
      <c r="AC137" s="24">
        <v>1</v>
      </c>
      <c r="AD137" s="24">
        <v>0</v>
      </c>
      <c r="AE137" s="24">
        <v>1</v>
      </c>
      <c r="AF137" s="24">
        <v>0</v>
      </c>
      <c r="AG137" s="115">
        <f>+(AD137*2+AF137)/(2*AC137)</f>
        <v>0</v>
      </c>
      <c r="AH137" s="115"/>
      <c r="AI137" s="24">
        <v>3</v>
      </c>
      <c r="AJ137" s="24">
        <v>0</v>
      </c>
      <c r="AK137" s="24">
        <v>0</v>
      </c>
      <c r="AL137" s="26">
        <f t="shared" si="40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97</v>
      </c>
      <c r="W138" s="23"/>
      <c r="X138" s="23"/>
      <c r="Y138" s="23"/>
      <c r="Z138" s="24"/>
      <c r="AC138" s="24">
        <v>3</v>
      </c>
      <c r="AD138" s="24">
        <v>2</v>
      </c>
      <c r="AE138" s="24">
        <v>1</v>
      </c>
      <c r="AF138" s="24">
        <v>0</v>
      </c>
      <c r="AG138" s="115">
        <f>+(AD138*2+AF138)/(2*AC138)</f>
        <v>0.66666666666666663</v>
      </c>
      <c r="AH138" s="115"/>
      <c r="AI138" s="24">
        <v>6</v>
      </c>
      <c r="AJ138" s="24">
        <v>0</v>
      </c>
      <c r="AK138" s="24">
        <v>0</v>
      </c>
      <c r="AL138" s="26">
        <f t="shared" si="40"/>
        <v>2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8</v>
      </c>
      <c r="V139" s="23" t="s">
        <v>446</v>
      </c>
      <c r="AC139" s="24">
        <v>1</v>
      </c>
      <c r="AD139" s="24">
        <v>1</v>
      </c>
      <c r="AE139" s="24">
        <v>0</v>
      </c>
      <c r="AF139" s="24">
        <v>0</v>
      </c>
      <c r="AG139" s="115">
        <f>+(AD139*2+AF139)/(2*AC139)</f>
        <v>1</v>
      </c>
      <c r="AH139" s="115"/>
      <c r="AI139" s="24">
        <v>3</v>
      </c>
      <c r="AJ139" s="24">
        <v>0</v>
      </c>
      <c r="AK139" s="24">
        <v>0</v>
      </c>
      <c r="AL139" s="26">
        <f t="shared" si="40"/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</v>
      </c>
      <c r="V140" s="23" t="s">
        <v>211</v>
      </c>
      <c r="W140" s="23"/>
      <c r="X140" s="23"/>
      <c r="Y140" s="23"/>
      <c r="Z140" s="24"/>
      <c r="AC140" s="24">
        <v>13</v>
      </c>
      <c r="AD140" s="24">
        <v>6</v>
      </c>
      <c r="AE140" s="24">
        <v>5</v>
      </c>
      <c r="AF140" s="24">
        <v>2</v>
      </c>
      <c r="AG140" s="115">
        <f>+(AD140*2+AF140)/(2*AC140)</f>
        <v>0.53846153846153844</v>
      </c>
      <c r="AH140" s="115"/>
      <c r="AI140" s="24">
        <v>38</v>
      </c>
      <c r="AJ140" s="24">
        <v>0</v>
      </c>
      <c r="AK140" s="24">
        <v>1</v>
      </c>
      <c r="AL140" s="26">
        <f t="shared" si="40"/>
        <v>2.9230769230769229</v>
      </c>
      <c r="AR140" s="40"/>
    </row>
    <row r="141" spans="1:44" ht="15.75" customHeight="1" thickBot="1" x14ac:dyDescent="0.3">
      <c r="A141" s="40"/>
      <c r="Q141" s="45"/>
      <c r="R141" s="45"/>
      <c r="U141" s="59">
        <v>7</v>
      </c>
      <c r="V141" s="31" t="s">
        <v>363</v>
      </c>
      <c r="W141" s="31"/>
      <c r="X141" s="31"/>
      <c r="Y141" s="31"/>
      <c r="Z141" s="43"/>
      <c r="AA141" s="3"/>
      <c r="AB141" s="3"/>
      <c r="AC141" s="43">
        <v>11</v>
      </c>
      <c r="AD141" s="43">
        <v>3</v>
      </c>
      <c r="AE141" s="43">
        <v>7</v>
      </c>
      <c r="AF141" s="43">
        <v>1</v>
      </c>
      <c r="AG141" s="115">
        <f>+(AD141*2+AF141)/(2*AC141)</f>
        <v>0.31818181818181818</v>
      </c>
      <c r="AH141" s="115"/>
      <c r="AI141" s="43">
        <v>44</v>
      </c>
      <c r="AJ141" s="43">
        <v>1</v>
      </c>
      <c r="AK141" s="43">
        <v>0</v>
      </c>
      <c r="AL141" s="60">
        <f t="shared" si="40"/>
        <v>4</v>
      </c>
      <c r="AR141" s="45"/>
    </row>
    <row r="142" spans="1:44" ht="15.75" customHeight="1" x14ac:dyDescent="0.25">
      <c r="A142" s="40"/>
      <c r="Q142" s="45"/>
      <c r="R142" s="45"/>
      <c r="U142" s="8"/>
      <c r="V142" s="35"/>
      <c r="W142" s="34" t="s">
        <v>27</v>
      </c>
      <c r="X142" s="35"/>
      <c r="Y142" s="35"/>
      <c r="Z142" s="15"/>
      <c r="AA142" s="8"/>
      <c r="AB142" s="8"/>
      <c r="AC142" s="15">
        <f>SUM(AC132:AC141)</f>
        <v>45</v>
      </c>
      <c r="AD142" s="15">
        <f>SUM(AD132:AD141)</f>
        <v>21</v>
      </c>
      <c r="AE142" s="15">
        <f>SUM(AE132:AE141)</f>
        <v>20</v>
      </c>
      <c r="AF142" s="15">
        <f>SUM(AF132:AF141)</f>
        <v>4</v>
      </c>
      <c r="AG142" s="61">
        <f>(2*AD142+AF142)/(2*AC142)</f>
        <v>0.51111111111111107</v>
      </c>
      <c r="AH142" s="61"/>
      <c r="AI142" s="15">
        <f>SUM(AI132:AI141)</f>
        <v>129</v>
      </c>
      <c r="AJ142" s="15">
        <f>SUM(AJ132:AJ141)</f>
        <v>2</v>
      </c>
      <c r="AK142" s="15">
        <f>SUM(AK132:AK141)</f>
        <v>2</v>
      </c>
      <c r="AL142" s="36">
        <f t="shared" si="40"/>
        <v>2.8666666666666667</v>
      </c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E14:F14"/>
    <mergeCell ref="B73:P73"/>
    <mergeCell ref="S73:AQ73"/>
    <mergeCell ref="G74:M74"/>
    <mergeCell ref="S74:AQ74"/>
    <mergeCell ref="AG133:AH133"/>
    <mergeCell ref="AG134:AH134"/>
    <mergeCell ref="AG135:AH135"/>
    <mergeCell ref="AG132:AH132"/>
    <mergeCell ref="AG11:AH11"/>
    <mergeCell ref="AG141:AH141"/>
    <mergeCell ref="AG136:AH136"/>
    <mergeCell ref="AG137:AH137"/>
    <mergeCell ref="AG138:AH138"/>
    <mergeCell ref="AG139:AH139"/>
    <mergeCell ref="AG140:AH140"/>
  </mergeCells>
  <conditionalFormatting sqref="Z127">
    <cfRule type="cellIs" dxfId="24" priority="5" operator="notEqual">
      <formula>$Z$126</formula>
    </cfRule>
  </conditionalFormatting>
  <conditionalFormatting sqref="AA127">
    <cfRule type="cellIs" dxfId="23" priority="4" operator="notEqual">
      <formula>$AA$126</formula>
    </cfRule>
  </conditionalFormatting>
  <conditionalFormatting sqref="AB127">
    <cfRule type="cellIs" dxfId="22" priority="3" operator="notEqual">
      <formula>$AB$126</formula>
    </cfRule>
  </conditionalFormatting>
  <conditionalFormatting sqref="AC127">
    <cfRule type="cellIs" dxfId="21" priority="2" operator="notEqual">
      <formula>$AC$126</formula>
    </cfRule>
  </conditionalFormatting>
  <conditionalFormatting sqref="AD127">
    <cfRule type="cellIs" dxfId="20" priority="1" operator="notEqual">
      <formula>$AD$126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B44C5-89A2-4741-816E-24AF4CB908CB}">
  <dimension ref="A1:AR145"/>
  <sheetViews>
    <sheetView topLeftCell="B63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18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17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13</v>
      </c>
      <c r="AD3" s="24">
        <v>9</v>
      </c>
      <c r="AE3" s="24">
        <v>2</v>
      </c>
      <c r="AF3" s="24">
        <v>2</v>
      </c>
      <c r="AG3" s="118">
        <f t="shared" ref="AG3:AG11" si="0">+(AD3*2+AF3)/(2*AC3)</f>
        <v>0.76923076923076927</v>
      </c>
      <c r="AH3" s="118"/>
      <c r="AI3" s="24">
        <v>26</v>
      </c>
      <c r="AJ3" s="24">
        <v>1</v>
      </c>
      <c r="AK3" s="24">
        <v>2</v>
      </c>
      <c r="AL3" s="26">
        <f t="shared" ref="AL3:AL11" si="1">+AI3/AC3</f>
        <v>2</v>
      </c>
      <c r="AN3" s="24"/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13</v>
      </c>
      <c r="H4" s="5">
        <v>2</v>
      </c>
      <c r="I4" s="5">
        <v>3</v>
      </c>
      <c r="J4" s="5">
        <f t="shared" ref="J4:J11" si="2">2*G4+I4</f>
        <v>29</v>
      </c>
      <c r="K4" s="38">
        <f t="shared" ref="K4:K11" si="3">+J4/((G4+H4+I4)*2)</f>
        <v>0.80555555555555558</v>
      </c>
      <c r="L4" s="5">
        <f>+$AN$27</f>
        <v>75</v>
      </c>
      <c r="M4" s="5">
        <v>39</v>
      </c>
      <c r="N4" s="5">
        <f>+$AO$27</f>
        <v>123</v>
      </c>
      <c r="O4" s="5">
        <f>+$AQ$27</f>
        <v>28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12</v>
      </c>
      <c r="AD4" s="24">
        <v>7</v>
      </c>
      <c r="AE4" s="24">
        <v>2</v>
      </c>
      <c r="AF4" s="24">
        <v>3</v>
      </c>
      <c r="AG4" s="115">
        <f t="shared" si="0"/>
        <v>0.70833333333333337</v>
      </c>
      <c r="AH4" s="115"/>
      <c r="AI4" s="24">
        <v>28</v>
      </c>
      <c r="AJ4" s="24">
        <v>0</v>
      </c>
      <c r="AK4" s="24">
        <v>0</v>
      </c>
      <c r="AL4" s="26">
        <f t="shared" si="1"/>
        <v>2.3333333333333335</v>
      </c>
      <c r="AN4" s="24"/>
      <c r="AO4" s="5"/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12</v>
      </c>
      <c r="H5" s="5">
        <v>3</v>
      </c>
      <c r="I5" s="5">
        <v>3</v>
      </c>
      <c r="J5" s="5">
        <f t="shared" si="2"/>
        <v>27</v>
      </c>
      <c r="K5" s="38">
        <f t="shared" si="3"/>
        <v>0.75</v>
      </c>
      <c r="L5" s="5">
        <f>+$AA$27</f>
        <v>70</v>
      </c>
      <c r="M5" s="5">
        <v>38</v>
      </c>
      <c r="N5" s="5">
        <f>+$AB$27</f>
        <v>116</v>
      </c>
      <c r="O5" s="5">
        <f>+$AD$27</f>
        <v>30</v>
      </c>
      <c r="P5" s="5">
        <v>2</v>
      </c>
      <c r="Q5" s="46"/>
      <c r="R5" s="40"/>
      <c r="U5" s="30">
        <v>7.5</v>
      </c>
      <c r="V5" s="23" t="s">
        <v>16</v>
      </c>
      <c r="X5" s="23"/>
      <c r="Y5" s="23"/>
      <c r="Z5" s="23" t="s">
        <v>17</v>
      </c>
      <c r="AB5" s="24"/>
      <c r="AC5" s="24">
        <v>16</v>
      </c>
      <c r="AD5" s="24">
        <v>4</v>
      </c>
      <c r="AE5" s="24">
        <v>9</v>
      </c>
      <c r="AF5" s="24">
        <v>3</v>
      </c>
      <c r="AG5" s="115">
        <f>+(AD5*2+AF5)/(2*AC5)</f>
        <v>0.34375</v>
      </c>
      <c r="AH5" s="115"/>
      <c r="AI5" s="24">
        <v>48</v>
      </c>
      <c r="AJ5" s="24">
        <v>0</v>
      </c>
      <c r="AK5" s="24">
        <v>2</v>
      </c>
      <c r="AL5" s="26">
        <f>+AI5/AC5</f>
        <v>3</v>
      </c>
      <c r="AN5" s="24"/>
      <c r="AO5" s="5"/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9</v>
      </c>
      <c r="H6" s="5">
        <v>6</v>
      </c>
      <c r="I6" s="5">
        <v>3</v>
      </c>
      <c r="J6" s="5">
        <f t="shared" si="2"/>
        <v>21</v>
      </c>
      <c r="K6" s="38">
        <f t="shared" si="3"/>
        <v>0.58333333333333337</v>
      </c>
      <c r="L6" s="5">
        <f>+$AA$66</f>
        <v>60</v>
      </c>
      <c r="M6" s="5">
        <v>56</v>
      </c>
      <c r="N6" s="5">
        <f>+$AB$66</f>
        <v>93</v>
      </c>
      <c r="O6" s="5">
        <f>+$AD$66</f>
        <v>36</v>
      </c>
      <c r="P6" s="5">
        <v>3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v>15</v>
      </c>
      <c r="AD6" s="24">
        <v>7</v>
      </c>
      <c r="AE6" s="24">
        <v>6</v>
      </c>
      <c r="AF6" s="24">
        <v>2</v>
      </c>
      <c r="AG6" s="115">
        <f>+(AD6*2+AF6)/(2*AC6)</f>
        <v>0.53333333333333333</v>
      </c>
      <c r="AH6" s="115"/>
      <c r="AI6" s="24">
        <v>45</v>
      </c>
      <c r="AJ6" s="24">
        <v>0</v>
      </c>
      <c r="AK6" s="24">
        <v>0</v>
      </c>
      <c r="AL6" s="26">
        <f>+AI6/AC6</f>
        <v>3</v>
      </c>
      <c r="AN6" s="24"/>
      <c r="AO6" s="5"/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8</v>
      </c>
      <c r="H7" s="5">
        <v>8</v>
      </c>
      <c r="I7" s="5">
        <v>2</v>
      </c>
      <c r="J7" s="5">
        <f t="shared" si="2"/>
        <v>18</v>
      </c>
      <c r="K7" s="38">
        <f t="shared" si="3"/>
        <v>0.5</v>
      </c>
      <c r="L7" s="5">
        <f>+$AA$53</f>
        <v>55</v>
      </c>
      <c r="M7" s="5">
        <v>52</v>
      </c>
      <c r="N7" s="5">
        <f>+$AB$53</f>
        <v>87</v>
      </c>
      <c r="O7" s="5">
        <f>+$AD$53</f>
        <v>20</v>
      </c>
      <c r="P7" s="5">
        <v>4</v>
      </c>
      <c r="Q7" s="46"/>
      <c r="R7" s="40"/>
      <c r="U7" s="30">
        <v>7.5</v>
      </c>
      <c r="V7" s="23" t="s">
        <v>98</v>
      </c>
      <c r="X7" s="23"/>
      <c r="Y7" s="23"/>
      <c r="Z7" s="23" t="s">
        <v>19</v>
      </c>
      <c r="AB7" s="24"/>
      <c r="AC7" s="24">
        <v>13</v>
      </c>
      <c r="AD7" s="24">
        <v>7</v>
      </c>
      <c r="AE7" s="24">
        <v>4</v>
      </c>
      <c r="AF7" s="24">
        <v>2</v>
      </c>
      <c r="AG7" s="115">
        <f>+(AD7*2+AF7)/(2*AC7)</f>
        <v>0.61538461538461542</v>
      </c>
      <c r="AH7" s="115"/>
      <c r="AI7" s="24">
        <v>41</v>
      </c>
      <c r="AJ7" s="24">
        <v>0</v>
      </c>
      <c r="AK7" s="24">
        <v>2</v>
      </c>
      <c r="AL7" s="26">
        <f>+AI7/AC7</f>
        <v>3.1538461538461537</v>
      </c>
      <c r="AN7" s="24"/>
      <c r="AO7" s="5"/>
      <c r="AQ7" s="24"/>
      <c r="AR7" s="45"/>
    </row>
    <row r="8" spans="1:44" ht="18" x14ac:dyDescent="0.25">
      <c r="A8" s="40"/>
      <c r="B8" s="5">
        <v>7</v>
      </c>
      <c r="C8" s="6" t="s">
        <v>161</v>
      </c>
      <c r="D8" s="11"/>
      <c r="E8" s="6"/>
      <c r="F8" s="11"/>
      <c r="G8" s="5">
        <v>6</v>
      </c>
      <c r="H8" s="5">
        <v>9</v>
      </c>
      <c r="I8" s="5">
        <v>3</v>
      </c>
      <c r="J8" s="5">
        <f t="shared" si="2"/>
        <v>15</v>
      </c>
      <c r="K8" s="38">
        <f t="shared" si="3"/>
        <v>0.41666666666666669</v>
      </c>
      <c r="L8" s="5">
        <f>+$AN$53</f>
        <v>44</v>
      </c>
      <c r="M8" s="5">
        <v>50</v>
      </c>
      <c r="N8" s="5">
        <f>+$AO$53</f>
        <v>69</v>
      </c>
      <c r="O8" s="5">
        <f>+$AQ$53</f>
        <v>24</v>
      </c>
      <c r="P8" s="5">
        <v>5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v>18</v>
      </c>
      <c r="AD8" s="24">
        <v>5</v>
      </c>
      <c r="AE8" s="24">
        <v>10</v>
      </c>
      <c r="AF8" s="24">
        <v>3</v>
      </c>
      <c r="AG8" s="115">
        <f>+(AD8*2+AF8)/(2*AC8)</f>
        <v>0.3611111111111111</v>
      </c>
      <c r="AH8" s="115"/>
      <c r="AI8" s="24">
        <v>59</v>
      </c>
      <c r="AJ8" s="24">
        <v>2</v>
      </c>
      <c r="AK8" s="24">
        <v>0</v>
      </c>
      <c r="AL8" s="26">
        <f>+AI8/AC8</f>
        <v>3.2777777777777777</v>
      </c>
      <c r="AN8" s="24"/>
      <c r="AO8" s="5"/>
      <c r="AQ8" s="24"/>
      <c r="AR8" s="45"/>
    </row>
    <row r="9" spans="1:44" ht="18" x14ac:dyDescent="0.25">
      <c r="A9" s="40"/>
      <c r="B9" s="5">
        <v>2</v>
      </c>
      <c r="C9" s="6" t="s">
        <v>132</v>
      </c>
      <c r="D9" s="11"/>
      <c r="E9" s="11"/>
      <c r="F9" s="11"/>
      <c r="G9" s="5">
        <v>5</v>
      </c>
      <c r="H9" s="5">
        <v>10</v>
      </c>
      <c r="I9" s="5">
        <v>3</v>
      </c>
      <c r="J9" s="5">
        <f t="shared" si="2"/>
        <v>13</v>
      </c>
      <c r="K9" s="38">
        <f t="shared" si="3"/>
        <v>0.3611111111111111</v>
      </c>
      <c r="L9" s="5">
        <f>+$AA$40</f>
        <v>35</v>
      </c>
      <c r="M9" s="5">
        <v>61</v>
      </c>
      <c r="N9" s="5">
        <f>+$AB$40</f>
        <v>63</v>
      </c>
      <c r="O9" s="5">
        <f>+$AD$40</f>
        <v>26</v>
      </c>
      <c r="P9" s="5">
        <v>6</v>
      </c>
      <c r="Q9" s="46"/>
      <c r="R9" s="40"/>
      <c r="U9" s="30">
        <v>7.5</v>
      </c>
      <c r="V9" s="23" t="s">
        <v>111</v>
      </c>
      <c r="X9" s="23"/>
      <c r="Y9" s="23"/>
      <c r="Z9" s="23" t="s">
        <v>21</v>
      </c>
      <c r="AB9" s="24"/>
      <c r="AC9" s="24">
        <v>9</v>
      </c>
      <c r="AD9" s="24">
        <v>2</v>
      </c>
      <c r="AE9" s="24">
        <v>6</v>
      </c>
      <c r="AF9" s="24">
        <v>1</v>
      </c>
      <c r="AG9" s="115">
        <f>+(AD9*2+AF9)/(2*AC9)</f>
        <v>0.27777777777777779</v>
      </c>
      <c r="AH9" s="115"/>
      <c r="AI9" s="24">
        <v>30</v>
      </c>
      <c r="AJ9" s="24">
        <v>2</v>
      </c>
      <c r="AK9" s="24">
        <v>0</v>
      </c>
      <c r="AL9" s="26">
        <f>+AI9/AC9</f>
        <v>3.3333333333333335</v>
      </c>
      <c r="AN9" s="24"/>
      <c r="AO9" s="5"/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5</v>
      </c>
      <c r="H10" s="5">
        <v>12</v>
      </c>
      <c r="I10" s="5">
        <v>1</v>
      </c>
      <c r="J10" s="5">
        <f t="shared" si="2"/>
        <v>11</v>
      </c>
      <c r="K10" s="38">
        <f t="shared" si="3"/>
        <v>0.30555555555555558</v>
      </c>
      <c r="L10" s="5">
        <f>+$AN$66</f>
        <v>43</v>
      </c>
      <c r="M10" s="5">
        <v>68</v>
      </c>
      <c r="N10" s="5">
        <f>+$AO$66</f>
        <v>70</v>
      </c>
      <c r="O10" s="5">
        <f>+$AQ$66</f>
        <v>16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4</v>
      </c>
      <c r="H11" s="5">
        <v>12</v>
      </c>
      <c r="I11" s="5">
        <v>2</v>
      </c>
      <c r="J11" s="5">
        <f t="shared" si="2"/>
        <v>10</v>
      </c>
      <c r="K11" s="38">
        <f t="shared" si="3"/>
        <v>0.27777777777777779</v>
      </c>
      <c r="L11" s="5">
        <f>+$AN$40</f>
        <v>42</v>
      </c>
      <c r="M11" s="5">
        <v>60</v>
      </c>
      <c r="N11" s="5">
        <f>+$AO$40</f>
        <v>66</v>
      </c>
      <c r="O11" s="5">
        <f>+$AQ$40</f>
        <v>22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+AC140</f>
        <v>43</v>
      </c>
      <c r="AD11" s="24">
        <f>+AD140</f>
        <v>20</v>
      </c>
      <c r="AE11" s="24">
        <f>+AE140</f>
        <v>19</v>
      </c>
      <c r="AF11" s="24">
        <f>+AF140</f>
        <v>4</v>
      </c>
      <c r="AG11" s="115">
        <f t="shared" si="0"/>
        <v>0.51162790697674421</v>
      </c>
      <c r="AH11" s="115"/>
      <c r="AI11" s="24">
        <f>+AI140</f>
        <v>121</v>
      </c>
      <c r="AJ11" s="24">
        <f>+AJ140</f>
        <v>2</v>
      </c>
      <c r="AK11" s="24">
        <f>+AK140</f>
        <v>2</v>
      </c>
      <c r="AL11" s="26">
        <f t="shared" si="1"/>
        <v>2.8139534883720931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62</v>
      </c>
      <c r="H12" s="9">
        <f>SUM(H4:H11)</f>
        <v>62</v>
      </c>
      <c r="I12" s="9">
        <f>SUM(I4:I11)</f>
        <v>20</v>
      </c>
      <c r="J12" s="9"/>
      <c r="K12" s="9"/>
      <c r="L12" s="9">
        <f>SUM(L4:L11)</f>
        <v>424</v>
      </c>
      <c r="M12" s="9">
        <f>SUM(M4:M11)</f>
        <v>424</v>
      </c>
      <c r="N12" s="9">
        <f>SUM(N4:N11)</f>
        <v>687</v>
      </c>
      <c r="O12" s="9">
        <f>SUM(O4:O11)</f>
        <v>202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144</v>
      </c>
      <c r="AD12" s="15">
        <f t="shared" si="4"/>
        <v>62</v>
      </c>
      <c r="AE12" s="15">
        <f t="shared" si="4"/>
        <v>62</v>
      </c>
      <c r="AF12" s="15">
        <f t="shared" si="4"/>
        <v>20</v>
      </c>
      <c r="AG12" s="15"/>
      <c r="AH12" s="15"/>
      <c r="AI12" s="15">
        <f t="shared" ref="AI12:AK12" si="5">SUM(AI3:AI11)</f>
        <v>417</v>
      </c>
      <c r="AJ12" s="15">
        <f t="shared" si="5"/>
        <v>7</v>
      </c>
      <c r="AK12" s="15">
        <f t="shared" si="5"/>
        <v>8</v>
      </c>
      <c r="AL12" s="36">
        <f>+AI12/AC12</f>
        <v>2.8958333333333335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18 Summary:</v>
      </c>
      <c r="C14" s="54"/>
      <c r="D14" s="54"/>
      <c r="E14" s="116">
        <v>44935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25" t="s">
        <v>150</v>
      </c>
      <c r="T14" s="62" t="s">
        <v>114</v>
      </c>
      <c r="U14" s="62"/>
      <c r="V14" s="62"/>
      <c r="W14" s="62"/>
      <c r="X14" s="62" t="s">
        <v>151</v>
      </c>
      <c r="Y14" s="17" t="s">
        <v>28</v>
      </c>
      <c r="Z14" s="25" t="s">
        <v>4</v>
      </c>
      <c r="AA14" s="25" t="s">
        <v>29</v>
      </c>
      <c r="AB14" s="25" t="s">
        <v>30</v>
      </c>
      <c r="AC14" s="25" t="s">
        <v>31</v>
      </c>
      <c r="AD14" s="25" t="s">
        <v>3</v>
      </c>
      <c r="AE14" s="51"/>
      <c r="AF14" s="25" t="s">
        <v>150</v>
      </c>
      <c r="AG14" s="62" t="s">
        <v>114</v>
      </c>
      <c r="AH14" s="62"/>
      <c r="AI14" s="62"/>
      <c r="AJ14" s="62"/>
      <c r="AK14" s="62" t="s">
        <v>151</v>
      </c>
      <c r="AL14" s="17" t="s">
        <v>28</v>
      </c>
      <c r="AM14" s="25" t="s">
        <v>4</v>
      </c>
      <c r="AN14" s="25" t="s">
        <v>29</v>
      </c>
      <c r="AO14" s="25" t="s">
        <v>30</v>
      </c>
      <c r="AP14" s="25" t="s">
        <v>31</v>
      </c>
      <c r="AQ14" s="25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187</v>
      </c>
      <c r="D15" s="11"/>
      <c r="E15" s="23"/>
      <c r="F15" s="23"/>
      <c r="G15" s="5">
        <v>3</v>
      </c>
      <c r="H15" s="24">
        <v>2</v>
      </c>
      <c r="I15" s="23" t="s">
        <v>51</v>
      </c>
      <c r="J15" s="23"/>
      <c r="K15" s="23"/>
      <c r="L15" s="23" t="s">
        <v>632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23</v>
      </c>
      <c r="AA15" s="24">
        <v>4</v>
      </c>
      <c r="AB15" s="24">
        <v>3</v>
      </c>
      <c r="AC15" s="24">
        <f t="shared" ref="AC15:AC26" si="6">+AA15+AB15</f>
        <v>7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45</v>
      </c>
      <c r="AN15" s="15">
        <v>12</v>
      </c>
      <c r="AO15" s="15">
        <v>23</v>
      </c>
      <c r="AP15" s="15">
        <f t="shared" ref="AP15:AP26" si="7">+AN15+AO15</f>
        <v>35</v>
      </c>
      <c r="AQ15" s="15">
        <v>10</v>
      </c>
      <c r="AR15" s="45"/>
    </row>
    <row r="16" spans="1:44" ht="15.95" customHeight="1" x14ac:dyDescent="0.25">
      <c r="A16" s="47"/>
      <c r="B16" s="24" t="s">
        <v>34</v>
      </c>
      <c r="C16" s="23" t="s">
        <v>631</v>
      </c>
      <c r="D16" s="16"/>
      <c r="E16" s="23"/>
      <c r="F16" s="23"/>
      <c r="G16" s="5"/>
      <c r="H16" s="24">
        <v>2</v>
      </c>
      <c r="I16" s="23" t="s">
        <v>61</v>
      </c>
      <c r="J16" s="23"/>
      <c r="K16" s="23"/>
      <c r="L16" s="23" t="s">
        <v>633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12</v>
      </c>
      <c r="AA16" s="24">
        <v>0</v>
      </c>
      <c r="AB16" s="24">
        <v>1</v>
      </c>
      <c r="AC16" s="24">
        <f t="shared" si="6"/>
        <v>1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13</v>
      </c>
      <c r="AN16" s="24">
        <v>0</v>
      </c>
      <c r="AO16" s="24">
        <v>1</v>
      </c>
      <c r="AP16" s="24">
        <f t="shared" si="7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2</v>
      </c>
      <c r="I17" s="23" t="s">
        <v>61</v>
      </c>
      <c r="J17" s="23"/>
      <c r="K17" s="23"/>
      <c r="L17" s="23" t="s">
        <v>590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18</v>
      </c>
      <c r="AA17" s="24">
        <v>26</v>
      </c>
      <c r="AB17" s="24">
        <v>18</v>
      </c>
      <c r="AC17" s="24">
        <f t="shared" si="6"/>
        <v>44</v>
      </c>
      <c r="AD17" s="24">
        <v>8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14</v>
      </c>
      <c r="AN17" s="24">
        <v>27</v>
      </c>
      <c r="AO17" s="24">
        <v>6</v>
      </c>
      <c r="AP17" s="24">
        <f t="shared" si="7"/>
        <v>33</v>
      </c>
      <c r="AQ17" s="24">
        <v>6</v>
      </c>
      <c r="AR17" s="45"/>
    </row>
    <row r="18" spans="1:44" ht="15.95" customHeight="1" x14ac:dyDescent="0.25">
      <c r="A18" s="47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18</v>
      </c>
      <c r="AA18" s="24">
        <v>18</v>
      </c>
      <c r="AB18" s="24">
        <v>27</v>
      </c>
      <c r="AC18" s="24">
        <f t="shared" si="6"/>
        <v>45</v>
      </c>
      <c r="AD18" s="24">
        <v>6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15</v>
      </c>
      <c r="AN18" s="24">
        <v>19</v>
      </c>
      <c r="AO18" s="24">
        <v>13</v>
      </c>
      <c r="AP18" s="24">
        <f t="shared" si="7"/>
        <v>32</v>
      </c>
      <c r="AQ18" s="24">
        <v>2</v>
      </c>
      <c r="AR18" s="45"/>
    </row>
    <row r="19" spans="1:44" ht="15.95" customHeight="1" x14ac:dyDescent="0.25">
      <c r="A19" s="47"/>
      <c r="B19" s="24" t="s">
        <v>53</v>
      </c>
      <c r="C19" s="6" t="s">
        <v>186</v>
      </c>
      <c r="D19" s="11"/>
      <c r="E19" s="23"/>
      <c r="F19" s="23"/>
      <c r="G19" s="5">
        <v>4</v>
      </c>
      <c r="H19" s="24">
        <v>1</v>
      </c>
      <c r="I19" s="23" t="s">
        <v>123</v>
      </c>
      <c r="L19" s="23" t="s">
        <v>634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16</v>
      </c>
      <c r="AA19" s="24">
        <v>5</v>
      </c>
      <c r="AB19" s="24">
        <v>6</v>
      </c>
      <c r="AC19" s="24">
        <f t="shared" si="6"/>
        <v>11</v>
      </c>
      <c r="AD19" s="24">
        <v>4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18</v>
      </c>
      <c r="AN19" s="24">
        <v>8</v>
      </c>
      <c r="AO19" s="24">
        <v>16</v>
      </c>
      <c r="AP19" s="24">
        <f t="shared" si="7"/>
        <v>24</v>
      </c>
      <c r="AQ19" s="24">
        <v>0</v>
      </c>
      <c r="AR19" s="45"/>
    </row>
    <row r="20" spans="1:44" ht="15.95" customHeight="1" x14ac:dyDescent="0.25">
      <c r="A20" s="47"/>
      <c r="B20" s="24" t="s">
        <v>34</v>
      </c>
      <c r="C20" s="23"/>
      <c r="D20" s="16" t="s">
        <v>140</v>
      </c>
      <c r="E20" s="23"/>
      <c r="F20" s="23"/>
      <c r="G20" s="5"/>
      <c r="H20" s="24">
        <v>2</v>
      </c>
      <c r="I20" s="23" t="s">
        <v>175</v>
      </c>
      <c r="L20" s="23" t="s">
        <v>658</v>
      </c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18</v>
      </c>
      <c r="AA20" s="24">
        <v>2</v>
      </c>
      <c r="AB20" s="24">
        <v>13</v>
      </c>
      <c r="AC20" s="24">
        <f t="shared" si="6"/>
        <v>15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15</v>
      </c>
      <c r="AN20" s="24">
        <v>3</v>
      </c>
      <c r="AO20" s="24">
        <v>9</v>
      </c>
      <c r="AP20" s="24">
        <f t="shared" si="7"/>
        <v>12</v>
      </c>
      <c r="AQ20" s="24">
        <v>0</v>
      </c>
      <c r="AR20" s="45"/>
    </row>
    <row r="21" spans="1:44" ht="15.95" customHeight="1" x14ac:dyDescent="0.25">
      <c r="A21" s="47"/>
      <c r="H21" s="24">
        <v>2</v>
      </c>
      <c r="I21" s="23" t="s">
        <v>469</v>
      </c>
      <c r="L21" s="23" t="s">
        <v>635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17</v>
      </c>
      <c r="AA21" s="24">
        <v>7</v>
      </c>
      <c r="AB21" s="24">
        <v>7</v>
      </c>
      <c r="AC21" s="24">
        <f t="shared" si="6"/>
        <v>14</v>
      </c>
      <c r="AD21" s="24">
        <v>6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10</v>
      </c>
      <c r="AN21" s="24">
        <v>1</v>
      </c>
      <c r="AO21" s="24">
        <v>8</v>
      </c>
      <c r="AP21" s="24">
        <f t="shared" si="7"/>
        <v>9</v>
      </c>
      <c r="AQ21" s="24">
        <v>2</v>
      </c>
      <c r="AR21" s="45"/>
    </row>
    <row r="22" spans="1:44" ht="15.95" customHeight="1" x14ac:dyDescent="0.25">
      <c r="A22" s="47"/>
      <c r="H22" s="24">
        <v>2</v>
      </c>
      <c r="I22" s="23" t="s">
        <v>260</v>
      </c>
      <c r="L22" s="23" t="s">
        <v>636</v>
      </c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16</v>
      </c>
      <c r="AA22" s="24">
        <v>1</v>
      </c>
      <c r="AB22" s="24">
        <v>6</v>
      </c>
      <c r="AC22" s="24">
        <f t="shared" si="6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13</v>
      </c>
      <c r="AN22" s="24">
        <v>0</v>
      </c>
      <c r="AO22" s="24">
        <v>12</v>
      </c>
      <c r="AP22" s="24">
        <f t="shared" si="7"/>
        <v>12</v>
      </c>
      <c r="AQ22" s="24">
        <v>6</v>
      </c>
      <c r="AR22" s="45"/>
    </row>
    <row r="23" spans="1:44" ht="15.95" customHeight="1" x14ac:dyDescent="0.25">
      <c r="A23" s="47"/>
      <c r="B23" s="40"/>
      <c r="C23" s="52"/>
      <c r="D23" s="52"/>
      <c r="E23" s="52"/>
      <c r="F23" s="52"/>
      <c r="G23" s="48"/>
      <c r="H23" s="51"/>
      <c r="I23" s="52"/>
      <c r="J23" s="52"/>
      <c r="K23" s="51"/>
      <c r="L23" s="51"/>
      <c r="M23" s="51"/>
      <c r="N23" s="51"/>
      <c r="O23" s="51"/>
      <c r="P23" s="51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18</v>
      </c>
      <c r="AA23" s="24">
        <v>5</v>
      </c>
      <c r="AB23" s="24">
        <v>10</v>
      </c>
      <c r="AC23" s="24">
        <f t="shared" si="6"/>
        <v>15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12</v>
      </c>
      <c r="AN23" s="24">
        <v>0</v>
      </c>
      <c r="AO23" s="24">
        <v>13</v>
      </c>
      <c r="AP23" s="24">
        <f t="shared" si="7"/>
        <v>13</v>
      </c>
      <c r="AQ23" s="24">
        <v>0</v>
      </c>
      <c r="AR23" s="50"/>
    </row>
    <row r="24" spans="1:44" ht="15.95" customHeight="1" x14ac:dyDescent="0.25">
      <c r="A24" s="47"/>
      <c r="B24" s="48" t="s">
        <v>58</v>
      </c>
      <c r="C24" s="6" t="s">
        <v>185</v>
      </c>
      <c r="E24" s="23"/>
      <c r="F24" s="23"/>
      <c r="G24" s="5">
        <v>2</v>
      </c>
      <c r="H24" s="24">
        <v>1</v>
      </c>
      <c r="I24" s="23" t="s">
        <v>62</v>
      </c>
      <c r="J24" s="23"/>
      <c r="K24" s="23"/>
      <c r="L24" s="23" t="s">
        <v>638</v>
      </c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13</v>
      </c>
      <c r="AA24" s="24">
        <v>2</v>
      </c>
      <c r="AB24" s="24">
        <v>13</v>
      </c>
      <c r="AC24" s="24">
        <f t="shared" si="6"/>
        <v>15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7"/>
        <v>1</v>
      </c>
      <c r="AQ24" s="24">
        <v>0</v>
      </c>
      <c r="AR24" s="40"/>
    </row>
    <row r="25" spans="1:44" ht="15.95" customHeight="1" x14ac:dyDescent="0.25">
      <c r="A25" s="47"/>
      <c r="B25" s="24" t="s">
        <v>34</v>
      </c>
      <c r="C25" s="16"/>
      <c r="D25" s="16" t="s">
        <v>140</v>
      </c>
      <c r="E25" s="23"/>
      <c r="F25" s="23"/>
      <c r="G25" s="11"/>
      <c r="H25" s="24">
        <v>2</v>
      </c>
      <c r="I25" s="23" t="s">
        <v>499</v>
      </c>
      <c r="J25" s="23"/>
      <c r="K25" s="23"/>
      <c r="L25" s="23" t="s">
        <v>637</v>
      </c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15</v>
      </c>
      <c r="AA25" s="24">
        <v>0</v>
      </c>
      <c r="AB25" s="24">
        <v>9</v>
      </c>
      <c r="AC25" s="24">
        <f t="shared" si="6"/>
        <v>9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17</v>
      </c>
      <c r="AN25" s="24">
        <v>3</v>
      </c>
      <c r="AO25" s="24">
        <v>9</v>
      </c>
      <c r="AP25" s="24">
        <f t="shared" si="7"/>
        <v>12</v>
      </c>
      <c r="AQ25" s="24">
        <v>2</v>
      </c>
      <c r="AR25" s="40"/>
    </row>
    <row r="26" spans="1:44" ht="15.95" customHeight="1" x14ac:dyDescent="0.25">
      <c r="A26" s="47"/>
      <c r="H26" s="24"/>
      <c r="I26" s="23"/>
      <c r="L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14</v>
      </c>
      <c r="AA26" s="24">
        <v>0</v>
      </c>
      <c r="AB26" s="24">
        <v>3</v>
      </c>
      <c r="AC26" s="24">
        <f t="shared" si="6"/>
        <v>3</v>
      </c>
      <c r="AD26" s="24">
        <v>2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17</v>
      </c>
      <c r="AN26" s="24">
        <v>2</v>
      </c>
      <c r="AO26" s="24">
        <v>12</v>
      </c>
      <c r="AP26" s="24">
        <f t="shared" si="7"/>
        <v>14</v>
      </c>
      <c r="AQ26" s="24">
        <v>0</v>
      </c>
      <c r="AR26" s="40"/>
    </row>
    <row r="27" spans="1:44" ht="15.95" customHeight="1" thickBot="1" x14ac:dyDescent="0.3">
      <c r="A27" s="47"/>
      <c r="C27" s="6" t="s">
        <v>182</v>
      </c>
      <c r="E27" s="23"/>
      <c r="F27" s="23"/>
      <c r="G27" s="5">
        <v>5</v>
      </c>
      <c r="H27" s="24">
        <v>1</v>
      </c>
      <c r="I27" s="23" t="s">
        <v>66</v>
      </c>
      <c r="J27" s="23"/>
      <c r="K27" s="23"/>
      <c r="L27" s="23" t="s">
        <v>639</v>
      </c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198</v>
      </c>
      <c r="AA27" s="25">
        <f t="shared" ref="AA27" si="8">SUM(AA15:AA26)</f>
        <v>70</v>
      </c>
      <c r="AB27" s="25">
        <f>SUM(AB15:AB26)</f>
        <v>116</v>
      </c>
      <c r="AC27" s="25">
        <f>+AB27+AA27</f>
        <v>186</v>
      </c>
      <c r="AD27" s="25">
        <f>SUM(AD15:AD26)</f>
        <v>30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196</v>
      </c>
      <c r="AN27" s="25">
        <f t="shared" ref="AN27" si="9">SUM(AN15:AN26)</f>
        <v>75</v>
      </c>
      <c r="AO27" s="25">
        <f>SUM(AO15:AO26)</f>
        <v>123</v>
      </c>
      <c r="AP27" s="25">
        <f>+AO27+AN27</f>
        <v>198</v>
      </c>
      <c r="AQ27" s="25">
        <f>SUM(AQ15:AQ26)</f>
        <v>28</v>
      </c>
      <c r="AR27" s="40"/>
    </row>
    <row r="28" spans="1:44" ht="15.95" customHeight="1" x14ac:dyDescent="0.25">
      <c r="A28" s="47"/>
      <c r="B28" s="24" t="s">
        <v>34</v>
      </c>
      <c r="C28" s="23" t="s">
        <v>376</v>
      </c>
      <c r="D28" s="16"/>
      <c r="H28" s="24">
        <v>1</v>
      </c>
      <c r="I28" s="23" t="s">
        <v>158</v>
      </c>
      <c r="J28" s="23"/>
      <c r="K28" s="23"/>
      <c r="L28" s="23" t="s">
        <v>510</v>
      </c>
      <c r="M28" s="23"/>
      <c r="N28" s="23"/>
      <c r="O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36</v>
      </c>
      <c r="AA28" s="15">
        <v>7</v>
      </c>
      <c r="AB28" s="15">
        <v>9</v>
      </c>
      <c r="AC28" s="15">
        <f t="shared" ref="AC28:AC39" si="10">+AA28+AB28</f>
        <v>16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65</v>
      </c>
      <c r="AN28" s="15">
        <v>21</v>
      </c>
      <c r="AO28" s="15">
        <v>26</v>
      </c>
      <c r="AP28" s="15">
        <f t="shared" ref="AP28:AP39" si="11">+AN28+AO28</f>
        <v>47</v>
      </c>
      <c r="AQ28" s="15">
        <v>12</v>
      </c>
      <c r="AR28" s="40"/>
    </row>
    <row r="29" spans="1:44" ht="15.95" customHeight="1" x14ac:dyDescent="0.25">
      <c r="A29" s="47"/>
      <c r="H29" s="24">
        <v>2</v>
      </c>
      <c r="I29" s="23" t="s">
        <v>65</v>
      </c>
      <c r="L29" s="23" t="s">
        <v>190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18</v>
      </c>
      <c r="AA29" s="24">
        <v>0</v>
      </c>
      <c r="AB29" s="24">
        <v>0</v>
      </c>
      <c r="AC29" s="24">
        <f t="shared" si="10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9</v>
      </c>
      <c r="AN29" s="24">
        <v>0</v>
      </c>
      <c r="AO29" s="24">
        <v>0</v>
      </c>
      <c r="AP29" s="24">
        <f t="shared" si="11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158</v>
      </c>
      <c r="L30" s="23" t="s">
        <v>640</v>
      </c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16</v>
      </c>
      <c r="AA30" s="24">
        <v>8</v>
      </c>
      <c r="AB30" s="24">
        <v>5</v>
      </c>
      <c r="AC30" s="24">
        <f t="shared" si="10"/>
        <v>13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1"/>
        <v>0</v>
      </c>
      <c r="AQ30" s="24">
        <v>0</v>
      </c>
      <c r="AR30" s="40"/>
    </row>
    <row r="31" spans="1:44" ht="15.95" customHeight="1" x14ac:dyDescent="0.25">
      <c r="A31" s="47"/>
      <c r="H31" s="24">
        <v>2</v>
      </c>
      <c r="I31" s="23" t="s">
        <v>641</v>
      </c>
      <c r="L31" s="23" t="s">
        <v>66</v>
      </c>
      <c r="P31" s="23" t="s">
        <v>371</v>
      </c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14</v>
      </c>
      <c r="AA31" s="24">
        <v>3</v>
      </c>
      <c r="AB31" s="24">
        <v>9</v>
      </c>
      <c r="AC31" s="24">
        <f t="shared" si="10"/>
        <v>12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13</v>
      </c>
      <c r="AN31" s="24">
        <v>1</v>
      </c>
      <c r="AO31" s="24">
        <v>4</v>
      </c>
      <c r="AP31" s="24">
        <f t="shared" si="11"/>
        <v>5</v>
      </c>
      <c r="AQ31" s="24">
        <v>0</v>
      </c>
      <c r="AR31" s="40"/>
    </row>
    <row r="32" spans="1:44" ht="15.95" customHeight="1" x14ac:dyDescent="0.25">
      <c r="A32" s="47"/>
      <c r="B32" s="40"/>
      <c r="C32" s="52"/>
      <c r="D32" s="52"/>
      <c r="E32" s="52"/>
      <c r="F32" s="52"/>
      <c r="G32" s="48"/>
      <c r="H32" s="51"/>
      <c r="I32" s="52"/>
      <c r="J32" s="52"/>
      <c r="K32" s="51"/>
      <c r="L32" s="51"/>
      <c r="M32" s="51"/>
      <c r="N32" s="51"/>
      <c r="O32" s="51"/>
      <c r="P32" s="51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18</v>
      </c>
      <c r="AA32" s="24">
        <v>3</v>
      </c>
      <c r="AB32" s="24">
        <v>8</v>
      </c>
      <c r="AC32" s="24">
        <f t="shared" si="10"/>
        <v>11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14</v>
      </c>
      <c r="AN32" s="24">
        <v>10</v>
      </c>
      <c r="AO32" s="24">
        <v>5</v>
      </c>
      <c r="AP32" s="24">
        <f t="shared" si="11"/>
        <v>15</v>
      </c>
      <c r="AQ32" s="24">
        <v>4</v>
      </c>
      <c r="AR32" s="40"/>
    </row>
    <row r="33" spans="1:44" ht="15.95" customHeight="1" x14ac:dyDescent="0.25">
      <c r="A33" s="47"/>
      <c r="B33" s="48" t="s">
        <v>67</v>
      </c>
      <c r="C33" s="6" t="s">
        <v>188</v>
      </c>
      <c r="F33" s="20"/>
      <c r="G33" s="5">
        <v>5</v>
      </c>
      <c r="H33" s="24">
        <v>1</v>
      </c>
      <c r="I33" s="23" t="s">
        <v>106</v>
      </c>
      <c r="J33" s="23"/>
      <c r="K33" s="23"/>
      <c r="L33" s="23" t="s">
        <v>205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16</v>
      </c>
      <c r="AA33" s="24">
        <v>5</v>
      </c>
      <c r="AB33" s="24">
        <v>7</v>
      </c>
      <c r="AC33" s="24">
        <f t="shared" si="10"/>
        <v>12</v>
      </c>
      <c r="AD33" s="24">
        <v>2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16</v>
      </c>
      <c r="AN33" s="24">
        <v>1</v>
      </c>
      <c r="AO33" s="24">
        <v>6</v>
      </c>
      <c r="AP33" s="24">
        <f t="shared" si="11"/>
        <v>7</v>
      </c>
      <c r="AQ33" s="24">
        <v>0</v>
      </c>
      <c r="AR33" s="40"/>
    </row>
    <row r="34" spans="1:44" ht="15.95" customHeight="1" x14ac:dyDescent="0.25">
      <c r="A34" s="47"/>
      <c r="B34" s="24" t="s">
        <v>34</v>
      </c>
      <c r="C34" s="23"/>
      <c r="D34" s="23" t="s">
        <v>140</v>
      </c>
      <c r="E34" s="23"/>
      <c r="H34" s="24">
        <v>1</v>
      </c>
      <c r="I34" s="23" t="s">
        <v>499</v>
      </c>
      <c r="L34" s="23" t="s">
        <v>642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11</v>
      </c>
      <c r="AA34" s="24">
        <v>1</v>
      </c>
      <c r="AB34" s="24">
        <v>7</v>
      </c>
      <c r="AC34" s="24">
        <f t="shared" si="10"/>
        <v>8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14</v>
      </c>
      <c r="AN34" s="24">
        <v>3</v>
      </c>
      <c r="AO34" s="24">
        <v>5</v>
      </c>
      <c r="AP34" s="24">
        <f t="shared" si="11"/>
        <v>8</v>
      </c>
      <c r="AQ34" s="24">
        <v>0</v>
      </c>
      <c r="AR34" s="40"/>
    </row>
    <row r="35" spans="1:44" ht="15.95" customHeight="1" x14ac:dyDescent="0.25">
      <c r="A35" s="47" t="s">
        <v>64</v>
      </c>
      <c r="H35" s="24">
        <v>2</v>
      </c>
      <c r="I35" s="23" t="s">
        <v>106</v>
      </c>
      <c r="L35" s="23" t="s">
        <v>643</v>
      </c>
      <c r="M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12</v>
      </c>
      <c r="AA35" s="24">
        <v>1</v>
      </c>
      <c r="AB35" s="24">
        <v>1</v>
      </c>
      <c r="AC35" s="24">
        <f t="shared" si="10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18</v>
      </c>
      <c r="AN35" s="24">
        <v>2</v>
      </c>
      <c r="AO35" s="24">
        <v>6</v>
      </c>
      <c r="AP35" s="24">
        <f t="shared" si="11"/>
        <v>8</v>
      </c>
      <c r="AQ35" s="24">
        <v>2</v>
      </c>
      <c r="AR35" s="40"/>
    </row>
    <row r="36" spans="1:44" ht="15.95" customHeight="1" x14ac:dyDescent="0.25">
      <c r="A36" s="47"/>
      <c r="H36" s="24">
        <v>2</v>
      </c>
      <c r="I36" s="23" t="s">
        <v>139</v>
      </c>
      <c r="L36" s="23" t="s">
        <v>644</v>
      </c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15</v>
      </c>
      <c r="AA36" s="24">
        <v>3</v>
      </c>
      <c r="AB36" s="24">
        <v>4</v>
      </c>
      <c r="AC36" s="24">
        <f t="shared" si="10"/>
        <v>7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9</v>
      </c>
      <c r="AN36" s="24">
        <v>1</v>
      </c>
      <c r="AO36" s="24">
        <v>5</v>
      </c>
      <c r="AP36" s="24">
        <f t="shared" si="11"/>
        <v>6</v>
      </c>
      <c r="AQ36" s="24">
        <v>2</v>
      </c>
      <c r="AR36" s="40"/>
    </row>
    <row r="37" spans="1:44" ht="15.95" customHeight="1" x14ac:dyDescent="0.25">
      <c r="A37" s="47"/>
      <c r="H37" s="24">
        <v>2</v>
      </c>
      <c r="I37" s="23" t="s">
        <v>89</v>
      </c>
      <c r="L37" s="23" t="s">
        <v>645</v>
      </c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15</v>
      </c>
      <c r="AA37" s="24">
        <v>1</v>
      </c>
      <c r="AB37" s="24">
        <v>4</v>
      </c>
      <c r="AC37" s="24">
        <f t="shared" si="10"/>
        <v>5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13</v>
      </c>
      <c r="AN37" s="24">
        <v>0</v>
      </c>
      <c r="AO37" s="24">
        <v>4</v>
      </c>
      <c r="AP37" s="24">
        <f t="shared" si="11"/>
        <v>4</v>
      </c>
      <c r="AQ37" s="24">
        <v>0</v>
      </c>
      <c r="AR37" s="40"/>
    </row>
    <row r="38" spans="1:44" ht="15.95" customHeight="1" x14ac:dyDescent="0.25">
      <c r="A38" s="47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17</v>
      </c>
      <c r="AA38" s="24">
        <v>3</v>
      </c>
      <c r="AB38" s="24">
        <v>9</v>
      </c>
      <c r="AC38" s="24">
        <f t="shared" si="10"/>
        <v>12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11</v>
      </c>
      <c r="AN38" s="24">
        <v>0</v>
      </c>
      <c r="AO38" s="24">
        <v>1</v>
      </c>
      <c r="AP38" s="24">
        <f t="shared" si="11"/>
        <v>1</v>
      </c>
      <c r="AQ38" s="24">
        <v>2</v>
      </c>
      <c r="AR38" s="40"/>
    </row>
    <row r="39" spans="1:44" ht="15.95" customHeight="1" x14ac:dyDescent="0.25">
      <c r="A39" s="47"/>
      <c r="C39" s="6" t="s">
        <v>184</v>
      </c>
      <c r="D39" s="1"/>
      <c r="E39" s="23"/>
      <c r="F39" s="23"/>
      <c r="G39" s="5">
        <v>5</v>
      </c>
      <c r="H39" s="24">
        <v>1</v>
      </c>
      <c r="I39" s="23" t="s">
        <v>452</v>
      </c>
      <c r="J39" s="23"/>
      <c r="K39" s="23"/>
      <c r="L39" s="23" t="s">
        <v>179</v>
      </c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0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16</v>
      </c>
      <c r="AN39" s="24">
        <v>3</v>
      </c>
      <c r="AO39" s="24">
        <v>4</v>
      </c>
      <c r="AP39" s="24">
        <f t="shared" si="11"/>
        <v>7</v>
      </c>
      <c r="AQ39" s="24">
        <v>0</v>
      </c>
      <c r="AR39" s="40"/>
    </row>
    <row r="40" spans="1:44" ht="15.95" customHeight="1" thickBot="1" x14ac:dyDescent="0.3">
      <c r="A40" s="47"/>
      <c r="B40" s="24" t="s">
        <v>34</v>
      </c>
      <c r="C40" s="16"/>
      <c r="D40" s="16" t="s">
        <v>140</v>
      </c>
      <c r="H40" s="24">
        <v>1</v>
      </c>
      <c r="I40" s="23" t="s">
        <v>179</v>
      </c>
      <c r="J40" s="23"/>
      <c r="K40" s="23"/>
      <c r="L40" s="23" t="s">
        <v>649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196</v>
      </c>
      <c r="AA40" s="25">
        <f t="shared" ref="AA40" si="12">SUM(AA28:AA39)</f>
        <v>35</v>
      </c>
      <c r="AB40" s="25">
        <f>SUM(AB28:AB39)</f>
        <v>63</v>
      </c>
      <c r="AC40" s="25">
        <f>+AB40+AA40</f>
        <v>98</v>
      </c>
      <c r="AD40" s="25">
        <f>SUM(AD28:AD39)</f>
        <v>26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198</v>
      </c>
      <c r="AN40" s="25">
        <f t="shared" ref="AN40" si="13">SUM(AN28:AN39)</f>
        <v>42</v>
      </c>
      <c r="AO40" s="25">
        <f>SUM(AO28:AO39)</f>
        <v>66</v>
      </c>
      <c r="AP40" s="25">
        <f>+AO40+AN40</f>
        <v>108</v>
      </c>
      <c r="AQ40" s="25">
        <f>SUM(AQ28:AQ39)</f>
        <v>22</v>
      </c>
      <c r="AR40" s="40"/>
    </row>
    <row r="41" spans="1:44" ht="15.95" customHeight="1" x14ac:dyDescent="0.25">
      <c r="A41" s="47"/>
      <c r="C41" s="16"/>
      <c r="H41" s="24">
        <v>2</v>
      </c>
      <c r="I41" s="23" t="s">
        <v>119</v>
      </c>
      <c r="J41" s="23"/>
      <c r="K41" s="23"/>
      <c r="L41" s="23" t="s">
        <v>648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54</v>
      </c>
      <c r="AA41" s="15">
        <v>12</v>
      </c>
      <c r="AB41" s="15">
        <v>18</v>
      </c>
      <c r="AC41" s="15">
        <f t="shared" ref="AC41:AC52" si="14">+AA41+AB41</f>
        <v>30</v>
      </c>
      <c r="AD41" s="15">
        <v>6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48.5</v>
      </c>
      <c r="AN41" s="15">
        <v>19</v>
      </c>
      <c r="AO41" s="15">
        <v>20</v>
      </c>
      <c r="AP41" s="15">
        <f t="shared" ref="AP41:AP52" si="15">+AN41+AO41</f>
        <v>39</v>
      </c>
      <c r="AQ41" s="15">
        <v>4</v>
      </c>
      <c r="AR41" s="40"/>
    </row>
    <row r="42" spans="1:44" ht="15.95" customHeight="1" x14ac:dyDescent="0.25">
      <c r="A42" s="47"/>
      <c r="H42" s="24">
        <v>2</v>
      </c>
      <c r="I42" s="23" t="s">
        <v>81</v>
      </c>
      <c r="L42" s="23" t="s">
        <v>647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15</v>
      </c>
      <c r="AA42" s="24">
        <v>0</v>
      </c>
      <c r="AB42" s="24">
        <v>0</v>
      </c>
      <c r="AC42" s="24">
        <f t="shared" si="14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16</v>
      </c>
      <c r="AN42" s="24">
        <v>0</v>
      </c>
      <c r="AO42" s="24">
        <v>0</v>
      </c>
      <c r="AP42" s="24">
        <f t="shared" si="15"/>
        <v>0</v>
      </c>
      <c r="AQ42" s="24">
        <v>2</v>
      </c>
      <c r="AR42" s="40"/>
    </row>
    <row r="43" spans="1:44" ht="15.95" customHeight="1" x14ac:dyDescent="0.25">
      <c r="A43" s="47"/>
      <c r="H43" s="24">
        <v>2</v>
      </c>
      <c r="I43" s="23" t="s">
        <v>119</v>
      </c>
      <c r="L43" s="23" t="s">
        <v>646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18</v>
      </c>
      <c r="AA43" s="24">
        <v>23</v>
      </c>
      <c r="AB43" s="24">
        <v>9</v>
      </c>
      <c r="AC43" s="24">
        <f t="shared" si="14"/>
        <v>32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16</v>
      </c>
      <c r="AN43" s="24">
        <v>13</v>
      </c>
      <c r="AO43" s="24">
        <v>15</v>
      </c>
      <c r="AP43" s="24">
        <f t="shared" si="15"/>
        <v>28</v>
      </c>
      <c r="AQ43" s="24">
        <v>4</v>
      </c>
      <c r="AR43" s="40"/>
    </row>
    <row r="44" spans="1:44" ht="15.95" customHeight="1" x14ac:dyDescent="0.25">
      <c r="A44" s="47"/>
      <c r="B44" s="40"/>
      <c r="C44" s="52"/>
      <c r="D44" s="52"/>
      <c r="E44" s="52"/>
      <c r="F44" s="52"/>
      <c r="G44" s="48"/>
      <c r="H44" s="51"/>
      <c r="I44" s="52"/>
      <c r="J44" s="52"/>
      <c r="K44" s="51"/>
      <c r="L44" s="51"/>
      <c r="M44" s="51"/>
      <c r="N44" s="51"/>
      <c r="O44" s="51"/>
      <c r="P44" s="51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14</v>
      </c>
      <c r="AA44" s="24">
        <v>2</v>
      </c>
      <c r="AB44" s="24">
        <v>11</v>
      </c>
      <c r="AC44" s="24">
        <f t="shared" si="14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15</v>
      </c>
      <c r="AN44" s="24">
        <v>6</v>
      </c>
      <c r="AO44" s="24">
        <v>12</v>
      </c>
      <c r="AP44" s="24">
        <f t="shared" si="15"/>
        <v>18</v>
      </c>
      <c r="AQ44" s="24">
        <v>2</v>
      </c>
      <c r="AR44" s="40"/>
    </row>
    <row r="45" spans="1:44" ht="15.95" customHeight="1" x14ac:dyDescent="0.25">
      <c r="A45" s="47"/>
      <c r="B45" s="48" t="s">
        <v>80</v>
      </c>
      <c r="C45" s="6" t="s">
        <v>169</v>
      </c>
      <c r="E45" s="11"/>
      <c r="F45" s="11"/>
      <c r="G45" s="5">
        <v>1</v>
      </c>
      <c r="H45" s="24">
        <v>1</v>
      </c>
      <c r="I45" s="23" t="s">
        <v>88</v>
      </c>
      <c r="J45" s="23"/>
      <c r="K45" s="23"/>
      <c r="L45" s="23" t="s">
        <v>651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13</v>
      </c>
      <c r="AA45" s="24">
        <v>3</v>
      </c>
      <c r="AB45" s="24">
        <v>2</v>
      </c>
      <c r="AC45" s="24">
        <f t="shared" si="14"/>
        <v>5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5"/>
        <v>7</v>
      </c>
      <c r="AQ45" s="24">
        <v>0</v>
      </c>
      <c r="AR45" s="40"/>
    </row>
    <row r="46" spans="1:44" ht="15.95" customHeight="1" x14ac:dyDescent="0.25">
      <c r="A46" s="47"/>
      <c r="B46" s="24" t="s">
        <v>34</v>
      </c>
      <c r="C46" s="16"/>
      <c r="D46" s="16" t="s">
        <v>140</v>
      </c>
      <c r="E46" s="16"/>
      <c r="H46" s="24"/>
      <c r="I46" s="23"/>
      <c r="J46" s="23"/>
      <c r="K46" s="23"/>
      <c r="L46" s="23"/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17</v>
      </c>
      <c r="AA46" s="24">
        <v>8</v>
      </c>
      <c r="AB46" s="24">
        <v>6</v>
      </c>
      <c r="AC46" s="24">
        <f t="shared" si="14"/>
        <v>14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5"/>
        <v>2</v>
      </c>
      <c r="AQ46" s="24">
        <v>0</v>
      </c>
      <c r="AR46" s="40"/>
    </row>
    <row r="47" spans="1:44" ht="15.95" customHeight="1" x14ac:dyDescent="0.25">
      <c r="A47" s="47"/>
      <c r="C47" s="16"/>
      <c r="H47" s="24"/>
      <c r="I47" s="23"/>
      <c r="K47" s="23"/>
      <c r="L47" s="23"/>
      <c r="M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4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18</v>
      </c>
      <c r="AN47" s="24">
        <v>3</v>
      </c>
      <c r="AO47" s="24">
        <v>4</v>
      </c>
      <c r="AP47" s="24">
        <f t="shared" si="15"/>
        <v>7</v>
      </c>
      <c r="AQ47" s="24">
        <v>2</v>
      </c>
      <c r="AR47" s="40"/>
    </row>
    <row r="48" spans="1:44" ht="15.95" customHeight="1" x14ac:dyDescent="0.25">
      <c r="A48" s="47"/>
      <c r="B48" s="11"/>
      <c r="C48" s="6" t="s">
        <v>183</v>
      </c>
      <c r="D48" s="16"/>
      <c r="F48" s="11"/>
      <c r="G48" s="5">
        <v>4</v>
      </c>
      <c r="H48" s="24">
        <v>1</v>
      </c>
      <c r="I48" s="23" t="s">
        <v>125</v>
      </c>
      <c r="K48" s="23"/>
      <c r="L48" s="23" t="s">
        <v>652</v>
      </c>
      <c r="M48" s="23"/>
      <c r="N48" s="23"/>
      <c r="O48" s="23"/>
      <c r="P48" s="23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17</v>
      </c>
      <c r="AA48" s="24">
        <v>1</v>
      </c>
      <c r="AB48" s="24">
        <v>7</v>
      </c>
      <c r="AC48" s="24">
        <f t="shared" si="14"/>
        <v>8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18</v>
      </c>
      <c r="AN48" s="24">
        <v>0</v>
      </c>
      <c r="AO48" s="24">
        <v>3</v>
      </c>
      <c r="AP48" s="24">
        <f t="shared" si="15"/>
        <v>3</v>
      </c>
      <c r="AQ48" s="24">
        <v>2</v>
      </c>
      <c r="AR48" s="40"/>
    </row>
    <row r="49" spans="1:44" ht="15.95" customHeight="1" x14ac:dyDescent="0.25">
      <c r="A49" s="47"/>
      <c r="B49" s="24" t="s">
        <v>34</v>
      </c>
      <c r="C49" s="23" t="s">
        <v>650</v>
      </c>
      <c r="D49" s="16"/>
      <c r="E49" s="23"/>
      <c r="F49" s="23"/>
      <c r="G49" s="5"/>
      <c r="H49" s="24">
        <v>1</v>
      </c>
      <c r="I49" s="23" t="s">
        <v>154</v>
      </c>
      <c r="K49" s="23"/>
      <c r="L49" s="23" t="s">
        <v>653</v>
      </c>
      <c r="M49" s="23"/>
      <c r="N49" s="23"/>
      <c r="O49" s="23"/>
      <c r="P49" s="23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17</v>
      </c>
      <c r="AA49" s="24">
        <v>3</v>
      </c>
      <c r="AB49" s="24">
        <v>10</v>
      </c>
      <c r="AC49" s="24">
        <f t="shared" si="14"/>
        <v>13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5"/>
        <v>0</v>
      </c>
      <c r="AQ49" s="24">
        <v>2</v>
      </c>
      <c r="AR49" s="40"/>
    </row>
    <row r="50" spans="1:44" ht="15.95" customHeight="1" x14ac:dyDescent="0.25">
      <c r="A50" s="47"/>
      <c r="C50" s="23"/>
      <c r="H50" s="24">
        <v>1</v>
      </c>
      <c r="I50" s="23" t="s">
        <v>125</v>
      </c>
      <c r="L50" s="23" t="s">
        <v>654</v>
      </c>
      <c r="M50" s="23"/>
      <c r="N50" s="23"/>
      <c r="O50" s="23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17</v>
      </c>
      <c r="AA50" s="24">
        <v>0</v>
      </c>
      <c r="AB50" s="24">
        <v>10</v>
      </c>
      <c r="AC50" s="24">
        <f t="shared" si="14"/>
        <v>10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17</v>
      </c>
      <c r="AN50" s="24">
        <v>2</v>
      </c>
      <c r="AO50" s="24">
        <v>4</v>
      </c>
      <c r="AP50" s="24">
        <f t="shared" si="15"/>
        <v>6</v>
      </c>
      <c r="AQ50" s="24">
        <v>4</v>
      </c>
      <c r="AR50" s="40"/>
    </row>
    <row r="51" spans="1:44" ht="15.95" customHeight="1" x14ac:dyDescent="0.25">
      <c r="A51" s="47"/>
      <c r="C51" s="23"/>
      <c r="H51" s="24">
        <v>2</v>
      </c>
      <c r="I51" s="23" t="s">
        <v>619</v>
      </c>
      <c r="L51" s="23" t="s">
        <v>655</v>
      </c>
      <c r="M51" s="23"/>
      <c r="N51" s="23"/>
      <c r="O51" s="23"/>
      <c r="P51" s="23" t="s">
        <v>371</v>
      </c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13</v>
      </c>
      <c r="AA51" s="24">
        <v>2</v>
      </c>
      <c r="AB51" s="24">
        <v>11</v>
      </c>
      <c r="AC51" s="24">
        <f t="shared" si="14"/>
        <v>13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16</v>
      </c>
      <c r="AN51" s="24">
        <v>0</v>
      </c>
      <c r="AO51" s="24">
        <v>1</v>
      </c>
      <c r="AP51" s="24">
        <f t="shared" si="15"/>
        <v>1</v>
      </c>
      <c r="AQ51" s="24">
        <v>2</v>
      </c>
      <c r="AR51" s="40"/>
    </row>
    <row r="52" spans="1:44" ht="15.95" customHeight="1" x14ac:dyDescent="0.25">
      <c r="A52" s="47"/>
      <c r="B52" s="40"/>
      <c r="C52" s="52"/>
      <c r="D52" s="52"/>
      <c r="E52" s="52"/>
      <c r="F52" s="52"/>
      <c r="G52" s="48"/>
      <c r="H52" s="51"/>
      <c r="I52" s="52"/>
      <c r="J52" s="52"/>
      <c r="K52" s="51"/>
      <c r="L52" s="51"/>
      <c r="M52" s="51"/>
      <c r="N52" s="51"/>
      <c r="O52" s="51"/>
      <c r="P52" s="51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4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16</v>
      </c>
      <c r="AN52" s="24">
        <v>0</v>
      </c>
      <c r="AO52" s="24">
        <v>2</v>
      </c>
      <c r="AP52" s="24">
        <f t="shared" si="15"/>
        <v>2</v>
      </c>
      <c r="AQ52" s="24">
        <v>0</v>
      </c>
      <c r="AR52" s="40"/>
    </row>
    <row r="53" spans="1:44" ht="15.95" customHeight="1" thickBot="1" x14ac:dyDescent="0.3">
      <c r="A53" s="47"/>
      <c r="B53" s="11"/>
      <c r="C53" s="11"/>
      <c r="D53" s="11"/>
      <c r="E53" s="23" t="s">
        <v>142</v>
      </c>
      <c r="F53" s="23"/>
      <c r="G53" s="5">
        <f>SUM(G14:G52)</f>
        <v>29</v>
      </c>
      <c r="H53" s="5"/>
      <c r="I53" s="20"/>
      <c r="J53" s="23" t="s">
        <v>84</v>
      </c>
      <c r="K53" s="20"/>
      <c r="L53" s="5">
        <f>COUNTA(C14:C52)-8</f>
        <v>3</v>
      </c>
      <c r="N53" s="23" t="s">
        <v>102</v>
      </c>
      <c r="O53" s="5">
        <f>+L53*2</f>
        <v>6</v>
      </c>
      <c r="P53" s="11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198</v>
      </c>
      <c r="AA53" s="25">
        <f t="shared" ref="AA53" si="16">SUM(AA41:AA52)</f>
        <v>55</v>
      </c>
      <c r="AB53" s="25">
        <f>SUM(AB41:AB52)</f>
        <v>87</v>
      </c>
      <c r="AC53" s="25">
        <f>+AB53+AA53</f>
        <v>142</v>
      </c>
      <c r="AD53" s="25">
        <f>SUM(AD41:AD52)</f>
        <v>20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197</v>
      </c>
      <c r="AN53" s="25">
        <f t="shared" ref="AN53" si="17">SUM(AN41:AN52)</f>
        <v>44</v>
      </c>
      <c r="AO53" s="25">
        <f>SUM(AO41:AO52)</f>
        <v>69</v>
      </c>
      <c r="AP53" s="25">
        <f>+AO53+AN53</f>
        <v>113</v>
      </c>
      <c r="AQ53" s="25">
        <f>SUM(AQ41:AQ52)</f>
        <v>24</v>
      </c>
      <c r="AR53" s="40"/>
    </row>
    <row r="54" spans="1:44" ht="15.95" customHeight="1" x14ac:dyDescent="0.25">
      <c r="A54" s="47"/>
      <c r="E54" s="23" t="s">
        <v>141</v>
      </c>
      <c r="F54" s="23"/>
      <c r="G54" s="5">
        <f>COUNTA(L15:L52)+COUNTIF(L15:L52,"*&amp;*")</f>
        <v>55</v>
      </c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39</v>
      </c>
      <c r="AA54" s="15">
        <v>12</v>
      </c>
      <c r="AB54" s="15">
        <v>16</v>
      </c>
      <c r="AC54" s="15">
        <f t="shared" ref="AC54:AC65" si="18">+AA54+AB54</f>
        <v>28</v>
      </c>
      <c r="AD54" s="15">
        <v>6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31</v>
      </c>
      <c r="AN54" s="15">
        <v>4</v>
      </c>
      <c r="AO54" s="15">
        <v>4</v>
      </c>
      <c r="AP54" s="15">
        <f t="shared" ref="AP54:AP65" si="19">+AN54+AO54</f>
        <v>8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13</v>
      </c>
      <c r="AA55" s="24">
        <v>0</v>
      </c>
      <c r="AB55" s="24">
        <v>0</v>
      </c>
      <c r="AC55" s="24">
        <f t="shared" si="18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19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17</v>
      </c>
      <c r="AA56" s="24">
        <v>21</v>
      </c>
      <c r="AB56" s="24">
        <v>8</v>
      </c>
      <c r="AC56" s="24">
        <f t="shared" si="18"/>
        <v>29</v>
      </c>
      <c r="AD56" s="24">
        <v>6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14</v>
      </c>
      <c r="AN56" s="24">
        <v>15</v>
      </c>
      <c r="AO56" s="24">
        <v>11</v>
      </c>
      <c r="AP56" s="24">
        <f t="shared" si="19"/>
        <v>26</v>
      </c>
      <c r="AQ56" s="24">
        <v>6</v>
      </c>
      <c r="AR56" s="40"/>
    </row>
    <row r="57" spans="1:44" ht="15.95" customHeight="1" x14ac:dyDescent="0.25">
      <c r="A57" s="47"/>
      <c r="B57" s="6" t="s">
        <v>117</v>
      </c>
      <c r="C57" s="6"/>
      <c r="N57" s="6"/>
      <c r="O57" s="6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9</v>
      </c>
      <c r="AA57" s="24">
        <v>2</v>
      </c>
      <c r="AB57" s="24">
        <v>5</v>
      </c>
      <c r="AC57" s="24">
        <f t="shared" si="18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15</v>
      </c>
      <c r="AN57" s="24">
        <v>1</v>
      </c>
      <c r="AO57" s="24">
        <v>8</v>
      </c>
      <c r="AP57" s="24">
        <f t="shared" si="19"/>
        <v>9</v>
      </c>
      <c r="AQ57" s="24">
        <v>2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9</v>
      </c>
      <c r="AA58" s="24">
        <v>2</v>
      </c>
      <c r="AB58" s="24">
        <v>9</v>
      </c>
      <c r="AC58" s="24">
        <f t="shared" si="18"/>
        <v>11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18</v>
      </c>
      <c r="AN58" s="24">
        <v>0</v>
      </c>
      <c r="AO58" s="24">
        <v>13</v>
      </c>
      <c r="AP58" s="24">
        <f t="shared" si="19"/>
        <v>13</v>
      </c>
      <c r="AQ58" s="24">
        <v>0</v>
      </c>
      <c r="AR58" s="40"/>
    </row>
    <row r="59" spans="1:44" ht="15.95" customHeight="1" x14ac:dyDescent="0.25">
      <c r="A59" s="47"/>
      <c r="C59" s="6" t="s">
        <v>86</v>
      </c>
      <c r="H59" s="6" t="s">
        <v>93</v>
      </c>
      <c r="M59" s="6" t="s">
        <v>94</v>
      </c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18</v>
      </c>
      <c r="AA59" s="24">
        <v>10</v>
      </c>
      <c r="AB59" s="24">
        <v>7</v>
      </c>
      <c r="AC59" s="24">
        <f t="shared" si="18"/>
        <v>17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15</v>
      </c>
      <c r="AN59" s="24">
        <v>13</v>
      </c>
      <c r="AO59" s="24">
        <v>12</v>
      </c>
      <c r="AP59" s="24">
        <f t="shared" si="19"/>
        <v>25</v>
      </c>
      <c r="AQ59" s="24">
        <v>0</v>
      </c>
      <c r="AR59" s="40"/>
    </row>
    <row r="60" spans="1:44" ht="15.95" customHeight="1" x14ac:dyDescent="0.25">
      <c r="A60" s="47"/>
      <c r="C60" s="23" t="s">
        <v>140</v>
      </c>
      <c r="F60" s="23"/>
      <c r="H60" s="23" t="s">
        <v>140</v>
      </c>
      <c r="I60" s="23"/>
      <c r="J60" s="23"/>
      <c r="K60" s="23"/>
      <c r="L60" s="23"/>
      <c r="M60" s="23" t="s">
        <v>527</v>
      </c>
      <c r="O60" s="23"/>
      <c r="P60" s="23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17</v>
      </c>
      <c r="AA60" s="24">
        <v>7</v>
      </c>
      <c r="AB60" s="24">
        <v>15</v>
      </c>
      <c r="AC60" s="24">
        <f t="shared" si="18"/>
        <v>22</v>
      </c>
      <c r="AD60" s="24">
        <v>14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17</v>
      </c>
      <c r="AN60" s="24">
        <v>0</v>
      </c>
      <c r="AO60" s="24">
        <v>5</v>
      </c>
      <c r="AP60" s="24">
        <f t="shared" si="19"/>
        <v>5</v>
      </c>
      <c r="AQ60" s="24">
        <v>4</v>
      </c>
      <c r="AR60" s="40"/>
    </row>
    <row r="61" spans="1:44" ht="15.95" customHeight="1" x14ac:dyDescent="0.25">
      <c r="A61" s="47"/>
      <c r="C61" s="23"/>
      <c r="H61" s="23"/>
      <c r="M61" s="23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18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17</v>
      </c>
      <c r="AN61" s="24">
        <v>2</v>
      </c>
      <c r="AO61" s="24">
        <v>2</v>
      </c>
      <c r="AP61" s="24">
        <f t="shared" si="19"/>
        <v>4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15</v>
      </c>
      <c r="AA62" s="24">
        <v>0</v>
      </c>
      <c r="AB62" s="24">
        <v>5</v>
      </c>
      <c r="AC62" s="24">
        <f t="shared" si="18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18</v>
      </c>
      <c r="AN62" s="24">
        <v>3</v>
      </c>
      <c r="AO62" s="24">
        <v>4</v>
      </c>
      <c r="AP62" s="24">
        <f t="shared" si="19"/>
        <v>7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16</v>
      </c>
      <c r="AA63" s="24">
        <v>3</v>
      </c>
      <c r="AB63" s="24">
        <v>5</v>
      </c>
      <c r="AC63" s="24">
        <f t="shared" si="18"/>
        <v>8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14</v>
      </c>
      <c r="AN63" s="24">
        <v>3</v>
      </c>
      <c r="AO63" s="24">
        <v>3</v>
      </c>
      <c r="AP63" s="24">
        <f t="shared" si="19"/>
        <v>6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18</v>
      </c>
      <c r="AA64" s="24">
        <v>3</v>
      </c>
      <c r="AB64" s="24">
        <v>13</v>
      </c>
      <c r="AC64" s="24">
        <f t="shared" si="18"/>
        <v>16</v>
      </c>
      <c r="AD64" s="24">
        <v>6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16</v>
      </c>
      <c r="AN64" s="24">
        <v>2</v>
      </c>
      <c r="AO64" s="24">
        <v>4</v>
      </c>
      <c r="AP64" s="24">
        <f t="shared" si="19"/>
        <v>6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14</v>
      </c>
      <c r="AA65" s="24">
        <v>0</v>
      </c>
      <c r="AB65" s="24">
        <v>5</v>
      </c>
      <c r="AC65" s="24">
        <f t="shared" si="18"/>
        <v>5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18</v>
      </c>
      <c r="AN65" s="24">
        <v>0</v>
      </c>
      <c r="AO65" s="24">
        <v>4</v>
      </c>
      <c r="AP65" s="24">
        <f t="shared" si="19"/>
        <v>4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197</v>
      </c>
      <c r="AA66" s="25">
        <f t="shared" ref="AA66" si="20">SUM(AA54:AA65)</f>
        <v>60</v>
      </c>
      <c r="AB66" s="25">
        <f>SUM(AB54:AB65)</f>
        <v>93</v>
      </c>
      <c r="AC66" s="25">
        <f>+AB66+AA66</f>
        <v>153</v>
      </c>
      <c r="AD66" s="25">
        <f>SUM(AD54:AD65)</f>
        <v>36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198</v>
      </c>
      <c r="AN66" s="25">
        <f t="shared" ref="AN66" si="21">SUM(AN54:AN65)</f>
        <v>43</v>
      </c>
      <c r="AO66" s="25">
        <f>SUM(AO54:AO65)</f>
        <v>70</v>
      </c>
      <c r="AP66" s="25">
        <f>+AO66+AN66</f>
        <v>113</v>
      </c>
      <c r="AQ66" s="25">
        <f>SUM(AQ54:AQ65)</f>
        <v>16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789</v>
      </c>
      <c r="AA67" s="39">
        <f t="shared" ref="AA67:AD67" si="22">+AA66+AA53+AA40+AA27</f>
        <v>220</v>
      </c>
      <c r="AB67" s="39">
        <f t="shared" si="22"/>
        <v>359</v>
      </c>
      <c r="AC67" s="39">
        <f t="shared" si="22"/>
        <v>579</v>
      </c>
      <c r="AD67" s="39">
        <f t="shared" si="22"/>
        <v>112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789</v>
      </c>
      <c r="AN67" s="39">
        <f t="shared" ref="AN67:AQ67" si="23">+AN66+AN53+AN40+AN27</f>
        <v>204</v>
      </c>
      <c r="AO67" s="39">
        <f t="shared" si="23"/>
        <v>328</v>
      </c>
      <c r="AP67" s="39">
        <f t="shared" si="23"/>
        <v>532</v>
      </c>
      <c r="AQ67" s="39">
        <f t="shared" si="23"/>
        <v>90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1578</v>
      </c>
      <c r="AN68" s="24">
        <f>AA67+AN67</f>
        <v>424</v>
      </c>
      <c r="AO68" s="24">
        <f>AB67+AO67</f>
        <v>687</v>
      </c>
      <c r="AP68" s="24">
        <f>AC67+AP67</f>
        <v>1111</v>
      </c>
      <c r="AQ68" s="24">
        <f>AD67+AQ67</f>
        <v>202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18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4">+AA77+AB77</f>
        <v>0</v>
      </c>
      <c r="AD77" s="24">
        <v>0</v>
      </c>
      <c r="AF77" s="30">
        <v>7.5</v>
      </c>
      <c r="AG77" s="23" t="s">
        <v>471</v>
      </c>
      <c r="AM77" s="24">
        <v>2</v>
      </c>
      <c r="AN77" s="24">
        <v>0</v>
      </c>
      <c r="AO77" s="24">
        <v>3</v>
      </c>
      <c r="AP77" s="24">
        <f>+AN77+AO77</f>
        <v>3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si="24"/>
        <v>0</v>
      </c>
      <c r="AD78" s="24">
        <v>0</v>
      </c>
      <c r="AF78" s="30">
        <v>8</v>
      </c>
      <c r="AG78" s="23" t="s">
        <v>279</v>
      </c>
      <c r="AM78" s="24">
        <v>2</v>
      </c>
      <c r="AN78" s="24">
        <v>0</v>
      </c>
      <c r="AO78" s="24">
        <v>3</v>
      </c>
      <c r="AP78" s="24">
        <f>+AN78+AO78</f>
        <v>3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18</v>
      </c>
      <c r="J79" s="24">
        <v>18</v>
      </c>
      <c r="K79" s="24">
        <v>27</v>
      </c>
      <c r="L79" s="55">
        <f t="shared" ref="L79:L111" si="25">+J79+K79</f>
        <v>45</v>
      </c>
      <c r="M79" s="24">
        <v>6</v>
      </c>
      <c r="Q79" s="40"/>
      <c r="R79" s="40"/>
      <c r="S79" s="30">
        <v>8</v>
      </c>
      <c r="T79" s="23" t="s">
        <v>492</v>
      </c>
      <c r="Z79" s="24">
        <v>4</v>
      </c>
      <c r="AA79" s="24">
        <v>1</v>
      </c>
      <c r="AB79" s="24">
        <v>1</v>
      </c>
      <c r="AC79" s="24">
        <f t="shared" si="24"/>
        <v>2</v>
      </c>
      <c r="AD79" s="24">
        <v>2</v>
      </c>
      <c r="AF79" s="30">
        <v>8</v>
      </c>
      <c r="AG79" s="23" t="s">
        <v>415</v>
      </c>
      <c r="AM79" s="24">
        <v>3</v>
      </c>
      <c r="AN79" s="24">
        <v>2</v>
      </c>
      <c r="AO79" s="24">
        <v>3</v>
      </c>
      <c r="AP79" s="24">
        <f>+AN79+AO79</f>
        <v>5</v>
      </c>
      <c r="AQ79" s="24">
        <v>4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18</v>
      </c>
      <c r="J80" s="24">
        <v>26</v>
      </c>
      <c r="K80" s="24">
        <v>18</v>
      </c>
      <c r="L80" s="55">
        <f t="shared" si="25"/>
        <v>44</v>
      </c>
      <c r="M80" s="24">
        <v>8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4"/>
        <v>0</v>
      </c>
      <c r="AD80" s="24">
        <v>0</v>
      </c>
      <c r="AF80" s="30">
        <v>6</v>
      </c>
      <c r="AG80" s="23" t="s">
        <v>214</v>
      </c>
      <c r="AM80" s="24">
        <v>4</v>
      </c>
      <c r="AN80" s="24">
        <v>0</v>
      </c>
      <c r="AO80" s="24">
        <v>1</v>
      </c>
      <c r="AP80" s="24">
        <f t="shared" ref="AP80:AP81" si="26"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14</v>
      </c>
      <c r="J81" s="24">
        <v>27</v>
      </c>
      <c r="K81" s="24">
        <v>6</v>
      </c>
      <c r="L81" s="55">
        <f t="shared" si="25"/>
        <v>33</v>
      </c>
      <c r="M81" s="24">
        <v>6</v>
      </c>
      <c r="Q81" s="40"/>
      <c r="R81" s="40"/>
      <c r="S81" s="30">
        <v>9</v>
      </c>
      <c r="T81" s="23" t="s">
        <v>305</v>
      </c>
      <c r="Z81" s="24">
        <v>9</v>
      </c>
      <c r="AA81" s="24">
        <v>5</v>
      </c>
      <c r="AB81" s="24">
        <v>8</v>
      </c>
      <c r="AC81" s="24">
        <f>+AA81+AB81</f>
        <v>13</v>
      </c>
      <c r="AD81" s="24">
        <v>4</v>
      </c>
      <c r="AF81" s="30">
        <v>9.5</v>
      </c>
      <c r="AG81" s="23" t="s">
        <v>417</v>
      </c>
      <c r="AM81" s="24">
        <v>2</v>
      </c>
      <c r="AN81" s="24">
        <v>5</v>
      </c>
      <c r="AO81" s="24">
        <v>0</v>
      </c>
      <c r="AP81" s="24">
        <f t="shared" si="26"/>
        <v>5</v>
      </c>
      <c r="AQ81" s="24">
        <v>0</v>
      </c>
      <c r="AR81" s="40"/>
    </row>
    <row r="82" spans="1:44" ht="15.75" customHeight="1" x14ac:dyDescent="0.25">
      <c r="A82" s="40"/>
      <c r="D82" s="23" t="s">
        <v>125</v>
      </c>
      <c r="E82" s="23"/>
      <c r="F82" s="23"/>
      <c r="G82" s="23" t="s">
        <v>147</v>
      </c>
      <c r="H82" s="24"/>
      <c r="I82" s="24">
        <v>18</v>
      </c>
      <c r="J82" s="24">
        <v>23</v>
      </c>
      <c r="K82" s="24">
        <v>9</v>
      </c>
      <c r="L82" s="55">
        <f t="shared" si="25"/>
        <v>32</v>
      </c>
      <c r="M82" s="24">
        <v>0</v>
      </c>
      <c r="Q82" s="40"/>
      <c r="R82" s="40"/>
      <c r="S82" s="30">
        <v>8</v>
      </c>
      <c r="T82" s="23" t="s">
        <v>552</v>
      </c>
      <c r="Z82" s="24">
        <v>6</v>
      </c>
      <c r="AA82" s="24">
        <v>1</v>
      </c>
      <c r="AB82" s="24">
        <v>7</v>
      </c>
      <c r="AC82" s="24">
        <f t="shared" ref="AC82" si="27">+AA82+AB82</f>
        <v>8</v>
      </c>
      <c r="AD82" s="24">
        <v>0</v>
      </c>
      <c r="AF82" s="30">
        <v>7.5</v>
      </c>
      <c r="AG82" s="23" t="s">
        <v>242</v>
      </c>
      <c r="AM82" s="24">
        <v>4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180</v>
      </c>
      <c r="E83" s="23"/>
      <c r="F83" s="23"/>
      <c r="G83" s="23" t="s">
        <v>149</v>
      </c>
      <c r="H83" s="24"/>
      <c r="I83" s="24">
        <v>15</v>
      </c>
      <c r="J83" s="24">
        <v>19</v>
      </c>
      <c r="K83" s="24">
        <v>13</v>
      </c>
      <c r="L83" s="55">
        <f t="shared" si="25"/>
        <v>32</v>
      </c>
      <c r="M83" s="24">
        <v>2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241</v>
      </c>
      <c r="AM83" s="24">
        <v>6</v>
      </c>
      <c r="AN83" s="24">
        <v>3</v>
      </c>
      <c r="AO83" s="24">
        <v>5</v>
      </c>
      <c r="AP83" s="24">
        <f>+AN83+AO83</f>
        <v>8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17</v>
      </c>
      <c r="J84" s="24">
        <v>21</v>
      </c>
      <c r="K84" s="24">
        <v>8</v>
      </c>
      <c r="L84" s="55">
        <f t="shared" si="25"/>
        <v>29</v>
      </c>
      <c r="M84" s="24">
        <v>6</v>
      </c>
      <c r="Q84" s="40"/>
      <c r="R84" s="40"/>
      <c r="S84" s="30">
        <v>7</v>
      </c>
      <c r="T84" s="23" t="s">
        <v>657</v>
      </c>
      <c r="Z84" s="24">
        <v>1</v>
      </c>
      <c r="AA84" s="24">
        <v>0</v>
      </c>
      <c r="AB84" s="24">
        <v>1</v>
      </c>
      <c r="AC84" s="24">
        <f t="shared" ref="AC84" si="28">+AA84+AB84</f>
        <v>1</v>
      </c>
      <c r="AD84" s="24">
        <v>0</v>
      </c>
      <c r="AF84" s="30">
        <v>8</v>
      </c>
      <c r="AG84" s="23" t="s">
        <v>306</v>
      </c>
      <c r="AM84" s="24">
        <v>7</v>
      </c>
      <c r="AN84" s="24">
        <v>3</v>
      </c>
      <c r="AO84" s="24">
        <v>5</v>
      </c>
      <c r="AP84" s="24">
        <f t="shared" ref="AP84:AP87" si="29">+AN84+AO84</f>
        <v>8</v>
      </c>
      <c r="AQ84" s="24">
        <v>2</v>
      </c>
      <c r="AR84" s="40"/>
    </row>
    <row r="85" spans="1:44" ht="15.75" customHeight="1" x14ac:dyDescent="0.25">
      <c r="A85" s="40"/>
      <c r="D85" s="23" t="s">
        <v>61</v>
      </c>
      <c r="E85" s="23"/>
      <c r="F85" s="23"/>
      <c r="G85" s="23" t="s">
        <v>17</v>
      </c>
      <c r="H85" s="24"/>
      <c r="I85" s="24">
        <v>16</v>
      </c>
      <c r="J85" s="24">
        <v>13</v>
      </c>
      <c r="K85" s="24">
        <v>15</v>
      </c>
      <c r="L85" s="55">
        <f t="shared" si="25"/>
        <v>28</v>
      </c>
      <c r="M85" s="24">
        <v>4</v>
      </c>
      <c r="Q85" s="40"/>
      <c r="R85" s="40"/>
      <c r="S85" s="30">
        <v>9.5</v>
      </c>
      <c r="T85" s="23" t="s">
        <v>381</v>
      </c>
      <c r="Z85" s="24">
        <v>1</v>
      </c>
      <c r="AA85" s="24">
        <v>1</v>
      </c>
      <c r="AB85" s="24">
        <v>1</v>
      </c>
      <c r="AC85" s="24">
        <f>+AA85+AB85</f>
        <v>2</v>
      </c>
      <c r="AD85" s="24">
        <v>0</v>
      </c>
      <c r="AF85" s="30">
        <v>8</v>
      </c>
      <c r="AG85" s="23" t="s">
        <v>341</v>
      </c>
      <c r="AM85" s="24">
        <v>13</v>
      </c>
      <c r="AN85" s="24">
        <v>4</v>
      </c>
      <c r="AO85" s="24">
        <v>2</v>
      </c>
      <c r="AP85" s="24">
        <f t="shared" si="29"/>
        <v>6</v>
      </c>
      <c r="AQ85" s="24">
        <v>2</v>
      </c>
      <c r="AR85" s="40"/>
    </row>
    <row r="86" spans="1:44" ht="15.75" customHeight="1" x14ac:dyDescent="0.25">
      <c r="A86" s="40"/>
      <c r="D86" s="23" t="s">
        <v>112</v>
      </c>
      <c r="E86" s="23"/>
      <c r="F86" s="23"/>
      <c r="G86" s="23" t="s">
        <v>148</v>
      </c>
      <c r="H86" s="24"/>
      <c r="I86" s="24">
        <v>14</v>
      </c>
      <c r="J86" s="24">
        <v>15</v>
      </c>
      <c r="K86" s="24">
        <v>11</v>
      </c>
      <c r="L86" s="55">
        <f t="shared" si="25"/>
        <v>26</v>
      </c>
      <c r="M86" s="24">
        <v>6</v>
      </c>
      <c r="Q86" s="46"/>
      <c r="R86" s="46"/>
      <c r="S86" s="30">
        <v>6.5</v>
      </c>
      <c r="T86" s="23" t="s">
        <v>213</v>
      </c>
      <c r="Z86" s="24">
        <v>10</v>
      </c>
      <c r="AA86" s="24">
        <v>2</v>
      </c>
      <c r="AB86" s="24">
        <v>0</v>
      </c>
      <c r="AC86" s="24">
        <f>+AA86+AB86</f>
        <v>2</v>
      </c>
      <c r="AD86" s="24">
        <v>0</v>
      </c>
      <c r="AF86" s="30">
        <v>7.5</v>
      </c>
      <c r="AG86" s="23" t="s">
        <v>362</v>
      </c>
      <c r="AM86" s="24">
        <v>9</v>
      </c>
      <c r="AN86" s="24">
        <v>3</v>
      </c>
      <c r="AO86" s="24">
        <v>6</v>
      </c>
      <c r="AP86" s="24">
        <f t="shared" si="29"/>
        <v>9</v>
      </c>
      <c r="AQ86" s="24">
        <v>0</v>
      </c>
      <c r="AR86" s="46"/>
    </row>
    <row r="87" spans="1:44" ht="15.75" customHeight="1" x14ac:dyDescent="0.25">
      <c r="A87" s="40"/>
      <c r="D87" s="23" t="s">
        <v>106</v>
      </c>
      <c r="G87" s="23" t="s">
        <v>148</v>
      </c>
      <c r="H87" s="24"/>
      <c r="I87" s="24">
        <v>15</v>
      </c>
      <c r="J87" s="24">
        <v>13</v>
      </c>
      <c r="K87" s="24">
        <v>12</v>
      </c>
      <c r="L87" s="55">
        <f t="shared" si="25"/>
        <v>25</v>
      </c>
      <c r="M87" s="24">
        <v>0</v>
      </c>
      <c r="Q87" s="46"/>
      <c r="R87" s="46"/>
      <c r="S87" s="30">
        <v>6.5</v>
      </c>
      <c r="T87" s="23" t="s">
        <v>448</v>
      </c>
      <c r="Z87" s="24">
        <v>9</v>
      </c>
      <c r="AA87" s="24">
        <v>1</v>
      </c>
      <c r="AB87" s="24">
        <v>4</v>
      </c>
      <c r="AC87" s="24">
        <f t="shared" ref="AC87:AC97" si="30">+AA87+AB87</f>
        <v>5</v>
      </c>
      <c r="AD87" s="24">
        <v>6</v>
      </c>
      <c r="AF87" s="30">
        <v>8</v>
      </c>
      <c r="AG87" s="23" t="s">
        <v>414</v>
      </c>
      <c r="AM87" s="24">
        <v>2</v>
      </c>
      <c r="AN87" s="24">
        <v>0</v>
      </c>
      <c r="AO87" s="24">
        <v>0</v>
      </c>
      <c r="AP87" s="24">
        <f t="shared" si="29"/>
        <v>0</v>
      </c>
      <c r="AQ87" s="24">
        <v>0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18</v>
      </c>
      <c r="J88" s="24">
        <v>8</v>
      </c>
      <c r="K88" s="24">
        <v>16</v>
      </c>
      <c r="L88" s="55">
        <f t="shared" si="25"/>
        <v>24</v>
      </c>
      <c r="M88" s="24">
        <v>0</v>
      </c>
      <c r="Q88" s="46"/>
      <c r="R88" s="46"/>
      <c r="S88" s="30">
        <v>9</v>
      </c>
      <c r="T88" s="23" t="s">
        <v>521</v>
      </c>
      <c r="Z88" s="24">
        <v>3</v>
      </c>
      <c r="AA88" s="24">
        <v>2</v>
      </c>
      <c r="AB88" s="24">
        <v>2</v>
      </c>
      <c r="AC88" s="24">
        <f t="shared" si="30"/>
        <v>4</v>
      </c>
      <c r="AD88" s="24">
        <v>0</v>
      </c>
      <c r="AF88" s="30">
        <v>7</v>
      </c>
      <c r="AG88" s="23" t="s">
        <v>293</v>
      </c>
      <c r="AM88" s="24">
        <v>5</v>
      </c>
      <c r="AN88" s="24">
        <v>2</v>
      </c>
      <c r="AO88" s="24">
        <v>0</v>
      </c>
      <c r="AP88" s="24">
        <f>+AN88+AO88</f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17</v>
      </c>
      <c r="J89" s="24">
        <v>7</v>
      </c>
      <c r="K89" s="24">
        <v>15</v>
      </c>
      <c r="L89" s="55">
        <f t="shared" si="25"/>
        <v>22</v>
      </c>
      <c r="M89" s="24">
        <v>14</v>
      </c>
      <c r="Q89" s="47"/>
      <c r="R89" s="47"/>
      <c r="S89" s="30">
        <v>8</v>
      </c>
      <c r="T89" s="23" t="s">
        <v>416</v>
      </c>
      <c r="Z89" s="24">
        <v>2</v>
      </c>
      <c r="AA89" s="24">
        <v>0</v>
      </c>
      <c r="AB89" s="24">
        <v>0</v>
      </c>
      <c r="AC89" s="24">
        <f t="shared" si="30"/>
        <v>0</v>
      </c>
      <c r="AD89" s="24">
        <v>0</v>
      </c>
      <c r="AF89" s="30">
        <v>7.5</v>
      </c>
      <c r="AG89" s="23" t="s">
        <v>215</v>
      </c>
      <c r="AM89" s="24">
        <v>17</v>
      </c>
      <c r="AN89" s="24">
        <v>7</v>
      </c>
      <c r="AO89" s="24">
        <v>10</v>
      </c>
      <c r="AP89" s="24">
        <f>+AN89+AO89</f>
        <v>17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15</v>
      </c>
      <c r="J90" s="24">
        <v>6</v>
      </c>
      <c r="K90" s="24">
        <v>12</v>
      </c>
      <c r="L90" s="55">
        <f t="shared" si="25"/>
        <v>18</v>
      </c>
      <c r="M90" s="24">
        <v>2</v>
      </c>
      <c r="Q90" s="47"/>
      <c r="R90" s="47"/>
      <c r="S90" s="30">
        <v>9.5</v>
      </c>
      <c r="T90" s="23" t="s">
        <v>285</v>
      </c>
      <c r="Z90" s="24">
        <v>5</v>
      </c>
      <c r="AA90" s="24">
        <v>7</v>
      </c>
      <c r="AB90" s="24">
        <v>3</v>
      </c>
      <c r="AC90" s="24">
        <f t="shared" si="30"/>
        <v>10</v>
      </c>
      <c r="AD90" s="24">
        <v>0</v>
      </c>
      <c r="AF90" s="30">
        <v>8.5</v>
      </c>
      <c r="AG90" s="23" t="s">
        <v>339</v>
      </c>
      <c r="AM90" s="24">
        <v>6</v>
      </c>
      <c r="AN90" s="24">
        <v>2</v>
      </c>
      <c r="AO90" s="24">
        <v>5</v>
      </c>
      <c r="AP90" s="24">
        <f t="shared" ref="AP90:AP91" si="31">+AN90+AO90</f>
        <v>7</v>
      </c>
      <c r="AQ90" s="24">
        <v>4</v>
      </c>
      <c r="AR90" s="47"/>
    </row>
    <row r="91" spans="1:44" ht="15.75" customHeight="1" x14ac:dyDescent="0.25">
      <c r="A91" s="40"/>
      <c r="D91" s="23" t="s">
        <v>81</v>
      </c>
      <c r="E91" s="23"/>
      <c r="F91" s="23"/>
      <c r="G91" s="23" t="s">
        <v>146</v>
      </c>
      <c r="H91" s="24"/>
      <c r="I91" s="24">
        <v>18</v>
      </c>
      <c r="J91" s="24">
        <v>10</v>
      </c>
      <c r="K91" s="24">
        <v>7</v>
      </c>
      <c r="L91" s="55">
        <f t="shared" si="25"/>
        <v>17</v>
      </c>
      <c r="M91" s="24">
        <v>0</v>
      </c>
      <c r="Q91" s="47"/>
      <c r="R91" s="47"/>
      <c r="S91" s="30">
        <v>7.5</v>
      </c>
      <c r="T91" s="23" t="s">
        <v>451</v>
      </c>
      <c r="Z91" s="24">
        <v>1</v>
      </c>
      <c r="AA91" s="24">
        <v>0</v>
      </c>
      <c r="AB91" s="24">
        <v>0</v>
      </c>
      <c r="AC91" s="24">
        <f t="shared" si="30"/>
        <v>0</v>
      </c>
      <c r="AD91" s="24">
        <v>0</v>
      </c>
      <c r="AF91" s="30">
        <v>8</v>
      </c>
      <c r="AG91" s="23" t="s">
        <v>286</v>
      </c>
      <c r="AM91" s="24">
        <v>3</v>
      </c>
      <c r="AN91" s="24">
        <v>0</v>
      </c>
      <c r="AO91" s="24">
        <v>3</v>
      </c>
      <c r="AP91" s="24">
        <f t="shared" si="31"/>
        <v>3</v>
      </c>
      <c r="AQ91" s="24">
        <v>0</v>
      </c>
      <c r="AR91" s="47"/>
    </row>
    <row r="92" spans="1:44" ht="15.75" customHeight="1" x14ac:dyDescent="0.25">
      <c r="A92" s="40"/>
      <c r="D92" s="23" t="s">
        <v>179</v>
      </c>
      <c r="E92" s="23"/>
      <c r="F92" s="23"/>
      <c r="G92" s="23" t="s">
        <v>146</v>
      </c>
      <c r="H92" s="24"/>
      <c r="I92" s="24">
        <v>18</v>
      </c>
      <c r="J92" s="24">
        <v>3</v>
      </c>
      <c r="K92" s="24">
        <v>13</v>
      </c>
      <c r="L92" s="55">
        <f t="shared" si="25"/>
        <v>16</v>
      </c>
      <c r="M92" s="24">
        <v>6</v>
      </c>
      <c r="Q92" s="47"/>
      <c r="R92" s="47"/>
      <c r="S92" s="30">
        <v>7.5</v>
      </c>
      <c r="T92" s="23" t="s">
        <v>472</v>
      </c>
      <c r="Z92" s="24">
        <v>9</v>
      </c>
      <c r="AA92" s="24">
        <v>2</v>
      </c>
      <c r="AB92" s="24">
        <v>2</v>
      </c>
      <c r="AC92" s="24">
        <f t="shared" si="30"/>
        <v>4</v>
      </c>
      <c r="AD92" s="24">
        <v>6</v>
      </c>
      <c r="AF92" s="30">
        <v>7</v>
      </c>
      <c r="AG92" s="23" t="s">
        <v>210</v>
      </c>
      <c r="AM92" s="24">
        <v>18</v>
      </c>
      <c r="AN92" s="24">
        <v>4</v>
      </c>
      <c r="AO92" s="24">
        <v>5</v>
      </c>
      <c r="AP92" s="24">
        <f>+AN92+AO92</f>
        <v>9</v>
      </c>
      <c r="AQ92" s="24">
        <v>2</v>
      </c>
      <c r="AR92" s="47"/>
    </row>
    <row r="93" spans="1:44" ht="15.75" customHeight="1" x14ac:dyDescent="0.25">
      <c r="A93" s="40"/>
      <c r="D93" s="23" t="s">
        <v>62</v>
      </c>
      <c r="E93" s="23"/>
      <c r="F93" s="23"/>
      <c r="G93" s="16" t="s">
        <v>21</v>
      </c>
      <c r="H93" s="24"/>
      <c r="I93" s="24">
        <v>14</v>
      </c>
      <c r="J93" s="24">
        <v>10</v>
      </c>
      <c r="K93" s="24">
        <v>5</v>
      </c>
      <c r="L93" s="55">
        <f t="shared" si="25"/>
        <v>15</v>
      </c>
      <c r="M93" s="24">
        <v>4</v>
      </c>
      <c r="Q93" s="47"/>
      <c r="R93" s="47"/>
      <c r="S93" s="30">
        <v>6.5</v>
      </c>
      <c r="T93" s="23" t="s">
        <v>245</v>
      </c>
      <c r="Z93" s="24">
        <v>26</v>
      </c>
      <c r="AA93" s="24">
        <v>4</v>
      </c>
      <c r="AB93" s="24">
        <v>7</v>
      </c>
      <c r="AC93" s="24">
        <f t="shared" si="30"/>
        <v>11</v>
      </c>
      <c r="AD93" s="24">
        <v>2</v>
      </c>
      <c r="AF93" s="30">
        <v>7.5</v>
      </c>
      <c r="AG93" s="23" t="s">
        <v>608</v>
      </c>
      <c r="AM93" s="24">
        <v>1</v>
      </c>
      <c r="AN93" s="24">
        <v>0</v>
      </c>
      <c r="AO93" s="24">
        <v>0</v>
      </c>
      <c r="AP93" s="24">
        <f t="shared" ref="AP93:AP96" si="32"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122</v>
      </c>
      <c r="E94" s="23"/>
      <c r="F94" s="23"/>
      <c r="G94" s="23" t="s">
        <v>136</v>
      </c>
      <c r="H94" s="24"/>
      <c r="I94" s="24">
        <v>18</v>
      </c>
      <c r="J94" s="24">
        <v>5</v>
      </c>
      <c r="K94" s="24">
        <v>10</v>
      </c>
      <c r="L94" s="55">
        <f t="shared" si="25"/>
        <v>15</v>
      </c>
      <c r="M94" s="24">
        <v>0</v>
      </c>
      <c r="Q94" s="47"/>
      <c r="R94" s="47"/>
      <c r="S94" s="30">
        <v>8</v>
      </c>
      <c r="T94" s="23" t="s">
        <v>283</v>
      </c>
      <c r="Z94" s="24">
        <v>2</v>
      </c>
      <c r="AA94" s="24">
        <v>1</v>
      </c>
      <c r="AB94" s="24">
        <v>0</v>
      </c>
      <c r="AC94" s="24">
        <f t="shared" si="30"/>
        <v>1</v>
      </c>
      <c r="AD94" s="24">
        <v>0</v>
      </c>
      <c r="AF94" s="30">
        <v>6</v>
      </c>
      <c r="AG94" s="23" t="s">
        <v>364</v>
      </c>
      <c r="AM94" s="24">
        <v>3</v>
      </c>
      <c r="AN94" s="24">
        <v>0</v>
      </c>
      <c r="AO94" s="24">
        <v>2</v>
      </c>
      <c r="AP94" s="24">
        <f t="shared" si="32"/>
        <v>2</v>
      </c>
      <c r="AQ94" s="24">
        <v>0</v>
      </c>
      <c r="AR94" s="47"/>
    </row>
    <row r="95" spans="1:44" ht="15.75" customHeight="1" x14ac:dyDescent="0.25">
      <c r="A95" s="40"/>
      <c r="D95" s="23" t="s">
        <v>66</v>
      </c>
      <c r="E95" s="23"/>
      <c r="F95" s="23"/>
      <c r="G95" s="23" t="s">
        <v>136</v>
      </c>
      <c r="H95" s="24"/>
      <c r="I95" s="24">
        <v>18</v>
      </c>
      <c r="J95" s="24">
        <v>2</v>
      </c>
      <c r="K95" s="24">
        <v>13</v>
      </c>
      <c r="L95" s="55">
        <f t="shared" si="25"/>
        <v>15</v>
      </c>
      <c r="M95" s="24">
        <v>2</v>
      </c>
      <c r="Q95" s="47"/>
      <c r="R95" s="47"/>
      <c r="S95" s="30">
        <v>7</v>
      </c>
      <c r="T95" s="23" t="s">
        <v>340</v>
      </c>
      <c r="Z95" s="24">
        <v>1</v>
      </c>
      <c r="AA95" s="24">
        <v>0</v>
      </c>
      <c r="AB95" s="24">
        <v>0</v>
      </c>
      <c r="AC95" s="24">
        <f t="shared" si="30"/>
        <v>0</v>
      </c>
      <c r="AD95" s="24">
        <v>0</v>
      </c>
      <c r="AF95" s="30">
        <v>9</v>
      </c>
      <c r="AG95" s="23" t="s">
        <v>281</v>
      </c>
      <c r="AM95" s="24">
        <v>2</v>
      </c>
      <c r="AN95" s="24">
        <v>0</v>
      </c>
      <c r="AO95" s="24">
        <v>0</v>
      </c>
      <c r="AP95" s="24">
        <f t="shared" si="32"/>
        <v>0</v>
      </c>
      <c r="AQ95" s="24">
        <v>0</v>
      </c>
      <c r="AR95" s="47"/>
    </row>
    <row r="96" spans="1:44" ht="15.75" customHeight="1" x14ac:dyDescent="0.25">
      <c r="A96" s="40"/>
      <c r="D96" s="23" t="s">
        <v>65</v>
      </c>
      <c r="E96" s="23"/>
      <c r="F96" s="23"/>
      <c r="G96" s="23" t="s">
        <v>136</v>
      </c>
      <c r="H96" s="24"/>
      <c r="I96" s="24">
        <v>13</v>
      </c>
      <c r="J96" s="24">
        <v>2</v>
      </c>
      <c r="K96" s="24">
        <v>13</v>
      </c>
      <c r="L96" s="55">
        <f t="shared" si="25"/>
        <v>15</v>
      </c>
      <c r="M96" s="24">
        <v>0</v>
      </c>
      <c r="Q96" s="47"/>
      <c r="R96" s="47"/>
      <c r="S96" s="30">
        <v>8.5</v>
      </c>
      <c r="T96" s="23" t="s">
        <v>244</v>
      </c>
      <c r="Z96" s="24">
        <v>1</v>
      </c>
      <c r="AA96" s="24">
        <v>2</v>
      </c>
      <c r="AB96" s="24">
        <v>0</v>
      </c>
      <c r="AC96" s="24">
        <f t="shared" si="30"/>
        <v>2</v>
      </c>
      <c r="AD96" s="24">
        <v>0</v>
      </c>
      <c r="AF96" s="30">
        <v>6</v>
      </c>
      <c r="AG96" s="23" t="s">
        <v>282</v>
      </c>
      <c r="AM96" s="24">
        <v>11</v>
      </c>
      <c r="AN96" s="24">
        <v>0</v>
      </c>
      <c r="AO96" s="24">
        <v>0</v>
      </c>
      <c r="AP96" s="24">
        <f t="shared" si="32"/>
        <v>0</v>
      </c>
      <c r="AQ96" s="24">
        <v>2</v>
      </c>
      <c r="AR96" s="47"/>
    </row>
    <row r="97" spans="1:44" ht="15.75" customHeight="1" thickBot="1" x14ac:dyDescent="0.3">
      <c r="A97" s="40"/>
      <c r="D97" s="23" t="s">
        <v>154</v>
      </c>
      <c r="E97" s="23"/>
      <c r="F97" s="23"/>
      <c r="G97" s="23" t="s">
        <v>147</v>
      </c>
      <c r="H97" s="24"/>
      <c r="I97" s="24">
        <v>17</v>
      </c>
      <c r="J97" s="24">
        <v>8</v>
      </c>
      <c r="K97" s="24">
        <v>6</v>
      </c>
      <c r="L97" s="55">
        <f t="shared" si="25"/>
        <v>14</v>
      </c>
      <c r="M97" s="24">
        <v>2</v>
      </c>
      <c r="Q97" s="47"/>
      <c r="R97" s="47"/>
      <c r="S97" s="30">
        <v>7.5</v>
      </c>
      <c r="T97" s="23" t="s">
        <v>284</v>
      </c>
      <c r="Z97" s="24">
        <v>1</v>
      </c>
      <c r="AA97" s="24">
        <v>0</v>
      </c>
      <c r="AB97" s="24">
        <v>0</v>
      </c>
      <c r="AC97" s="24">
        <f t="shared" si="30"/>
        <v>0</v>
      </c>
      <c r="AD97" s="24">
        <v>0</v>
      </c>
      <c r="AF97" s="30">
        <v>6</v>
      </c>
      <c r="AG97" s="23" t="s">
        <v>211</v>
      </c>
      <c r="AM97" s="24">
        <v>1</v>
      </c>
      <c r="AN97" s="24">
        <v>0</v>
      </c>
      <c r="AO97" s="24">
        <v>0</v>
      </c>
      <c r="AP97" s="24">
        <f>+AN97+AO97</f>
        <v>0</v>
      </c>
      <c r="AQ97" s="24">
        <v>0</v>
      </c>
      <c r="AR97" s="47"/>
    </row>
    <row r="98" spans="1:44" ht="15.75" customHeight="1" x14ac:dyDescent="0.25">
      <c r="A98" s="40"/>
      <c r="D98" s="23" t="s">
        <v>41</v>
      </c>
      <c r="E98" s="23"/>
      <c r="F98" s="23"/>
      <c r="G98" s="23" t="s">
        <v>136</v>
      </c>
      <c r="H98" s="24"/>
      <c r="I98" s="24">
        <v>17</v>
      </c>
      <c r="J98" s="24">
        <v>7</v>
      </c>
      <c r="K98" s="24">
        <v>7</v>
      </c>
      <c r="L98" s="55">
        <f t="shared" si="25"/>
        <v>14</v>
      </c>
      <c r="M98" s="24">
        <v>6</v>
      </c>
      <c r="Q98" s="47"/>
      <c r="R98" s="47"/>
      <c r="S98" s="30">
        <v>7</v>
      </c>
      <c r="T98" s="23" t="s">
        <v>212</v>
      </c>
      <c r="Z98" s="24">
        <v>11</v>
      </c>
      <c r="AA98" s="24">
        <v>1</v>
      </c>
      <c r="AB98" s="24">
        <v>3</v>
      </c>
      <c r="AC98" s="24">
        <f>+AA98+AB98</f>
        <v>4</v>
      </c>
      <c r="AD98" s="24">
        <v>0</v>
      </c>
      <c r="AF98" s="8"/>
      <c r="AG98" s="34" t="s">
        <v>124</v>
      </c>
      <c r="AH98" s="8"/>
      <c r="AI98" s="8"/>
      <c r="AJ98" s="8"/>
      <c r="AK98" s="8"/>
      <c r="AL98" s="8"/>
      <c r="AM98" s="15">
        <f>SUM(AM77:AM97)</f>
        <v>121</v>
      </c>
      <c r="AN98" s="15">
        <f>SUM(AN77:AN97)</f>
        <v>36</v>
      </c>
      <c r="AO98" s="15">
        <f>SUM(AO77:AO97)</f>
        <v>53</v>
      </c>
      <c r="AP98" s="15">
        <f>SUM(AP77:AP97)</f>
        <v>89</v>
      </c>
      <c r="AQ98" s="15">
        <f>SUM(AQ77:AQ97)</f>
        <v>18</v>
      </c>
      <c r="AR98" s="47"/>
    </row>
    <row r="99" spans="1:44" ht="15.75" customHeight="1" x14ac:dyDescent="0.25">
      <c r="A99" s="40"/>
      <c r="D99" s="23" t="s">
        <v>83</v>
      </c>
      <c r="E99" s="23"/>
      <c r="F99" s="23"/>
      <c r="G99" s="23" t="s">
        <v>149</v>
      </c>
      <c r="H99" s="24"/>
      <c r="I99" s="24">
        <v>17</v>
      </c>
      <c r="J99" s="24">
        <v>2</v>
      </c>
      <c r="K99" s="24">
        <v>12</v>
      </c>
      <c r="L99" s="55">
        <f t="shared" si="25"/>
        <v>14</v>
      </c>
      <c r="M99" s="24">
        <v>0</v>
      </c>
      <c r="Q99" s="47"/>
      <c r="R99" s="47"/>
      <c r="S99" s="30">
        <v>8.5</v>
      </c>
      <c r="T99" s="23" t="s">
        <v>656</v>
      </c>
      <c r="Z99" s="24">
        <v>1</v>
      </c>
      <c r="AA99" s="24">
        <v>0</v>
      </c>
      <c r="AB99" s="24">
        <v>2</v>
      </c>
      <c r="AC99" s="24">
        <f t="shared" ref="AC99" si="33">+AA99+AB99</f>
        <v>2</v>
      </c>
      <c r="AD99" s="24">
        <v>0</v>
      </c>
      <c r="AR99" s="47"/>
    </row>
    <row r="100" spans="1:44" ht="15.75" customHeight="1" x14ac:dyDescent="0.25">
      <c r="A100" s="40"/>
      <c r="D100" s="23" t="s">
        <v>88</v>
      </c>
      <c r="E100" s="23"/>
      <c r="F100" s="23"/>
      <c r="G100" s="16" t="s">
        <v>138</v>
      </c>
      <c r="H100" s="24"/>
      <c r="I100" s="24">
        <v>16</v>
      </c>
      <c r="J100" s="24">
        <v>8</v>
      </c>
      <c r="K100" s="24">
        <v>5</v>
      </c>
      <c r="L100" s="55">
        <f t="shared" si="25"/>
        <v>13</v>
      </c>
      <c r="M100" s="24">
        <v>0</v>
      </c>
      <c r="Q100" s="47"/>
      <c r="R100" s="47"/>
      <c r="S100" s="30">
        <v>7.5</v>
      </c>
      <c r="T100" s="23" t="s">
        <v>280</v>
      </c>
      <c r="Z100" s="24">
        <v>2</v>
      </c>
      <c r="AA100" s="24">
        <v>0</v>
      </c>
      <c r="AB100" s="24">
        <v>1</v>
      </c>
      <c r="AC100" s="24">
        <f>+AA100+AB100</f>
        <v>1</v>
      </c>
      <c r="AD100" s="24">
        <v>2</v>
      </c>
      <c r="AR100" s="47"/>
    </row>
    <row r="101" spans="1:44" ht="15.75" customHeight="1" x14ac:dyDescent="0.25">
      <c r="A101" s="40"/>
      <c r="D101" s="23" t="s">
        <v>38</v>
      </c>
      <c r="E101" s="23"/>
      <c r="F101" s="23"/>
      <c r="G101" s="23" t="s">
        <v>147</v>
      </c>
      <c r="H101" s="24"/>
      <c r="I101" s="24">
        <v>17</v>
      </c>
      <c r="J101" s="24">
        <v>3</v>
      </c>
      <c r="K101" s="24">
        <v>10</v>
      </c>
      <c r="L101" s="55">
        <f t="shared" si="25"/>
        <v>13</v>
      </c>
      <c r="M101" s="24">
        <v>6</v>
      </c>
      <c r="Q101" s="47"/>
      <c r="R101" s="47"/>
      <c r="S101" s="30">
        <v>8.5</v>
      </c>
      <c r="T101" s="23" t="s">
        <v>240</v>
      </c>
      <c r="Z101" s="24">
        <v>12</v>
      </c>
      <c r="AA101" s="24">
        <v>11</v>
      </c>
      <c r="AB101" s="24">
        <v>4</v>
      </c>
      <c r="AC101" s="24">
        <f>+AA101+AB101</f>
        <v>15</v>
      </c>
      <c r="AD101" s="24">
        <v>0</v>
      </c>
      <c r="AR101" s="47"/>
    </row>
    <row r="102" spans="1:44" ht="15.75" customHeight="1" thickBot="1" x14ac:dyDescent="0.3">
      <c r="A102" s="40"/>
      <c r="D102" s="23" t="s">
        <v>104</v>
      </c>
      <c r="E102" s="23"/>
      <c r="F102" s="23"/>
      <c r="G102" s="23" t="s">
        <v>147</v>
      </c>
      <c r="H102" s="24"/>
      <c r="I102" s="24">
        <v>14</v>
      </c>
      <c r="J102" s="24">
        <v>2</v>
      </c>
      <c r="K102" s="24">
        <v>11</v>
      </c>
      <c r="L102" s="55">
        <f t="shared" si="25"/>
        <v>13</v>
      </c>
      <c r="M102" s="24">
        <v>4</v>
      </c>
      <c r="Q102" s="47"/>
      <c r="R102" s="47"/>
      <c r="S102" s="30">
        <v>6.5</v>
      </c>
      <c r="T102" s="23" t="s">
        <v>450</v>
      </c>
      <c r="Z102" s="24">
        <v>6</v>
      </c>
      <c r="AA102" s="24">
        <v>2</v>
      </c>
      <c r="AB102" s="24">
        <v>3</v>
      </c>
      <c r="AC102" s="24">
        <f>+AA102+AB102</f>
        <v>5</v>
      </c>
      <c r="AD102" s="24">
        <v>0</v>
      </c>
      <c r="AR102" s="47"/>
    </row>
    <row r="103" spans="1:44" ht="15.75" customHeight="1" x14ac:dyDescent="0.25">
      <c r="A103" s="40"/>
      <c r="D103" s="23" t="s">
        <v>143</v>
      </c>
      <c r="E103" s="23"/>
      <c r="F103" s="23"/>
      <c r="G103" s="23" t="s">
        <v>147</v>
      </c>
      <c r="H103" s="24"/>
      <c r="I103" s="24">
        <v>13</v>
      </c>
      <c r="J103" s="24">
        <v>2</v>
      </c>
      <c r="K103" s="24">
        <v>11</v>
      </c>
      <c r="L103" s="55">
        <f t="shared" si="25"/>
        <v>13</v>
      </c>
      <c r="M103" s="24">
        <v>0</v>
      </c>
      <c r="Q103" s="47"/>
      <c r="R103" s="47"/>
      <c r="S103" s="8"/>
      <c r="T103" s="34" t="s">
        <v>124</v>
      </c>
      <c r="U103" s="8"/>
      <c r="V103" s="8"/>
      <c r="W103" s="8"/>
      <c r="X103" s="8"/>
      <c r="Y103" s="8"/>
      <c r="Z103" s="15">
        <f>SUM(Z77:Z102)</f>
        <v>129</v>
      </c>
      <c r="AA103" s="15">
        <f>SUM(AA77:AA102)</f>
        <v>43</v>
      </c>
      <c r="AB103" s="15">
        <f>SUM(AB77:AB102)</f>
        <v>50</v>
      </c>
      <c r="AC103" s="15">
        <f>SUM(AC77:AC102)</f>
        <v>93</v>
      </c>
      <c r="AD103" s="15">
        <f>SUM(AD77:AD102)</f>
        <v>22</v>
      </c>
      <c r="AR103" s="47"/>
    </row>
    <row r="104" spans="1:44" ht="15.75" customHeight="1" x14ac:dyDescent="0.25">
      <c r="A104" s="40"/>
      <c r="D104" s="23" t="s">
        <v>69</v>
      </c>
      <c r="E104" s="23"/>
      <c r="F104" s="23"/>
      <c r="G104" s="23" t="s">
        <v>149</v>
      </c>
      <c r="H104" s="24"/>
      <c r="I104" s="24">
        <v>12</v>
      </c>
      <c r="J104" s="24">
        <v>0</v>
      </c>
      <c r="K104" s="24">
        <v>13</v>
      </c>
      <c r="L104" s="55">
        <f t="shared" si="25"/>
        <v>13</v>
      </c>
      <c r="M104" s="24">
        <v>0</v>
      </c>
      <c r="Q104" s="47"/>
      <c r="R104" s="47"/>
      <c r="T104" s="23" t="s">
        <v>120</v>
      </c>
      <c r="Z104" s="24">
        <f>+Z103+AM98</f>
        <v>250</v>
      </c>
      <c r="AA104" s="24">
        <f>+AA103+AN98</f>
        <v>79</v>
      </c>
      <c r="AB104" s="24">
        <f>+AB103+AO98</f>
        <v>103</v>
      </c>
      <c r="AC104" s="24">
        <f>+AC103+AP98</f>
        <v>182</v>
      </c>
      <c r="AD104" s="24">
        <f>+AD103+AQ98</f>
        <v>40</v>
      </c>
      <c r="AR104" s="47"/>
    </row>
    <row r="105" spans="1:44" ht="15.75" customHeight="1" x14ac:dyDescent="0.25">
      <c r="A105" s="40"/>
      <c r="D105" s="23" t="s">
        <v>116</v>
      </c>
      <c r="E105" s="23"/>
      <c r="F105" s="23"/>
      <c r="G105" s="23" t="s">
        <v>148</v>
      </c>
      <c r="H105" s="24"/>
      <c r="I105" s="24">
        <v>18</v>
      </c>
      <c r="J105" s="24">
        <v>0</v>
      </c>
      <c r="K105" s="24">
        <v>13</v>
      </c>
      <c r="L105" s="55">
        <f t="shared" si="25"/>
        <v>13</v>
      </c>
      <c r="M105" s="24">
        <v>0</v>
      </c>
      <c r="Q105" s="47"/>
      <c r="R105" s="47"/>
      <c r="AR105" s="47"/>
    </row>
    <row r="106" spans="1:44" ht="15.75" customHeight="1" thickBot="1" x14ac:dyDescent="0.3">
      <c r="A106" s="40"/>
      <c r="D106" s="23" t="s">
        <v>49</v>
      </c>
      <c r="E106" s="23"/>
      <c r="F106" s="23"/>
      <c r="G106" s="16" t="s">
        <v>138</v>
      </c>
      <c r="H106" s="24"/>
      <c r="I106" s="24">
        <v>16</v>
      </c>
      <c r="J106" s="24">
        <v>5</v>
      </c>
      <c r="K106" s="24">
        <v>7</v>
      </c>
      <c r="L106" s="55">
        <f t="shared" si="25"/>
        <v>12</v>
      </c>
      <c r="M106" s="24">
        <v>2</v>
      </c>
      <c r="Q106" s="47"/>
      <c r="R106" s="47"/>
      <c r="S106" s="31" t="s">
        <v>150</v>
      </c>
      <c r="T106" s="31" t="s">
        <v>153</v>
      </c>
      <c r="U106" s="31"/>
      <c r="V106" s="43"/>
      <c r="W106" s="43"/>
      <c r="X106" s="43"/>
      <c r="Y106" s="43"/>
      <c r="Z106" s="43" t="s">
        <v>4</v>
      </c>
      <c r="AA106" s="43" t="s">
        <v>29</v>
      </c>
      <c r="AB106" s="43" t="s">
        <v>30</v>
      </c>
      <c r="AC106" s="43" t="s">
        <v>31</v>
      </c>
      <c r="AD106" s="43" t="s">
        <v>3</v>
      </c>
      <c r="AF106" s="31" t="s">
        <v>150</v>
      </c>
      <c r="AG106" s="31" t="s">
        <v>153</v>
      </c>
      <c r="AH106" s="31"/>
      <c r="AI106" s="43"/>
      <c r="AJ106" s="43"/>
      <c r="AK106" s="43"/>
      <c r="AL106" s="43"/>
      <c r="AM106" s="43" t="s">
        <v>4</v>
      </c>
      <c r="AN106" s="43" t="s">
        <v>29</v>
      </c>
      <c r="AO106" s="43" t="s">
        <v>30</v>
      </c>
      <c r="AP106" s="43" t="s">
        <v>31</v>
      </c>
      <c r="AQ106" s="43" t="s">
        <v>3</v>
      </c>
      <c r="AR106" s="47"/>
    </row>
    <row r="107" spans="1:44" ht="15.75" customHeight="1" x14ac:dyDescent="0.25">
      <c r="A107" s="40"/>
      <c r="D107" s="23" t="s">
        <v>35</v>
      </c>
      <c r="E107" s="23"/>
      <c r="F107" s="23"/>
      <c r="G107" s="16" t="s">
        <v>138</v>
      </c>
      <c r="H107" s="24"/>
      <c r="I107" s="24">
        <v>14</v>
      </c>
      <c r="J107" s="24">
        <v>3</v>
      </c>
      <c r="K107" s="24">
        <v>9</v>
      </c>
      <c r="L107" s="55">
        <f t="shared" si="25"/>
        <v>12</v>
      </c>
      <c r="M107" s="24">
        <v>0</v>
      </c>
      <c r="Q107" s="47"/>
      <c r="R107" s="47"/>
      <c r="S107" s="30">
        <v>6</v>
      </c>
      <c r="T107" s="23" t="s">
        <v>157</v>
      </c>
      <c r="Z107" s="24">
        <v>1.5</v>
      </c>
      <c r="AA107" s="24">
        <v>0</v>
      </c>
      <c r="AB107" s="24">
        <v>1</v>
      </c>
      <c r="AC107" s="24">
        <f t="shared" ref="AC107:AC121" si="34">+AA107+AB107</f>
        <v>1</v>
      </c>
      <c r="AD107" s="24">
        <v>0</v>
      </c>
      <c r="AF107" s="30">
        <v>8.5</v>
      </c>
      <c r="AG107" s="23" t="s">
        <v>63</v>
      </c>
      <c r="AM107" s="24">
        <v>2</v>
      </c>
      <c r="AN107" s="24">
        <v>2</v>
      </c>
      <c r="AO107" s="24">
        <v>1</v>
      </c>
      <c r="AP107" s="24">
        <f>+AN107+AO107</f>
        <v>3</v>
      </c>
      <c r="AQ107" s="24">
        <v>0</v>
      </c>
      <c r="AR107" s="47"/>
    </row>
    <row r="108" spans="1:44" ht="15.75" customHeight="1" x14ac:dyDescent="0.25">
      <c r="A108" s="40"/>
      <c r="D108" s="23" t="s">
        <v>157</v>
      </c>
      <c r="G108" s="16" t="s">
        <v>138</v>
      </c>
      <c r="H108" s="24"/>
      <c r="I108" s="24">
        <v>17</v>
      </c>
      <c r="J108" s="24">
        <v>3</v>
      </c>
      <c r="K108" s="24">
        <v>9</v>
      </c>
      <c r="L108" s="55">
        <f t="shared" si="25"/>
        <v>12</v>
      </c>
      <c r="M108" s="24">
        <v>4</v>
      </c>
      <c r="Q108" s="47"/>
      <c r="R108" s="47"/>
      <c r="S108" s="30">
        <v>6</v>
      </c>
      <c r="T108" s="23" t="s">
        <v>179</v>
      </c>
      <c r="Z108" s="24">
        <v>1</v>
      </c>
      <c r="AA108" s="24">
        <v>0</v>
      </c>
      <c r="AB108" s="24">
        <v>0</v>
      </c>
      <c r="AC108" s="24">
        <f t="shared" si="34"/>
        <v>0</v>
      </c>
      <c r="AD108" s="24">
        <v>0</v>
      </c>
      <c r="AF108" s="30">
        <v>8.5</v>
      </c>
      <c r="AG108" s="23" t="s">
        <v>156</v>
      </c>
      <c r="AM108" s="24">
        <v>1</v>
      </c>
      <c r="AN108" s="24">
        <v>0</v>
      </c>
      <c r="AO108" s="24">
        <v>0</v>
      </c>
      <c r="AP108" s="24">
        <f>+AN108+AO108</f>
        <v>0</v>
      </c>
      <c r="AQ108" s="24">
        <v>0</v>
      </c>
      <c r="AR108" s="47"/>
    </row>
    <row r="109" spans="1:44" ht="15.75" customHeight="1" x14ac:dyDescent="0.25">
      <c r="A109" s="40"/>
      <c r="D109" s="23" t="s">
        <v>175</v>
      </c>
      <c r="G109" s="23" t="s">
        <v>149</v>
      </c>
      <c r="H109" s="24"/>
      <c r="I109" s="24">
        <v>15</v>
      </c>
      <c r="J109" s="24">
        <v>3</v>
      </c>
      <c r="K109" s="24">
        <v>9</v>
      </c>
      <c r="L109" s="55">
        <f t="shared" si="25"/>
        <v>12</v>
      </c>
      <c r="M109" s="24">
        <v>0</v>
      </c>
      <c r="Q109" s="47"/>
      <c r="R109" s="47"/>
      <c r="S109" s="30">
        <v>7</v>
      </c>
      <c r="T109" s="23" t="s">
        <v>167</v>
      </c>
      <c r="Z109" s="24">
        <v>2</v>
      </c>
      <c r="AA109" s="24">
        <v>0</v>
      </c>
      <c r="AB109" s="24">
        <v>0</v>
      </c>
      <c r="AC109" s="24">
        <f t="shared" si="34"/>
        <v>0</v>
      </c>
      <c r="AD109" s="24">
        <v>0</v>
      </c>
      <c r="AF109" s="24">
        <v>8.5</v>
      </c>
      <c r="AG109" s="23" t="s">
        <v>88</v>
      </c>
      <c r="AM109" s="24">
        <v>1</v>
      </c>
      <c r="AN109" s="24">
        <v>1</v>
      </c>
      <c r="AO109" s="24">
        <v>0</v>
      </c>
      <c r="AP109" s="24">
        <f t="shared" ref="AP109:AP121" si="35">+AN109+AO109</f>
        <v>1</v>
      </c>
      <c r="AQ109" s="24">
        <v>0</v>
      </c>
      <c r="AR109" s="47"/>
    </row>
    <row r="110" spans="1:44" ht="15.75" customHeight="1" x14ac:dyDescent="0.25">
      <c r="A110" s="40"/>
      <c r="D110" s="23" t="s">
        <v>56</v>
      </c>
      <c r="G110" s="23" t="s">
        <v>149</v>
      </c>
      <c r="H110" s="24"/>
      <c r="I110" s="24">
        <v>17</v>
      </c>
      <c r="J110" s="24">
        <v>3</v>
      </c>
      <c r="K110" s="24">
        <v>9</v>
      </c>
      <c r="L110" s="55">
        <f t="shared" si="25"/>
        <v>12</v>
      </c>
      <c r="M110" s="24">
        <v>2</v>
      </c>
      <c r="Q110" s="47"/>
      <c r="R110" s="47"/>
      <c r="S110" s="30">
        <v>7</v>
      </c>
      <c r="T110" s="23" t="s">
        <v>92</v>
      </c>
      <c r="Z110" s="24">
        <v>4</v>
      </c>
      <c r="AA110" s="24">
        <v>0</v>
      </c>
      <c r="AB110" s="24">
        <v>1</v>
      </c>
      <c r="AC110" s="24">
        <f t="shared" si="34"/>
        <v>1</v>
      </c>
      <c r="AD110" s="24">
        <v>0</v>
      </c>
      <c r="AF110" s="24">
        <v>7.5</v>
      </c>
      <c r="AG110" s="23" t="s">
        <v>39</v>
      </c>
      <c r="AM110" s="24">
        <v>2</v>
      </c>
      <c r="AN110" s="24">
        <v>0</v>
      </c>
      <c r="AO110" s="24">
        <v>0</v>
      </c>
      <c r="AP110" s="24">
        <f t="shared" si="35"/>
        <v>0</v>
      </c>
      <c r="AQ110" s="24">
        <v>0</v>
      </c>
      <c r="AR110" s="47"/>
    </row>
    <row r="111" spans="1:44" ht="15.75" customHeight="1" x14ac:dyDescent="0.25">
      <c r="A111" s="40"/>
      <c r="D111" s="23" t="s">
        <v>115</v>
      </c>
      <c r="E111" s="23"/>
      <c r="F111" s="23"/>
      <c r="G111" s="23" t="s">
        <v>149</v>
      </c>
      <c r="H111" s="24"/>
      <c r="I111" s="24">
        <v>13</v>
      </c>
      <c r="J111" s="24">
        <v>0</v>
      </c>
      <c r="K111" s="24">
        <v>12</v>
      </c>
      <c r="L111" s="55">
        <f t="shared" si="25"/>
        <v>12</v>
      </c>
      <c r="M111" s="24">
        <v>6</v>
      </c>
      <c r="Q111" s="47"/>
      <c r="R111" s="47"/>
      <c r="S111" s="30">
        <v>6</v>
      </c>
      <c r="T111" s="23" t="s">
        <v>70</v>
      </c>
      <c r="Z111" s="24">
        <v>1</v>
      </c>
      <c r="AA111" s="24">
        <v>0</v>
      </c>
      <c r="AB111" s="24">
        <v>0</v>
      </c>
      <c r="AC111" s="24">
        <f t="shared" si="34"/>
        <v>0</v>
      </c>
      <c r="AD111" s="24">
        <v>0</v>
      </c>
      <c r="AF111" s="30">
        <v>8.5</v>
      </c>
      <c r="AG111" s="23" t="s">
        <v>171</v>
      </c>
      <c r="AM111" s="24">
        <v>1</v>
      </c>
      <c r="AN111" s="24">
        <v>1</v>
      </c>
      <c r="AO111" s="24">
        <v>0</v>
      </c>
      <c r="AP111" s="24">
        <f t="shared" si="35"/>
        <v>1</v>
      </c>
      <c r="AQ111" s="24">
        <v>0</v>
      </c>
      <c r="AR111" s="47"/>
    </row>
    <row r="112" spans="1:44" ht="15.75" customHeight="1" x14ac:dyDescent="0.25">
      <c r="A112" s="40"/>
      <c r="Q112" s="47"/>
      <c r="R112" s="47"/>
      <c r="S112" s="30">
        <v>6.5</v>
      </c>
      <c r="T112" s="23" t="s">
        <v>173</v>
      </c>
      <c r="Z112" s="24">
        <v>2</v>
      </c>
      <c r="AA112" s="24">
        <v>1</v>
      </c>
      <c r="AB112" s="24">
        <v>0</v>
      </c>
      <c r="AC112" s="24">
        <f t="shared" si="34"/>
        <v>1</v>
      </c>
      <c r="AD112" s="24">
        <v>0</v>
      </c>
      <c r="AF112" s="30">
        <v>7.5</v>
      </c>
      <c r="AG112" s="23" t="s">
        <v>41</v>
      </c>
      <c r="AM112" s="24">
        <v>2</v>
      </c>
      <c r="AN112" s="24">
        <v>3</v>
      </c>
      <c r="AO112" s="24">
        <v>0</v>
      </c>
      <c r="AP112" s="24">
        <f t="shared" si="35"/>
        <v>3</v>
      </c>
      <c r="AQ112" s="24">
        <v>0</v>
      </c>
      <c r="AR112" s="47"/>
    </row>
    <row r="113" spans="1:44" ht="15.75" customHeight="1" x14ac:dyDescent="0.25">
      <c r="A113" s="40"/>
      <c r="Q113" s="47"/>
      <c r="R113" s="47"/>
      <c r="S113" s="30">
        <v>9</v>
      </c>
      <c r="T113" s="23" t="s">
        <v>180</v>
      </c>
      <c r="Z113" s="24">
        <v>1</v>
      </c>
      <c r="AA113" s="24">
        <v>0</v>
      </c>
      <c r="AB113" s="24">
        <v>0</v>
      </c>
      <c r="AC113" s="24">
        <f t="shared" si="34"/>
        <v>0</v>
      </c>
      <c r="AD113" s="24">
        <v>0</v>
      </c>
      <c r="AF113" s="30">
        <v>9</v>
      </c>
      <c r="AG113" s="23" t="s">
        <v>112</v>
      </c>
      <c r="AM113" s="24">
        <v>1</v>
      </c>
      <c r="AN113" s="24">
        <v>0</v>
      </c>
      <c r="AO113" s="24">
        <v>0</v>
      </c>
      <c r="AP113" s="24">
        <f t="shared" si="35"/>
        <v>0</v>
      </c>
      <c r="AQ113" s="24">
        <v>0</v>
      </c>
      <c r="AR113" s="47"/>
    </row>
    <row r="114" spans="1:44" ht="15.75" customHeight="1" thickBot="1" x14ac:dyDescent="0.3">
      <c r="A114" s="40"/>
      <c r="D114" s="2" t="s">
        <v>109</v>
      </c>
      <c r="E114" s="2"/>
      <c r="F114" s="2"/>
      <c r="G114" s="4" t="s">
        <v>2</v>
      </c>
      <c r="H114" s="4"/>
      <c r="I114" s="4" t="s">
        <v>4</v>
      </c>
      <c r="J114" s="4" t="s">
        <v>29</v>
      </c>
      <c r="K114" s="4" t="s">
        <v>30</v>
      </c>
      <c r="L114" s="4" t="s">
        <v>31</v>
      </c>
      <c r="M114" s="56" t="s">
        <v>3</v>
      </c>
      <c r="Q114" s="47"/>
      <c r="R114" s="47"/>
      <c r="S114" s="30">
        <v>7</v>
      </c>
      <c r="T114" s="23" t="s">
        <v>122</v>
      </c>
      <c r="U114" s="23"/>
      <c r="V114" s="23"/>
      <c r="Z114" s="24">
        <v>2</v>
      </c>
      <c r="AA114" s="24">
        <v>0</v>
      </c>
      <c r="AB114" s="24">
        <v>0</v>
      </c>
      <c r="AC114" s="24">
        <f t="shared" si="34"/>
        <v>0</v>
      </c>
      <c r="AD114" s="24">
        <v>0</v>
      </c>
      <c r="AF114" s="30">
        <v>7</v>
      </c>
      <c r="AG114" s="23" t="s">
        <v>44</v>
      </c>
      <c r="AM114" s="24">
        <v>1</v>
      </c>
      <c r="AN114" s="24">
        <v>0</v>
      </c>
      <c r="AO114" s="24">
        <v>0</v>
      </c>
      <c r="AP114" s="24">
        <f t="shared" si="35"/>
        <v>0</v>
      </c>
      <c r="AQ114" s="24">
        <v>0</v>
      </c>
      <c r="AR114" s="47"/>
    </row>
    <row r="115" spans="1:44" ht="15.75" customHeight="1" x14ac:dyDescent="0.25">
      <c r="A115" s="40"/>
      <c r="D115" s="23" t="s">
        <v>172</v>
      </c>
      <c r="E115" s="23"/>
      <c r="F115" s="23"/>
      <c r="G115" s="23" t="s">
        <v>146</v>
      </c>
      <c r="H115" s="24"/>
      <c r="I115" s="24">
        <v>17</v>
      </c>
      <c r="J115" s="24">
        <v>7</v>
      </c>
      <c r="K115" s="24">
        <v>15</v>
      </c>
      <c r="L115" s="24">
        <f t="shared" ref="L115:L135" si="36">+J115+K115</f>
        <v>22</v>
      </c>
      <c r="M115" s="55">
        <v>14</v>
      </c>
      <c r="Q115" s="47"/>
      <c r="R115" s="47"/>
      <c r="S115" s="30">
        <v>6.5</v>
      </c>
      <c r="T115" s="23" t="s">
        <v>143</v>
      </c>
      <c r="Z115" s="24">
        <v>1</v>
      </c>
      <c r="AA115" s="24">
        <v>0</v>
      </c>
      <c r="AB115" s="24">
        <v>0</v>
      </c>
      <c r="AC115" s="24">
        <f t="shared" si="34"/>
        <v>0</v>
      </c>
      <c r="AD115" s="24">
        <v>0</v>
      </c>
      <c r="AF115" s="30">
        <v>6</v>
      </c>
      <c r="AG115" s="23" t="s">
        <v>145</v>
      </c>
      <c r="AH115" s="23"/>
      <c r="AI115" s="23"/>
      <c r="AM115" s="24">
        <v>1</v>
      </c>
      <c r="AN115" s="24">
        <v>0</v>
      </c>
      <c r="AO115" s="24">
        <v>0</v>
      </c>
      <c r="AP115" s="24">
        <f t="shared" si="35"/>
        <v>0</v>
      </c>
      <c r="AQ115" s="24">
        <v>0</v>
      </c>
      <c r="AR115" s="47"/>
    </row>
    <row r="116" spans="1:44" ht="15.75" customHeight="1" x14ac:dyDescent="0.25">
      <c r="A116" s="40"/>
      <c r="D116" s="23" t="s">
        <v>158</v>
      </c>
      <c r="E116" s="23"/>
      <c r="F116" s="23"/>
      <c r="G116" s="23" t="s">
        <v>136</v>
      </c>
      <c r="H116" s="24"/>
      <c r="I116" s="24">
        <v>18</v>
      </c>
      <c r="J116" s="24">
        <v>26</v>
      </c>
      <c r="K116" s="24">
        <v>18</v>
      </c>
      <c r="L116" s="24">
        <f t="shared" si="36"/>
        <v>44</v>
      </c>
      <c r="M116" s="55">
        <v>8</v>
      </c>
      <c r="Q116" s="47"/>
      <c r="R116" s="47"/>
      <c r="S116" s="30">
        <v>6.5</v>
      </c>
      <c r="T116" s="23" t="s">
        <v>55</v>
      </c>
      <c r="Z116" s="24">
        <v>2</v>
      </c>
      <c r="AA116" s="24">
        <v>0</v>
      </c>
      <c r="AB116" s="24">
        <v>1</v>
      </c>
      <c r="AC116" s="24">
        <f t="shared" si="34"/>
        <v>1</v>
      </c>
      <c r="AD116" s="24">
        <v>0</v>
      </c>
      <c r="AF116" s="30">
        <v>7</v>
      </c>
      <c r="AG116" s="23" t="s">
        <v>51</v>
      </c>
      <c r="AM116" s="24">
        <v>1</v>
      </c>
      <c r="AN116" s="24">
        <v>0</v>
      </c>
      <c r="AO116" s="24">
        <v>0</v>
      </c>
      <c r="AP116" s="24">
        <f t="shared" si="35"/>
        <v>0</v>
      </c>
      <c r="AQ116" s="24">
        <v>0</v>
      </c>
      <c r="AR116" s="47"/>
    </row>
    <row r="117" spans="1:44" ht="15.75" customHeight="1" x14ac:dyDescent="0.25">
      <c r="A117" s="40"/>
      <c r="D117" s="23" t="s">
        <v>115</v>
      </c>
      <c r="E117" s="23"/>
      <c r="F117" s="23"/>
      <c r="G117" s="23" t="s">
        <v>149</v>
      </c>
      <c r="H117" s="24"/>
      <c r="I117" s="24">
        <v>13</v>
      </c>
      <c r="J117" s="24">
        <v>0</v>
      </c>
      <c r="K117" s="24">
        <v>12</v>
      </c>
      <c r="L117" s="24">
        <f t="shared" si="36"/>
        <v>12</v>
      </c>
      <c r="M117" s="55">
        <v>6</v>
      </c>
      <c r="Q117" s="47"/>
      <c r="R117" s="47"/>
      <c r="S117" s="30">
        <v>6.5</v>
      </c>
      <c r="T117" s="23" t="s">
        <v>42</v>
      </c>
      <c r="Z117" s="24">
        <v>4</v>
      </c>
      <c r="AA117" s="24">
        <v>0</v>
      </c>
      <c r="AB117" s="24">
        <v>3</v>
      </c>
      <c r="AC117" s="24">
        <f t="shared" si="34"/>
        <v>3</v>
      </c>
      <c r="AD117" s="24">
        <v>0</v>
      </c>
      <c r="AF117" s="30">
        <v>8</v>
      </c>
      <c r="AG117" s="23" t="s">
        <v>116</v>
      </c>
      <c r="AM117" s="24">
        <v>2</v>
      </c>
      <c r="AN117" s="24">
        <v>1</v>
      </c>
      <c r="AO117" s="24">
        <v>3</v>
      </c>
      <c r="AP117" s="24">
        <f t="shared" si="35"/>
        <v>4</v>
      </c>
      <c r="AQ117" s="24">
        <v>0</v>
      </c>
      <c r="AR117" s="47"/>
    </row>
    <row r="118" spans="1:44" ht="15.75" customHeight="1" x14ac:dyDescent="0.25">
      <c r="A118" s="40"/>
      <c r="D118" s="23" t="s">
        <v>78</v>
      </c>
      <c r="E118" s="23"/>
      <c r="F118" s="23"/>
      <c r="G118" s="23" t="s">
        <v>149</v>
      </c>
      <c r="H118" s="24"/>
      <c r="I118" s="24">
        <v>14</v>
      </c>
      <c r="J118" s="24">
        <v>27</v>
      </c>
      <c r="K118" s="24">
        <v>6</v>
      </c>
      <c r="L118" s="24">
        <f t="shared" si="36"/>
        <v>33</v>
      </c>
      <c r="M118" s="55">
        <v>6</v>
      </c>
      <c r="Q118" s="47"/>
      <c r="R118" s="47"/>
      <c r="S118" s="30">
        <v>8.5</v>
      </c>
      <c r="T118" s="23" t="s">
        <v>158</v>
      </c>
      <c r="Z118" s="24">
        <v>1</v>
      </c>
      <c r="AA118" s="24">
        <v>2</v>
      </c>
      <c r="AB118" s="24">
        <v>0</v>
      </c>
      <c r="AC118" s="24">
        <f t="shared" si="34"/>
        <v>2</v>
      </c>
      <c r="AD118" s="24">
        <v>0</v>
      </c>
      <c r="AF118" s="30">
        <v>7</v>
      </c>
      <c r="AG118" s="23" t="s">
        <v>38</v>
      </c>
      <c r="AH118" s="23"/>
      <c r="AM118" s="24">
        <v>3</v>
      </c>
      <c r="AN118" s="24">
        <v>0</v>
      </c>
      <c r="AO118" s="24">
        <v>2</v>
      </c>
      <c r="AP118" s="24">
        <f t="shared" si="35"/>
        <v>2</v>
      </c>
      <c r="AQ118" s="24">
        <v>0</v>
      </c>
      <c r="AR118" s="47"/>
    </row>
    <row r="119" spans="1:44" ht="15.75" customHeight="1" x14ac:dyDescent="0.25">
      <c r="A119" s="40"/>
      <c r="D119" s="23" t="s">
        <v>112</v>
      </c>
      <c r="E119" s="23"/>
      <c r="F119" s="23"/>
      <c r="G119" s="23" t="s">
        <v>148</v>
      </c>
      <c r="H119" s="24"/>
      <c r="I119" s="24">
        <v>14</v>
      </c>
      <c r="J119" s="24">
        <v>15</v>
      </c>
      <c r="K119" s="24">
        <v>11</v>
      </c>
      <c r="L119" s="24">
        <f t="shared" si="36"/>
        <v>26</v>
      </c>
      <c r="M119" s="55">
        <v>6</v>
      </c>
      <c r="Q119" s="47"/>
      <c r="R119" s="47"/>
      <c r="S119" s="30">
        <v>7</v>
      </c>
      <c r="T119" s="23" t="s">
        <v>82</v>
      </c>
      <c r="Z119" s="24">
        <v>1</v>
      </c>
      <c r="AA119" s="24">
        <v>0</v>
      </c>
      <c r="AB119" s="24">
        <v>0</v>
      </c>
      <c r="AC119" s="24">
        <f t="shared" si="34"/>
        <v>0</v>
      </c>
      <c r="AD119" s="24">
        <v>0</v>
      </c>
      <c r="AF119" s="24">
        <v>6.5</v>
      </c>
      <c r="AG119" s="23" t="s">
        <v>130</v>
      </c>
      <c r="AM119" s="24">
        <v>4</v>
      </c>
      <c r="AN119" s="24">
        <v>0</v>
      </c>
      <c r="AO119" s="24">
        <v>3</v>
      </c>
      <c r="AP119" s="24">
        <f t="shared" si="35"/>
        <v>3</v>
      </c>
      <c r="AQ119" s="24">
        <v>2</v>
      </c>
      <c r="AR119" s="47"/>
    </row>
    <row r="120" spans="1:44" ht="15.75" customHeight="1" x14ac:dyDescent="0.25">
      <c r="A120" s="40"/>
      <c r="D120" s="23" t="s">
        <v>119</v>
      </c>
      <c r="E120" s="23"/>
      <c r="F120" s="23"/>
      <c r="G120" s="23" t="s">
        <v>146</v>
      </c>
      <c r="H120" s="24"/>
      <c r="I120" s="24">
        <v>17</v>
      </c>
      <c r="J120" s="24">
        <v>21</v>
      </c>
      <c r="K120" s="24">
        <v>8</v>
      </c>
      <c r="L120" s="24">
        <f t="shared" si="36"/>
        <v>29</v>
      </c>
      <c r="M120" s="55">
        <v>6</v>
      </c>
      <c r="Q120" s="47"/>
      <c r="R120" s="47"/>
      <c r="S120" s="30">
        <v>6.5</v>
      </c>
      <c r="T120" s="23" t="s">
        <v>71</v>
      </c>
      <c r="Z120" s="24">
        <v>1</v>
      </c>
      <c r="AA120" s="24">
        <v>0</v>
      </c>
      <c r="AB120" s="24">
        <v>0</v>
      </c>
      <c r="AC120" s="24">
        <f t="shared" si="34"/>
        <v>0</v>
      </c>
      <c r="AD120" s="24">
        <v>0</v>
      </c>
      <c r="AF120" s="30">
        <v>8</v>
      </c>
      <c r="AG120" s="23" t="s">
        <v>66</v>
      </c>
      <c r="AM120" s="24">
        <v>2</v>
      </c>
      <c r="AN120" s="24">
        <v>0</v>
      </c>
      <c r="AO120" s="24">
        <v>1</v>
      </c>
      <c r="AP120" s="24">
        <f t="shared" si="35"/>
        <v>1</v>
      </c>
      <c r="AQ120" s="24">
        <v>2</v>
      </c>
      <c r="AR120" s="47"/>
    </row>
    <row r="121" spans="1:44" ht="15.75" customHeight="1" thickBot="1" x14ac:dyDescent="0.3">
      <c r="A121" s="40"/>
      <c r="D121" s="23" t="s">
        <v>41</v>
      </c>
      <c r="E121" s="23"/>
      <c r="F121" s="23"/>
      <c r="G121" s="23" t="s">
        <v>136</v>
      </c>
      <c r="H121" s="24"/>
      <c r="I121" s="24">
        <v>17</v>
      </c>
      <c r="J121" s="24">
        <v>7</v>
      </c>
      <c r="K121" s="24">
        <v>7</v>
      </c>
      <c r="L121" s="24">
        <f t="shared" si="36"/>
        <v>14</v>
      </c>
      <c r="M121" s="55">
        <v>6</v>
      </c>
      <c r="Q121" s="47"/>
      <c r="R121" s="47"/>
      <c r="S121" s="30">
        <v>6</v>
      </c>
      <c r="T121" s="23" t="s">
        <v>56</v>
      </c>
      <c r="Z121" s="24">
        <v>1</v>
      </c>
      <c r="AA121" s="24">
        <v>0</v>
      </c>
      <c r="AB121" s="24">
        <v>0</v>
      </c>
      <c r="AC121" s="24">
        <f t="shared" si="34"/>
        <v>0</v>
      </c>
      <c r="AD121" s="24">
        <v>0</v>
      </c>
      <c r="AF121" s="30">
        <v>8</v>
      </c>
      <c r="AG121" s="23" t="s">
        <v>123</v>
      </c>
      <c r="AM121" s="24">
        <v>1</v>
      </c>
      <c r="AN121" s="24">
        <v>1</v>
      </c>
      <c r="AO121" s="24">
        <v>0</v>
      </c>
      <c r="AP121" s="24">
        <f t="shared" si="35"/>
        <v>1</v>
      </c>
      <c r="AQ121" s="24">
        <v>2</v>
      </c>
      <c r="AR121" s="47"/>
    </row>
    <row r="122" spans="1:44" ht="15.75" customHeight="1" x14ac:dyDescent="0.25">
      <c r="A122" s="40"/>
      <c r="D122" s="23" t="s">
        <v>38</v>
      </c>
      <c r="E122" s="23"/>
      <c r="F122" s="23"/>
      <c r="G122" s="23" t="s">
        <v>147</v>
      </c>
      <c r="H122" s="24"/>
      <c r="I122" s="24">
        <v>17</v>
      </c>
      <c r="J122" s="24">
        <v>3</v>
      </c>
      <c r="K122" s="24">
        <v>10</v>
      </c>
      <c r="L122" s="24">
        <f t="shared" si="36"/>
        <v>13</v>
      </c>
      <c r="M122" s="55">
        <v>6</v>
      </c>
      <c r="Q122" s="47"/>
      <c r="R122" s="47"/>
      <c r="S122" s="8"/>
      <c r="T122" s="34" t="s">
        <v>124</v>
      </c>
      <c r="U122" s="8"/>
      <c r="V122" s="8"/>
      <c r="W122" s="8"/>
      <c r="X122" s="8"/>
      <c r="Y122" s="8"/>
      <c r="Z122" s="15">
        <f>SUM(Z107:Z121)</f>
        <v>25.5</v>
      </c>
      <c r="AA122" s="15">
        <f>SUM(AA107:AA121)</f>
        <v>3</v>
      </c>
      <c r="AB122" s="15">
        <f>SUM(AB107:AB121)</f>
        <v>6</v>
      </c>
      <c r="AC122" s="15">
        <f>SUM(AC107:AC121)</f>
        <v>9</v>
      </c>
      <c r="AD122" s="15">
        <f>SUM(AD107:AD121)</f>
        <v>0</v>
      </c>
      <c r="AF122" s="8"/>
      <c r="AG122" s="34" t="s">
        <v>124</v>
      </c>
      <c r="AH122" s="8"/>
      <c r="AI122" s="8"/>
      <c r="AJ122" s="8"/>
      <c r="AK122" s="8"/>
      <c r="AL122" s="8"/>
      <c r="AM122" s="15">
        <f>SUM(AM107:AM121)</f>
        <v>25</v>
      </c>
      <c r="AN122" s="15">
        <f>SUM(AN107:AN121)</f>
        <v>9</v>
      </c>
      <c r="AO122" s="15">
        <f>SUM(AO107:AO121)</f>
        <v>10</v>
      </c>
      <c r="AP122" s="15">
        <f>SUM(AP107:AP121)</f>
        <v>19</v>
      </c>
      <c r="AQ122" s="15">
        <f>SUM(AQ107:AQ121)</f>
        <v>6</v>
      </c>
      <c r="AR122" s="47"/>
    </row>
    <row r="123" spans="1:44" ht="15.75" customHeight="1" x14ac:dyDescent="0.25">
      <c r="A123" s="40"/>
      <c r="D123" s="23" t="s">
        <v>171</v>
      </c>
      <c r="E123" s="23"/>
      <c r="F123" s="23"/>
      <c r="G123" s="23" t="s">
        <v>136</v>
      </c>
      <c r="H123" s="24"/>
      <c r="I123" s="24">
        <v>18</v>
      </c>
      <c r="J123" s="24">
        <v>18</v>
      </c>
      <c r="K123" s="24">
        <v>27</v>
      </c>
      <c r="L123" s="24">
        <f t="shared" si="36"/>
        <v>45</v>
      </c>
      <c r="M123" s="55">
        <v>6</v>
      </c>
      <c r="Q123" s="47"/>
      <c r="R123" s="47"/>
      <c r="T123" s="23" t="s">
        <v>121</v>
      </c>
      <c r="Z123" s="24">
        <f>+Z122+AM122</f>
        <v>50.5</v>
      </c>
      <c r="AA123" s="24">
        <f>+AA122+AN122</f>
        <v>12</v>
      </c>
      <c r="AB123" s="24">
        <f>+AB122+AO122</f>
        <v>16</v>
      </c>
      <c r="AC123" s="24">
        <f>+AC122+AP122</f>
        <v>28</v>
      </c>
      <c r="AD123" s="24">
        <f>+AD122+AQ122</f>
        <v>6</v>
      </c>
      <c r="AR123" s="47"/>
    </row>
    <row r="124" spans="1:44" ht="15.75" customHeight="1" x14ac:dyDescent="0.25">
      <c r="A124" s="40"/>
      <c r="D124" s="23" t="s">
        <v>179</v>
      </c>
      <c r="E124" s="23"/>
      <c r="F124" s="23"/>
      <c r="G124" s="23" t="s">
        <v>146</v>
      </c>
      <c r="H124" s="24"/>
      <c r="I124" s="24">
        <v>18</v>
      </c>
      <c r="J124" s="24">
        <v>3</v>
      </c>
      <c r="K124" s="24">
        <v>13</v>
      </c>
      <c r="L124" s="24">
        <f t="shared" si="36"/>
        <v>16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R124" s="47"/>
    </row>
    <row r="125" spans="1:44" ht="15.75" customHeight="1" x14ac:dyDescent="0.25">
      <c r="A125" s="40"/>
      <c r="D125" s="23" t="s">
        <v>20</v>
      </c>
      <c r="E125" s="23"/>
      <c r="F125" s="23"/>
      <c r="G125" s="16" t="s">
        <v>138</v>
      </c>
      <c r="H125" s="24"/>
      <c r="I125" s="24">
        <v>8</v>
      </c>
      <c r="J125" s="24">
        <v>0</v>
      </c>
      <c r="K125" s="24">
        <v>0</v>
      </c>
      <c r="L125" s="24">
        <f t="shared" si="36"/>
        <v>0</v>
      </c>
      <c r="M125" s="55">
        <v>4</v>
      </c>
      <c r="Q125" s="47"/>
      <c r="R125" s="47"/>
      <c r="S125" s="30"/>
      <c r="T125" s="23" t="s">
        <v>120</v>
      </c>
      <c r="Z125" s="24">
        <f>+Z104+Z123+AC140-1-1</f>
        <v>341.5</v>
      </c>
      <c r="AA125" s="24">
        <f>+AA104+AA123</f>
        <v>91</v>
      </c>
      <c r="AB125" s="24">
        <f>+AB104+AB123</f>
        <v>119</v>
      </c>
      <c r="AC125" s="24">
        <f>AB125+AA125</f>
        <v>210</v>
      </c>
      <c r="AD125" s="24">
        <f>+AD104+AD123</f>
        <v>46</v>
      </c>
      <c r="AR125" s="47"/>
    </row>
    <row r="126" spans="1:44" ht="15.75" customHeight="1" x14ac:dyDescent="0.25">
      <c r="A126" s="40"/>
      <c r="D126" s="23" t="s">
        <v>62</v>
      </c>
      <c r="E126" s="23"/>
      <c r="F126" s="23"/>
      <c r="G126" s="16" t="s">
        <v>21</v>
      </c>
      <c r="H126" s="24"/>
      <c r="I126" s="24">
        <v>14</v>
      </c>
      <c r="J126" s="24">
        <v>10</v>
      </c>
      <c r="K126" s="24">
        <v>5</v>
      </c>
      <c r="L126" s="24">
        <f t="shared" si="36"/>
        <v>15</v>
      </c>
      <c r="M126" s="55">
        <v>4</v>
      </c>
      <c r="Q126" s="47"/>
      <c r="R126" s="47"/>
      <c r="S126" s="30"/>
      <c r="T126" s="23" t="s">
        <v>107</v>
      </c>
      <c r="Z126" s="24">
        <f>+Z15+Z28+Z41+Z54+AM15+AM28+AM41+AM54</f>
        <v>341.5</v>
      </c>
      <c r="AA126" s="24">
        <f>+AA15+AA28+AA41+AA54+AN15+AN28+AN41+AN54</f>
        <v>91</v>
      </c>
      <c r="AB126" s="24">
        <f>+AB15+AB28+AB41+AB54+AO15+AO28+AO41+AO54</f>
        <v>119</v>
      </c>
      <c r="AC126" s="24">
        <f>+AC15+AC28+AC41+AC54+AP15+AP28+AP41+AP54</f>
        <v>210</v>
      </c>
      <c r="AD126" s="24">
        <f>+AD15+AD28+AD41+AD54+AQ15+AQ28+AQ41+AQ54</f>
        <v>46</v>
      </c>
      <c r="AR126" s="47"/>
    </row>
    <row r="127" spans="1:44" ht="15.75" customHeight="1" x14ac:dyDescent="0.25">
      <c r="A127" s="40"/>
      <c r="D127" s="23" t="s">
        <v>104</v>
      </c>
      <c r="E127" s="23"/>
      <c r="F127" s="23"/>
      <c r="G127" s="23" t="s">
        <v>147</v>
      </c>
      <c r="H127" s="24"/>
      <c r="I127" s="24">
        <v>14</v>
      </c>
      <c r="J127" s="24">
        <v>2</v>
      </c>
      <c r="K127" s="24">
        <v>11</v>
      </c>
      <c r="L127" s="24">
        <f t="shared" si="36"/>
        <v>13</v>
      </c>
      <c r="M127" s="55">
        <v>4</v>
      </c>
      <c r="Q127" s="47"/>
      <c r="R127" s="47"/>
      <c r="AR127" s="47"/>
    </row>
    <row r="128" spans="1:44" ht="15.75" customHeight="1" x14ac:dyDescent="0.25">
      <c r="A128" s="40"/>
      <c r="D128" s="23" t="s">
        <v>173</v>
      </c>
      <c r="E128" s="23"/>
      <c r="F128" s="23"/>
      <c r="G128" s="16" t="s">
        <v>138</v>
      </c>
      <c r="H128" s="24"/>
      <c r="I128" s="24">
        <v>15</v>
      </c>
      <c r="J128" s="24">
        <v>1</v>
      </c>
      <c r="K128" s="24">
        <v>4</v>
      </c>
      <c r="L128" s="24">
        <f t="shared" si="36"/>
        <v>5</v>
      </c>
      <c r="M128" s="55">
        <v>4</v>
      </c>
      <c r="Q128" s="47"/>
      <c r="R128" s="47"/>
      <c r="AR128" s="47"/>
    </row>
    <row r="129" spans="1:44" ht="15.75" customHeight="1" thickBot="1" x14ac:dyDescent="0.3">
      <c r="A129" s="40"/>
      <c r="D129" s="23" t="s">
        <v>44</v>
      </c>
      <c r="E129" s="23"/>
      <c r="F129" s="23"/>
      <c r="G129" s="23" t="s">
        <v>146</v>
      </c>
      <c r="H129" s="24"/>
      <c r="I129" s="24">
        <v>15</v>
      </c>
      <c r="J129" s="24">
        <v>0</v>
      </c>
      <c r="K129" s="24">
        <v>5</v>
      </c>
      <c r="L129" s="24">
        <f t="shared" si="36"/>
        <v>5</v>
      </c>
      <c r="M129" s="55">
        <v>4</v>
      </c>
      <c r="Q129" s="47"/>
      <c r="R129" s="47"/>
      <c r="U129" s="42" t="s">
        <v>150</v>
      </c>
      <c r="V129" s="10" t="s">
        <v>168</v>
      </c>
      <c r="W129" s="10"/>
      <c r="X129" s="10"/>
      <c r="Y129" s="10"/>
      <c r="Z129" s="10"/>
      <c r="AA129" s="10"/>
      <c r="AB129" s="10"/>
      <c r="AC129" s="42" t="s">
        <v>4</v>
      </c>
      <c r="AD129" s="42" t="s">
        <v>8</v>
      </c>
      <c r="AE129" s="42" t="s">
        <v>9</v>
      </c>
      <c r="AF129" s="42" t="s">
        <v>10</v>
      </c>
      <c r="AG129" s="42" t="s">
        <v>100</v>
      </c>
      <c r="AH129" s="42"/>
      <c r="AI129" s="42" t="s">
        <v>5</v>
      </c>
      <c r="AJ129" s="42" t="s">
        <v>7</v>
      </c>
      <c r="AK129" s="42" t="s">
        <v>6</v>
      </c>
      <c r="AL129" s="42" t="s">
        <v>101</v>
      </c>
      <c r="AR129" s="47"/>
    </row>
    <row r="130" spans="1:44" ht="15.75" customHeight="1" x14ac:dyDescent="0.25">
      <c r="A130" s="40"/>
      <c r="D130" s="23" t="s">
        <v>61</v>
      </c>
      <c r="E130" s="23"/>
      <c r="F130" s="23"/>
      <c r="G130" s="23" t="s">
        <v>17</v>
      </c>
      <c r="H130" s="24"/>
      <c r="I130" s="24">
        <v>16</v>
      </c>
      <c r="J130" s="24">
        <v>13</v>
      </c>
      <c r="K130" s="24">
        <v>15</v>
      </c>
      <c r="L130" s="24">
        <f t="shared" si="36"/>
        <v>28</v>
      </c>
      <c r="M130" s="55">
        <v>4</v>
      </c>
      <c r="Q130" s="47"/>
      <c r="R130" s="47"/>
      <c r="U130" s="30">
        <v>7</v>
      </c>
      <c r="V130" s="23" t="s">
        <v>176</v>
      </c>
      <c r="W130" s="23"/>
      <c r="X130" s="23"/>
      <c r="Y130" s="23"/>
      <c r="Z130" s="24"/>
      <c r="AC130" s="24">
        <v>1</v>
      </c>
      <c r="AD130" s="24">
        <v>0</v>
      </c>
      <c r="AE130" s="24">
        <v>1</v>
      </c>
      <c r="AF130" s="24">
        <v>0</v>
      </c>
      <c r="AG130" s="118">
        <f t="shared" ref="AG130:AG134" si="37">+(AD130*2+AF130)/(2*AC130)</f>
        <v>0</v>
      </c>
      <c r="AH130" s="118"/>
      <c r="AI130" s="24">
        <v>4</v>
      </c>
      <c r="AJ130" s="24">
        <v>0</v>
      </c>
      <c r="AK130" s="24">
        <v>0</v>
      </c>
      <c r="AL130" s="26">
        <f t="shared" ref="AL130:AL140" si="38">+AI130/AC130</f>
        <v>4</v>
      </c>
      <c r="AR130" s="47"/>
    </row>
    <row r="131" spans="1:44" ht="15.75" customHeight="1" x14ac:dyDescent="0.25">
      <c r="A131" s="40"/>
      <c r="D131" s="23" t="s">
        <v>156</v>
      </c>
      <c r="G131" s="23" t="s">
        <v>136</v>
      </c>
      <c r="H131" s="24"/>
      <c r="I131" s="24">
        <v>16</v>
      </c>
      <c r="J131" s="24">
        <v>5</v>
      </c>
      <c r="K131" s="24">
        <v>6</v>
      </c>
      <c r="L131" s="24">
        <f t="shared" si="36"/>
        <v>11</v>
      </c>
      <c r="M131" s="55">
        <v>4</v>
      </c>
      <c r="Q131" s="47"/>
      <c r="R131" s="47"/>
      <c r="U131" s="30">
        <v>7.5</v>
      </c>
      <c r="V131" s="23" t="s">
        <v>82</v>
      </c>
      <c r="W131" s="23"/>
      <c r="X131" s="23"/>
      <c r="Y131" s="23"/>
      <c r="Z131" s="24"/>
      <c r="AC131" s="24">
        <v>4</v>
      </c>
      <c r="AD131" s="24">
        <v>4</v>
      </c>
      <c r="AE131" s="24">
        <v>0</v>
      </c>
      <c r="AF131" s="24">
        <v>0</v>
      </c>
      <c r="AG131" s="115">
        <f t="shared" si="37"/>
        <v>1</v>
      </c>
      <c r="AH131" s="115"/>
      <c r="AI131" s="24">
        <v>5</v>
      </c>
      <c r="AJ131" s="24">
        <v>0</v>
      </c>
      <c r="AK131" s="24">
        <v>0</v>
      </c>
      <c r="AL131" s="26">
        <f t="shared" si="38"/>
        <v>1.25</v>
      </c>
      <c r="AR131" s="47"/>
    </row>
    <row r="132" spans="1:44" ht="15.75" customHeight="1" x14ac:dyDescent="0.25">
      <c r="A132" s="40"/>
      <c r="D132" s="23" t="s">
        <v>157</v>
      </c>
      <c r="G132" s="16" t="s">
        <v>138</v>
      </c>
      <c r="H132" s="24"/>
      <c r="I132" s="24">
        <v>17</v>
      </c>
      <c r="J132" s="24">
        <v>3</v>
      </c>
      <c r="K132" s="24">
        <v>9</v>
      </c>
      <c r="L132" s="24">
        <f t="shared" si="36"/>
        <v>12</v>
      </c>
      <c r="M132" s="55">
        <v>4</v>
      </c>
      <c r="Q132" s="47"/>
      <c r="R132" s="47"/>
      <c r="U132" s="30">
        <v>7.5</v>
      </c>
      <c r="V132" s="23" t="s">
        <v>388</v>
      </c>
      <c r="W132" s="23"/>
      <c r="X132" s="23"/>
      <c r="Y132" s="23"/>
      <c r="Z132" s="24"/>
      <c r="AC132" s="24">
        <v>4</v>
      </c>
      <c r="AD132" s="24">
        <v>3</v>
      </c>
      <c r="AE132" s="24">
        <v>1</v>
      </c>
      <c r="AF132" s="24">
        <v>0</v>
      </c>
      <c r="AG132" s="115">
        <f t="shared" si="37"/>
        <v>0.75</v>
      </c>
      <c r="AH132" s="115"/>
      <c r="AI132" s="24">
        <v>7</v>
      </c>
      <c r="AJ132" s="24">
        <v>0</v>
      </c>
      <c r="AK132" s="24">
        <v>0</v>
      </c>
      <c r="AL132" s="26">
        <f t="shared" si="38"/>
        <v>1.75</v>
      </c>
      <c r="AR132" s="47"/>
    </row>
    <row r="133" spans="1:44" ht="15.75" customHeight="1" x14ac:dyDescent="0.25">
      <c r="A133" s="40"/>
      <c r="D133" s="23" t="s">
        <v>51</v>
      </c>
      <c r="E133" s="23"/>
      <c r="F133" s="23"/>
      <c r="G133" s="23" t="s">
        <v>17</v>
      </c>
      <c r="H133" s="24"/>
      <c r="I133" s="24">
        <v>17</v>
      </c>
      <c r="J133" s="24">
        <v>2</v>
      </c>
      <c r="K133" s="24">
        <v>4</v>
      </c>
      <c r="L133" s="24">
        <f t="shared" si="36"/>
        <v>6</v>
      </c>
      <c r="M133" s="55">
        <v>4</v>
      </c>
      <c r="Q133" s="47"/>
      <c r="R133" s="47"/>
      <c r="U133" s="30">
        <v>7.5</v>
      </c>
      <c r="V133" s="23" t="s">
        <v>16</v>
      </c>
      <c r="W133" s="23"/>
      <c r="X133" s="23"/>
      <c r="Y133" s="23"/>
      <c r="Z133" s="24"/>
      <c r="AC133" s="24">
        <v>6</v>
      </c>
      <c r="AD133" s="24">
        <v>1</v>
      </c>
      <c r="AE133" s="24">
        <v>4</v>
      </c>
      <c r="AF133" s="24">
        <v>1</v>
      </c>
      <c r="AG133" s="115">
        <f t="shared" si="37"/>
        <v>0.25</v>
      </c>
      <c r="AH133" s="115"/>
      <c r="AI133" s="24">
        <v>19</v>
      </c>
      <c r="AJ133" s="24">
        <v>1</v>
      </c>
      <c r="AK133" s="24">
        <v>0</v>
      </c>
      <c r="AL133" s="26">
        <f t="shared" si="38"/>
        <v>3.1666666666666665</v>
      </c>
      <c r="AR133" s="47"/>
    </row>
    <row r="134" spans="1:44" ht="15.75" customHeight="1" x14ac:dyDescent="0.25">
      <c r="A134" s="40"/>
      <c r="D134" s="23" t="s">
        <v>39</v>
      </c>
      <c r="E134" s="23"/>
      <c r="F134" s="23"/>
      <c r="G134" s="23" t="s">
        <v>148</v>
      </c>
      <c r="H134" s="24"/>
      <c r="I134" s="24">
        <v>17</v>
      </c>
      <c r="J134" s="24">
        <v>0</v>
      </c>
      <c r="K134" s="24">
        <v>5</v>
      </c>
      <c r="L134" s="24">
        <f t="shared" si="36"/>
        <v>5</v>
      </c>
      <c r="M134" s="55">
        <v>4</v>
      </c>
      <c r="Q134" s="47"/>
      <c r="R134" s="47"/>
      <c r="U134" s="30">
        <v>7.5</v>
      </c>
      <c r="V134" s="23" t="s">
        <v>111</v>
      </c>
      <c r="AC134" s="24">
        <v>1</v>
      </c>
      <c r="AD134" s="24">
        <v>1</v>
      </c>
      <c r="AE134" s="24">
        <v>0</v>
      </c>
      <c r="AF134" s="24">
        <v>0</v>
      </c>
      <c r="AG134" s="115">
        <f t="shared" si="37"/>
        <v>1</v>
      </c>
      <c r="AH134" s="115"/>
      <c r="AI134" s="24">
        <v>0</v>
      </c>
      <c r="AJ134" s="24">
        <v>0</v>
      </c>
      <c r="AK134" s="24">
        <v>1</v>
      </c>
      <c r="AL134" s="26">
        <f t="shared" si="38"/>
        <v>0</v>
      </c>
      <c r="AR134" s="47"/>
    </row>
    <row r="135" spans="1:44" ht="15.75" customHeight="1" x14ac:dyDescent="0.25">
      <c r="A135" s="40"/>
      <c r="D135" s="23" t="s">
        <v>144</v>
      </c>
      <c r="E135" s="23"/>
      <c r="F135" s="23"/>
      <c r="G135" s="16" t="s">
        <v>138</v>
      </c>
      <c r="H135" s="24"/>
      <c r="I135" s="24">
        <v>18</v>
      </c>
      <c r="J135" s="24">
        <v>3</v>
      </c>
      <c r="K135" s="24">
        <v>8</v>
      </c>
      <c r="L135" s="24">
        <f t="shared" si="36"/>
        <v>11</v>
      </c>
      <c r="M135" s="55">
        <v>4</v>
      </c>
      <c r="Q135" s="40"/>
      <c r="R135" s="40"/>
      <c r="U135" s="30">
        <v>7.5</v>
      </c>
      <c r="V135" s="23" t="s">
        <v>445</v>
      </c>
      <c r="W135" s="23"/>
      <c r="X135" s="23"/>
      <c r="Y135" s="23"/>
      <c r="Z135" s="24"/>
      <c r="AC135" s="24">
        <v>1</v>
      </c>
      <c r="AD135" s="24">
        <v>0</v>
      </c>
      <c r="AE135" s="24">
        <v>1</v>
      </c>
      <c r="AF135" s="24">
        <v>0</v>
      </c>
      <c r="AG135" s="115">
        <f>+(AD135*2+AF135)/(2*AC135)</f>
        <v>0</v>
      </c>
      <c r="AH135" s="115"/>
      <c r="AI135" s="24">
        <v>3</v>
      </c>
      <c r="AJ135" s="24">
        <v>0</v>
      </c>
      <c r="AK135" s="24">
        <v>0</v>
      </c>
      <c r="AL135" s="26">
        <f t="shared" si="38"/>
        <v>3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97</v>
      </c>
      <c r="W136" s="23"/>
      <c r="X136" s="23"/>
      <c r="Y136" s="23"/>
      <c r="Z136" s="24"/>
      <c r="AC136" s="24">
        <v>3</v>
      </c>
      <c r="AD136" s="24">
        <v>2</v>
      </c>
      <c r="AE136" s="24">
        <v>1</v>
      </c>
      <c r="AF136" s="24">
        <v>0</v>
      </c>
      <c r="AG136" s="115">
        <f>+(AD136*2+AF136)/(2*AC136)</f>
        <v>0.66666666666666663</v>
      </c>
      <c r="AH136" s="115"/>
      <c r="AI136" s="24">
        <v>6</v>
      </c>
      <c r="AJ136" s="24">
        <v>0</v>
      </c>
      <c r="AK136" s="24">
        <v>0</v>
      </c>
      <c r="AL136" s="26">
        <f t="shared" si="38"/>
        <v>2</v>
      </c>
      <c r="AR136" s="40"/>
    </row>
    <row r="137" spans="1:44" ht="15.75" customHeight="1" x14ac:dyDescent="0.25">
      <c r="A137" s="40"/>
      <c r="Q137" s="40"/>
      <c r="R137" s="40"/>
      <c r="U137" s="30">
        <v>8</v>
      </c>
      <c r="V137" s="23" t="s">
        <v>446</v>
      </c>
      <c r="AC137" s="24">
        <v>1</v>
      </c>
      <c r="AD137" s="24">
        <v>1</v>
      </c>
      <c r="AE137" s="24">
        <v>0</v>
      </c>
      <c r="AF137" s="24">
        <v>0</v>
      </c>
      <c r="AG137" s="115">
        <f>+(AD137*2+AF137)/(2*AC137)</f>
        <v>1</v>
      </c>
      <c r="AH137" s="115"/>
      <c r="AI137" s="24">
        <v>3</v>
      </c>
      <c r="AJ137" s="24">
        <v>0</v>
      </c>
      <c r="AK137" s="24">
        <v>0</v>
      </c>
      <c r="AL137" s="26">
        <f t="shared" si="38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</v>
      </c>
      <c r="V138" s="23" t="s">
        <v>211</v>
      </c>
      <c r="W138" s="23"/>
      <c r="X138" s="23"/>
      <c r="Y138" s="23"/>
      <c r="Z138" s="24"/>
      <c r="AC138" s="24">
        <v>12</v>
      </c>
      <c r="AD138" s="24">
        <v>5</v>
      </c>
      <c r="AE138" s="24">
        <v>5</v>
      </c>
      <c r="AF138" s="24">
        <v>2</v>
      </c>
      <c r="AG138" s="115">
        <f>+(AD138*2+AF138)/(2*AC138)</f>
        <v>0.5</v>
      </c>
      <c r="AH138" s="115"/>
      <c r="AI138" s="24">
        <v>35</v>
      </c>
      <c r="AJ138" s="24">
        <v>0</v>
      </c>
      <c r="AK138" s="24">
        <v>1</v>
      </c>
      <c r="AL138" s="26">
        <f t="shared" si="38"/>
        <v>2.9166666666666665</v>
      </c>
      <c r="AR138" s="40"/>
    </row>
    <row r="139" spans="1:44" ht="15.75" customHeight="1" thickBot="1" x14ac:dyDescent="0.3">
      <c r="A139" s="40"/>
      <c r="Q139" s="40"/>
      <c r="R139" s="40"/>
      <c r="S139" s="30"/>
      <c r="T139" s="23"/>
      <c r="U139" s="59">
        <v>7</v>
      </c>
      <c r="V139" s="31" t="s">
        <v>363</v>
      </c>
      <c r="W139" s="31"/>
      <c r="X139" s="31"/>
      <c r="Y139" s="31"/>
      <c r="Z139" s="43"/>
      <c r="AA139" s="3"/>
      <c r="AB139" s="3"/>
      <c r="AC139" s="43">
        <v>10</v>
      </c>
      <c r="AD139" s="43">
        <v>3</v>
      </c>
      <c r="AE139" s="43">
        <v>6</v>
      </c>
      <c r="AF139" s="43">
        <v>1</v>
      </c>
      <c r="AG139" s="115">
        <f>+(AD139*2+AF139)/(2*AC139)</f>
        <v>0.35</v>
      </c>
      <c r="AH139" s="115"/>
      <c r="AI139" s="43">
        <v>39</v>
      </c>
      <c r="AJ139" s="43">
        <v>1</v>
      </c>
      <c r="AK139" s="43">
        <v>0</v>
      </c>
      <c r="AL139" s="60">
        <f t="shared" si="38"/>
        <v>3.9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8"/>
      <c r="V140" s="35"/>
      <c r="W140" s="34" t="s">
        <v>27</v>
      </c>
      <c r="X140" s="35"/>
      <c r="Y140" s="35"/>
      <c r="Z140" s="15"/>
      <c r="AA140" s="8"/>
      <c r="AB140" s="8"/>
      <c r="AC140" s="15">
        <f>SUM(AC130:AC139)</f>
        <v>43</v>
      </c>
      <c r="AD140" s="15">
        <f>SUM(AD130:AD139)</f>
        <v>20</v>
      </c>
      <c r="AE140" s="15">
        <f>SUM(AE130:AE139)</f>
        <v>19</v>
      </c>
      <c r="AF140" s="15">
        <f>SUM(AF130:AF139)</f>
        <v>4</v>
      </c>
      <c r="AG140" s="118">
        <f>(2*AD140+AF140)/(2*AC140)</f>
        <v>0.51162790697674421</v>
      </c>
      <c r="AH140" s="118"/>
      <c r="AI140" s="15">
        <f>SUM(AI130:AI139)</f>
        <v>121</v>
      </c>
      <c r="AJ140" s="15">
        <f>SUM(AJ130:AJ139)</f>
        <v>2</v>
      </c>
      <c r="AK140" s="15">
        <f>SUM(AK130:AK139)</f>
        <v>2</v>
      </c>
      <c r="AL140" s="36">
        <f t="shared" si="38"/>
        <v>2.8139534883720931</v>
      </c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9">
    <mergeCell ref="AG136:AH136"/>
    <mergeCell ref="AG137:AH137"/>
    <mergeCell ref="AG138:AH138"/>
    <mergeCell ref="AG139:AH139"/>
    <mergeCell ref="AG140:AH140"/>
    <mergeCell ref="AG135:AH135"/>
    <mergeCell ref="AG11:AH11"/>
    <mergeCell ref="E14:F14"/>
    <mergeCell ref="B73:P73"/>
    <mergeCell ref="S73:AQ73"/>
    <mergeCell ref="G74:M74"/>
    <mergeCell ref="S74:AQ74"/>
    <mergeCell ref="AG130:AH130"/>
    <mergeCell ref="AG131:AH131"/>
    <mergeCell ref="AG132:AH132"/>
    <mergeCell ref="AG133:AH133"/>
    <mergeCell ref="AG134:AH13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26">
    <cfRule type="cellIs" dxfId="19" priority="5" operator="notEqual">
      <formula>$Z$125</formula>
    </cfRule>
  </conditionalFormatting>
  <conditionalFormatting sqref="AA126">
    <cfRule type="cellIs" dxfId="18" priority="4" operator="notEqual">
      <formula>$AA$125</formula>
    </cfRule>
  </conditionalFormatting>
  <conditionalFormatting sqref="AB126">
    <cfRule type="cellIs" dxfId="17" priority="3" operator="notEqual">
      <formula>$AB$125</formula>
    </cfRule>
  </conditionalFormatting>
  <conditionalFormatting sqref="AC126">
    <cfRule type="cellIs" dxfId="16" priority="2" operator="notEqual">
      <formula>$AC$125</formula>
    </cfRule>
  </conditionalFormatting>
  <conditionalFormatting sqref="AD126">
    <cfRule type="cellIs" dxfId="15" priority="1" operator="notEqual">
      <formula>$AD$125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CC04C-82DC-4B0B-8532-7F208F27650B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17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16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12</v>
      </c>
      <c r="AD3" s="24">
        <v>8</v>
      </c>
      <c r="AE3" s="24">
        <v>2</v>
      </c>
      <c r="AF3" s="24">
        <v>2</v>
      </c>
      <c r="AG3" s="118">
        <f t="shared" ref="AG3:AG11" si="0">+(AD3*2+AF3)/(2*AC3)</f>
        <v>0.75</v>
      </c>
      <c r="AH3" s="118"/>
      <c r="AI3" s="24">
        <v>23</v>
      </c>
      <c r="AJ3" s="24">
        <v>1</v>
      </c>
      <c r="AK3" s="24">
        <v>2</v>
      </c>
      <c r="AL3" s="26">
        <f t="shared" ref="AL3:AL11" si="1">+AI3/AC3</f>
        <v>1.9166666666666667</v>
      </c>
      <c r="AN3" s="24"/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12</v>
      </c>
      <c r="H4" s="5">
        <v>2</v>
      </c>
      <c r="I4" s="5">
        <v>3</v>
      </c>
      <c r="J4" s="5">
        <f t="shared" ref="J4:J5" si="2">2*G4+I4</f>
        <v>27</v>
      </c>
      <c r="K4" s="38">
        <f t="shared" ref="K4:K5" si="3">+J4/((G4+H4+I4)*2)</f>
        <v>0.79411764705882348</v>
      </c>
      <c r="L4" s="5">
        <f>+$AN$27</f>
        <v>71</v>
      </c>
      <c r="M4" s="5">
        <v>36</v>
      </c>
      <c r="N4" s="5">
        <f>+$AO$27</f>
        <v>115</v>
      </c>
      <c r="O4" s="5">
        <f>+$AQ$27</f>
        <v>28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11</v>
      </c>
      <c r="AD4" s="24">
        <v>6</v>
      </c>
      <c r="AE4" s="24">
        <v>2</v>
      </c>
      <c r="AF4" s="24">
        <v>3</v>
      </c>
      <c r="AG4" s="115">
        <f t="shared" si="0"/>
        <v>0.68181818181818177</v>
      </c>
      <c r="AH4" s="115"/>
      <c r="AI4" s="24">
        <v>26</v>
      </c>
      <c r="AJ4" s="24">
        <v>0</v>
      </c>
      <c r="AK4" s="24">
        <v>0</v>
      </c>
      <c r="AL4" s="26">
        <f t="shared" si="1"/>
        <v>2.3636363636363638</v>
      </c>
      <c r="AN4" s="24"/>
      <c r="AO4" s="5"/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11</v>
      </c>
      <c r="H5" s="5">
        <v>3</v>
      </c>
      <c r="I5" s="5">
        <v>3</v>
      </c>
      <c r="J5" s="5">
        <f t="shared" si="2"/>
        <v>25</v>
      </c>
      <c r="K5" s="38">
        <f t="shared" si="3"/>
        <v>0.73529411764705888</v>
      </c>
      <c r="L5" s="5">
        <f>+$AA$27</f>
        <v>65</v>
      </c>
      <c r="M5" s="5">
        <v>36</v>
      </c>
      <c r="N5" s="5">
        <f>+$AB$27</f>
        <v>107</v>
      </c>
      <c r="O5" s="5">
        <f>+$AD$27</f>
        <v>28</v>
      </c>
      <c r="P5" s="5">
        <v>2</v>
      </c>
      <c r="Q5" s="46"/>
      <c r="R5" s="40"/>
      <c r="U5" s="30">
        <v>7.5</v>
      </c>
      <c r="V5" s="23" t="s">
        <v>16</v>
      </c>
      <c r="X5" s="23"/>
      <c r="Y5" s="23"/>
      <c r="Z5" s="23" t="s">
        <v>17</v>
      </c>
      <c r="AB5" s="24"/>
      <c r="AC5" s="24">
        <v>15</v>
      </c>
      <c r="AD5" s="24">
        <v>4</v>
      </c>
      <c r="AE5" s="24">
        <v>8</v>
      </c>
      <c r="AF5" s="24">
        <v>3</v>
      </c>
      <c r="AG5" s="115">
        <f>+(AD5*2+AF5)/(2*AC5)</f>
        <v>0.36666666666666664</v>
      </c>
      <c r="AH5" s="115"/>
      <c r="AI5" s="24">
        <v>44</v>
      </c>
      <c r="AJ5" s="24">
        <v>0</v>
      </c>
      <c r="AK5" s="24">
        <v>2</v>
      </c>
      <c r="AL5" s="26">
        <f>+AI5/AC5</f>
        <v>2.9333333333333331</v>
      </c>
      <c r="AN5" s="24"/>
      <c r="AO5" s="5"/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9</v>
      </c>
      <c r="H6" s="5">
        <v>6</v>
      </c>
      <c r="I6" s="5">
        <v>2</v>
      </c>
      <c r="J6" s="5">
        <f t="shared" ref="J6:J11" si="4">2*G6+I6</f>
        <v>20</v>
      </c>
      <c r="K6" s="38">
        <f t="shared" ref="K6:K11" si="5">+J6/((G6+H6+I6)*2)</f>
        <v>0.58823529411764708</v>
      </c>
      <c r="L6" s="5">
        <f>+$AA$66</f>
        <v>55</v>
      </c>
      <c r="M6" s="5">
        <v>51</v>
      </c>
      <c r="N6" s="5">
        <f>+$AB$66</f>
        <v>85</v>
      </c>
      <c r="O6" s="5">
        <f>+$AD$66</f>
        <v>36</v>
      </c>
      <c r="P6" s="5">
        <v>3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v>15</v>
      </c>
      <c r="AD6" s="24">
        <v>7</v>
      </c>
      <c r="AE6" s="24">
        <v>6</v>
      </c>
      <c r="AF6" s="24">
        <v>2</v>
      </c>
      <c r="AG6" s="115">
        <f>+(AD6*2+AF6)/(2*AC6)</f>
        <v>0.53333333333333333</v>
      </c>
      <c r="AH6" s="115"/>
      <c r="AI6" s="24">
        <v>45</v>
      </c>
      <c r="AJ6" s="24">
        <v>0</v>
      </c>
      <c r="AK6" s="24">
        <v>0</v>
      </c>
      <c r="AL6" s="26">
        <f>+AI6/AC6</f>
        <v>3</v>
      </c>
      <c r="AN6" s="24"/>
      <c r="AO6" s="5"/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7</v>
      </c>
      <c r="H7" s="5">
        <v>8</v>
      </c>
      <c r="I7" s="5">
        <v>2</v>
      </c>
      <c r="J7" s="5">
        <f t="shared" si="4"/>
        <v>16</v>
      </c>
      <c r="K7" s="38">
        <f t="shared" si="5"/>
        <v>0.47058823529411764</v>
      </c>
      <c r="L7" s="5">
        <f>+$AA$53</f>
        <v>51</v>
      </c>
      <c r="M7" s="5">
        <v>51</v>
      </c>
      <c r="N7" s="5">
        <f>+$AB$53</f>
        <v>79</v>
      </c>
      <c r="O7" s="5">
        <f>+$AD$53</f>
        <v>18</v>
      </c>
      <c r="P7" s="5">
        <v>4</v>
      </c>
      <c r="Q7" s="46"/>
      <c r="R7" s="40"/>
      <c r="U7" s="30">
        <v>7.5</v>
      </c>
      <c r="V7" s="23" t="s">
        <v>98</v>
      </c>
      <c r="X7" s="23"/>
      <c r="Y7" s="23"/>
      <c r="Z7" s="23" t="s">
        <v>19</v>
      </c>
      <c r="AB7" s="24"/>
      <c r="AC7" s="24">
        <v>12</v>
      </c>
      <c r="AD7" s="24">
        <v>7</v>
      </c>
      <c r="AE7" s="24">
        <v>4</v>
      </c>
      <c r="AF7" s="24">
        <v>1</v>
      </c>
      <c r="AG7" s="115">
        <f>+(AD7*2+AF7)/(2*AC7)</f>
        <v>0.625</v>
      </c>
      <c r="AH7" s="115"/>
      <c r="AI7" s="24">
        <v>36</v>
      </c>
      <c r="AJ7" s="24">
        <v>0</v>
      </c>
      <c r="AK7" s="24">
        <v>2</v>
      </c>
      <c r="AL7" s="26">
        <f>+AI7/AC7</f>
        <v>3</v>
      </c>
      <c r="AN7" s="24"/>
      <c r="AO7" s="5"/>
      <c r="AQ7" s="24"/>
      <c r="AR7" s="45"/>
    </row>
    <row r="8" spans="1:44" ht="18" x14ac:dyDescent="0.25">
      <c r="A8" s="40"/>
      <c r="B8" s="5">
        <v>7</v>
      </c>
      <c r="C8" s="6" t="s">
        <v>161</v>
      </c>
      <c r="D8" s="11"/>
      <c r="E8" s="6"/>
      <c r="F8" s="11"/>
      <c r="G8" s="5">
        <v>6</v>
      </c>
      <c r="H8" s="5">
        <v>8</v>
      </c>
      <c r="I8" s="5">
        <v>3</v>
      </c>
      <c r="J8" s="5">
        <f t="shared" si="4"/>
        <v>15</v>
      </c>
      <c r="K8" s="38">
        <f t="shared" si="5"/>
        <v>0.44117647058823528</v>
      </c>
      <c r="L8" s="5">
        <f>+$AN$53</f>
        <v>41</v>
      </c>
      <c r="M8" s="5">
        <v>46</v>
      </c>
      <c r="N8" s="5">
        <f>+$AO$53</f>
        <v>63</v>
      </c>
      <c r="O8" s="5">
        <f>+$AQ$53</f>
        <v>22</v>
      </c>
      <c r="P8" s="5">
        <v>5</v>
      </c>
      <c r="Q8" s="46"/>
      <c r="R8" s="40"/>
      <c r="U8" s="30">
        <v>7.5</v>
      </c>
      <c r="V8" s="23" t="s">
        <v>111</v>
      </c>
      <c r="X8" s="23"/>
      <c r="Y8" s="23"/>
      <c r="Z8" s="23" t="s">
        <v>21</v>
      </c>
      <c r="AB8" s="24"/>
      <c r="AC8" s="24">
        <v>8</v>
      </c>
      <c r="AD8" s="24">
        <v>2</v>
      </c>
      <c r="AE8" s="24">
        <v>5</v>
      </c>
      <c r="AF8" s="24">
        <v>1</v>
      </c>
      <c r="AG8" s="115">
        <f>+(AD8*2+AF8)/(2*AC8)</f>
        <v>0.3125</v>
      </c>
      <c r="AH8" s="115"/>
      <c r="AI8" s="24">
        <v>26</v>
      </c>
      <c r="AJ8" s="24">
        <v>1</v>
      </c>
      <c r="AK8" s="24">
        <v>0</v>
      </c>
      <c r="AL8" s="26">
        <f>+AI8/AC8</f>
        <v>3.25</v>
      </c>
      <c r="AN8" s="24"/>
      <c r="AO8" s="5"/>
      <c r="AQ8" s="24"/>
      <c r="AR8" s="45"/>
    </row>
    <row r="9" spans="1:44" ht="18" x14ac:dyDescent="0.25">
      <c r="A9" s="40"/>
      <c r="B9" s="5">
        <v>2</v>
      </c>
      <c r="C9" s="6" t="s">
        <v>132</v>
      </c>
      <c r="D9" s="11"/>
      <c r="E9" s="11"/>
      <c r="F9" s="11"/>
      <c r="G9" s="5">
        <v>5</v>
      </c>
      <c r="H9" s="5">
        <v>9</v>
      </c>
      <c r="I9" s="5">
        <v>3</v>
      </c>
      <c r="J9" s="5">
        <f t="shared" si="4"/>
        <v>13</v>
      </c>
      <c r="K9" s="38">
        <f t="shared" si="5"/>
        <v>0.38235294117647056</v>
      </c>
      <c r="L9" s="5">
        <f>+$AA$40</f>
        <v>34</v>
      </c>
      <c r="M9" s="5">
        <v>57</v>
      </c>
      <c r="N9" s="5">
        <f>+$AB$40</f>
        <v>61</v>
      </c>
      <c r="O9" s="5">
        <f>+$AD$40</f>
        <v>26</v>
      </c>
      <c r="P9" s="5">
        <v>6</v>
      </c>
      <c r="Q9" s="46"/>
      <c r="R9" s="40"/>
      <c r="U9" s="30">
        <v>7.5</v>
      </c>
      <c r="V9" s="23" t="s">
        <v>97</v>
      </c>
      <c r="X9" s="23"/>
      <c r="Y9" s="23"/>
      <c r="Z9" s="23" t="s">
        <v>132</v>
      </c>
      <c r="AB9" s="24"/>
      <c r="AC9" s="24">
        <v>17</v>
      </c>
      <c r="AD9" s="24">
        <v>5</v>
      </c>
      <c r="AE9" s="24">
        <v>9</v>
      </c>
      <c r="AF9" s="24">
        <v>3</v>
      </c>
      <c r="AG9" s="115">
        <f>+(AD9*2+AF9)/(2*AC9)</f>
        <v>0.38235294117647056</v>
      </c>
      <c r="AH9" s="115"/>
      <c r="AI9" s="24">
        <v>56</v>
      </c>
      <c r="AJ9" s="24">
        <v>1</v>
      </c>
      <c r="AK9" s="24">
        <v>0</v>
      </c>
      <c r="AL9" s="26">
        <f>+AI9/AC9</f>
        <v>3.2941176470588234</v>
      </c>
      <c r="AN9" s="24"/>
      <c r="AO9" s="5"/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5</v>
      </c>
      <c r="H10" s="5">
        <v>12</v>
      </c>
      <c r="I10" s="5">
        <v>0</v>
      </c>
      <c r="J10" s="5">
        <f t="shared" si="4"/>
        <v>10</v>
      </c>
      <c r="K10" s="38">
        <f t="shared" si="5"/>
        <v>0.29411764705882354</v>
      </c>
      <c r="L10" s="5">
        <f>+$AN$66</f>
        <v>38</v>
      </c>
      <c r="M10" s="5">
        <v>63</v>
      </c>
      <c r="N10" s="5">
        <f>+$AO$66</f>
        <v>60</v>
      </c>
      <c r="O10" s="5">
        <f>+$AQ$66</f>
        <v>16</v>
      </c>
      <c r="P10" s="5">
        <v>8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4</v>
      </c>
      <c r="H11" s="5">
        <v>11</v>
      </c>
      <c r="I11" s="5">
        <v>2</v>
      </c>
      <c r="J11" s="5">
        <f t="shared" si="4"/>
        <v>10</v>
      </c>
      <c r="K11" s="38">
        <f t="shared" si="5"/>
        <v>0.29411764705882354</v>
      </c>
      <c r="L11" s="5">
        <f>+$AN$40</f>
        <v>40</v>
      </c>
      <c r="M11" s="5">
        <v>55</v>
      </c>
      <c r="N11" s="5">
        <f>+$AO$40</f>
        <v>62</v>
      </c>
      <c r="O11" s="5">
        <f>+$AQ$40</f>
        <v>22</v>
      </c>
      <c r="P11" s="5">
        <v>7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+AC140</f>
        <v>41</v>
      </c>
      <c r="AD11" s="24">
        <f>+AD140</f>
        <v>19</v>
      </c>
      <c r="AE11" s="24">
        <f>+AE140</f>
        <v>19</v>
      </c>
      <c r="AF11" s="24">
        <f>+AF140</f>
        <v>3</v>
      </c>
      <c r="AG11" s="115">
        <f t="shared" si="0"/>
        <v>0.5</v>
      </c>
      <c r="AH11" s="115"/>
      <c r="AI11" s="24">
        <f>+AI140</f>
        <v>115</v>
      </c>
      <c r="AJ11" s="24">
        <f>+AJ140</f>
        <v>2</v>
      </c>
      <c r="AK11" s="24">
        <f>+AK140</f>
        <v>2</v>
      </c>
      <c r="AL11" s="26">
        <f t="shared" si="1"/>
        <v>2.8048780487804876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59</v>
      </c>
      <c r="H12" s="9">
        <f>SUM(H4:H11)</f>
        <v>59</v>
      </c>
      <c r="I12" s="9">
        <f>SUM(I4:I11)</f>
        <v>18</v>
      </c>
      <c r="J12" s="9"/>
      <c r="K12" s="9"/>
      <c r="L12" s="9">
        <f>SUM(L4:L11)</f>
        <v>395</v>
      </c>
      <c r="M12" s="9">
        <f>SUM(M4:M11)</f>
        <v>395</v>
      </c>
      <c r="N12" s="9">
        <f>SUM(N4:N11)</f>
        <v>632</v>
      </c>
      <c r="O12" s="9">
        <f>SUM(O4:O11)</f>
        <v>196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136</v>
      </c>
      <c r="AD12" s="15">
        <f t="shared" si="6"/>
        <v>59</v>
      </c>
      <c r="AE12" s="15">
        <f t="shared" si="6"/>
        <v>59</v>
      </c>
      <c r="AF12" s="15">
        <f t="shared" si="6"/>
        <v>18</v>
      </c>
      <c r="AG12" s="15"/>
      <c r="AH12" s="15"/>
      <c r="AI12" s="15">
        <f t="shared" ref="AI12:AK12" si="7">SUM(AI3:AI11)</f>
        <v>390</v>
      </c>
      <c r="AJ12" s="15">
        <f t="shared" si="7"/>
        <v>5</v>
      </c>
      <c r="AK12" s="15">
        <f t="shared" si="7"/>
        <v>8</v>
      </c>
      <c r="AL12" s="36">
        <f>+AI12/AC12</f>
        <v>2.8676470588235294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17 Summary:</v>
      </c>
      <c r="C14" s="54"/>
      <c r="D14" s="54"/>
      <c r="E14" s="116">
        <v>44928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188</v>
      </c>
      <c r="D15" s="11"/>
      <c r="E15" s="23"/>
      <c r="F15" s="23"/>
      <c r="G15" s="5">
        <v>2</v>
      </c>
      <c r="H15" s="24">
        <v>1</v>
      </c>
      <c r="I15" s="23" t="s">
        <v>112</v>
      </c>
      <c r="J15" s="23"/>
      <c r="K15" s="23"/>
      <c r="L15" s="23" t="s">
        <v>630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22</v>
      </c>
      <c r="AA15" s="24">
        <v>3</v>
      </c>
      <c r="AB15" s="24">
        <v>3</v>
      </c>
      <c r="AC15" s="24">
        <f t="shared" ref="AC15:AC26" si="8">+AA15+AB15</f>
        <v>6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41</v>
      </c>
      <c r="AN15" s="15">
        <v>10</v>
      </c>
      <c r="AO15" s="15">
        <v>19</v>
      </c>
      <c r="AP15" s="15">
        <f t="shared" ref="AP15:AP26" si="9">+AN15+AO15</f>
        <v>29</v>
      </c>
      <c r="AQ15" s="15">
        <v>10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2</v>
      </c>
      <c r="I16" s="23" t="s">
        <v>106</v>
      </c>
      <c r="J16" s="23"/>
      <c r="K16" s="23"/>
      <c r="L16" s="23" t="s">
        <v>623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11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12</v>
      </c>
      <c r="AN16" s="24">
        <v>0</v>
      </c>
      <c r="AO16" s="24">
        <v>1</v>
      </c>
      <c r="AP16" s="24">
        <f t="shared" si="9"/>
        <v>1</v>
      </c>
      <c r="AQ16" s="24">
        <v>0</v>
      </c>
      <c r="AR16" s="45"/>
    </row>
    <row r="17" spans="1:44" ht="15.95" customHeight="1" x14ac:dyDescent="0.25">
      <c r="A17" s="47"/>
      <c r="B17" s="24"/>
      <c r="C17" s="23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17</v>
      </c>
      <c r="AA17" s="24">
        <v>24</v>
      </c>
      <c r="AB17" s="24">
        <v>17</v>
      </c>
      <c r="AC17" s="24">
        <f t="shared" si="8"/>
        <v>41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14</v>
      </c>
      <c r="AN17" s="24">
        <v>27</v>
      </c>
      <c r="AO17" s="24">
        <v>6</v>
      </c>
      <c r="AP17" s="24">
        <f t="shared" si="9"/>
        <v>33</v>
      </c>
      <c r="AQ17" s="24">
        <v>6</v>
      </c>
      <c r="AR17" s="45"/>
    </row>
    <row r="18" spans="1:44" ht="15.95" customHeight="1" x14ac:dyDescent="0.25">
      <c r="A18" s="47"/>
      <c r="B18" s="24" t="s">
        <v>53</v>
      </c>
      <c r="C18" s="6" t="s">
        <v>183</v>
      </c>
      <c r="D18" s="11"/>
      <c r="E18" s="23"/>
      <c r="F18" s="23"/>
      <c r="G18" s="5">
        <v>1</v>
      </c>
      <c r="H18" s="24">
        <v>1</v>
      </c>
      <c r="I18" s="23" t="s">
        <v>143</v>
      </c>
      <c r="L18" s="23" t="s">
        <v>622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17</v>
      </c>
      <c r="AA18" s="24">
        <v>18</v>
      </c>
      <c r="AB18" s="24">
        <v>25</v>
      </c>
      <c r="AC18" s="24">
        <f t="shared" si="8"/>
        <v>43</v>
      </c>
      <c r="AD18" s="24">
        <v>6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15</v>
      </c>
      <c r="AN18" s="24">
        <v>19</v>
      </c>
      <c r="AO18" s="24">
        <v>13</v>
      </c>
      <c r="AP18" s="24">
        <f t="shared" si="9"/>
        <v>32</v>
      </c>
      <c r="AQ18" s="24">
        <v>2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/>
      <c r="I19" s="23"/>
      <c r="L19" s="23"/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15</v>
      </c>
      <c r="AA19" s="24">
        <v>5</v>
      </c>
      <c r="AB19" s="24">
        <v>5</v>
      </c>
      <c r="AC19" s="24">
        <f t="shared" si="8"/>
        <v>10</v>
      </c>
      <c r="AD19" s="24">
        <v>4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17</v>
      </c>
      <c r="AN19" s="24">
        <v>7</v>
      </c>
      <c r="AO19" s="24">
        <v>15</v>
      </c>
      <c r="AP19" s="24">
        <f t="shared" si="9"/>
        <v>22</v>
      </c>
      <c r="AQ19" s="24">
        <v>0</v>
      </c>
      <c r="AR19" s="45"/>
    </row>
    <row r="20" spans="1:44" ht="15.95" customHeight="1" x14ac:dyDescent="0.25">
      <c r="A20" s="47"/>
      <c r="B20" s="40"/>
      <c r="C20" s="52"/>
      <c r="D20" s="52"/>
      <c r="E20" s="52"/>
      <c r="F20" s="52"/>
      <c r="G20" s="48"/>
      <c r="H20" s="51"/>
      <c r="I20" s="52"/>
      <c r="J20" s="52"/>
      <c r="K20" s="51"/>
      <c r="L20" s="51"/>
      <c r="M20" s="51"/>
      <c r="N20" s="51"/>
      <c r="O20" s="51"/>
      <c r="P20" s="51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17</v>
      </c>
      <c r="AA20" s="24">
        <v>1</v>
      </c>
      <c r="AB20" s="24">
        <v>11</v>
      </c>
      <c r="AC20" s="24">
        <f t="shared" si="8"/>
        <v>12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14</v>
      </c>
      <c r="AN20" s="24">
        <v>2</v>
      </c>
      <c r="AO20" s="24">
        <v>8</v>
      </c>
      <c r="AP20" s="24">
        <f t="shared" si="9"/>
        <v>10</v>
      </c>
      <c r="AQ20" s="24">
        <v>0</v>
      </c>
      <c r="AR20" s="45"/>
    </row>
    <row r="21" spans="1:44" ht="15.95" customHeight="1" x14ac:dyDescent="0.25">
      <c r="A21" s="47"/>
      <c r="B21" s="48" t="s">
        <v>58</v>
      </c>
      <c r="C21" s="6" t="s">
        <v>169</v>
      </c>
      <c r="E21" s="23"/>
      <c r="F21" s="23"/>
      <c r="G21" s="5">
        <v>3</v>
      </c>
      <c r="H21" s="24">
        <v>1</v>
      </c>
      <c r="I21" s="23" t="s">
        <v>173</v>
      </c>
      <c r="J21" s="23"/>
      <c r="K21" s="23"/>
      <c r="L21" s="23" t="s">
        <v>296</v>
      </c>
      <c r="M21" s="23"/>
      <c r="N21" s="23"/>
      <c r="O21" s="23"/>
      <c r="P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16</v>
      </c>
      <c r="AA21" s="24">
        <v>7</v>
      </c>
      <c r="AB21" s="24">
        <v>6</v>
      </c>
      <c r="AC21" s="24">
        <f t="shared" si="8"/>
        <v>13</v>
      </c>
      <c r="AD21" s="24">
        <v>6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10</v>
      </c>
      <c r="AN21" s="24">
        <v>1</v>
      </c>
      <c r="AO21" s="24">
        <v>8</v>
      </c>
      <c r="AP21" s="24">
        <f t="shared" si="9"/>
        <v>9</v>
      </c>
      <c r="AQ21" s="24">
        <v>2</v>
      </c>
      <c r="AR21" s="45"/>
    </row>
    <row r="22" spans="1:44" ht="15.95" customHeight="1" x14ac:dyDescent="0.25">
      <c r="A22" s="47"/>
      <c r="B22" s="24" t="s">
        <v>34</v>
      </c>
      <c r="C22" s="16" t="s">
        <v>624</v>
      </c>
      <c r="D22" s="16"/>
      <c r="E22" s="23"/>
      <c r="F22" s="23"/>
      <c r="G22" s="11"/>
      <c r="H22" s="24">
        <v>1</v>
      </c>
      <c r="I22" s="23" t="s">
        <v>167</v>
      </c>
      <c r="J22" s="23"/>
      <c r="K22" s="23"/>
      <c r="L22" s="23" t="s">
        <v>307</v>
      </c>
      <c r="M22" s="23"/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15</v>
      </c>
      <c r="AA22" s="24">
        <v>1</v>
      </c>
      <c r="AB22" s="24">
        <v>6</v>
      </c>
      <c r="AC22" s="24">
        <f t="shared" si="8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12</v>
      </c>
      <c r="AN22" s="24">
        <v>0</v>
      </c>
      <c r="AO22" s="24">
        <v>11</v>
      </c>
      <c r="AP22" s="24">
        <f t="shared" si="9"/>
        <v>11</v>
      </c>
      <c r="AQ22" s="24">
        <v>6</v>
      </c>
      <c r="AR22" s="45"/>
    </row>
    <row r="23" spans="1:44" ht="15.95" customHeight="1" x14ac:dyDescent="0.25">
      <c r="A23" s="47"/>
      <c r="H23" s="24">
        <v>2</v>
      </c>
      <c r="I23" s="23" t="s">
        <v>35</v>
      </c>
      <c r="L23" s="23" t="s">
        <v>626</v>
      </c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17</v>
      </c>
      <c r="AA23" s="24">
        <v>5</v>
      </c>
      <c r="AB23" s="24">
        <v>9</v>
      </c>
      <c r="AC23" s="24">
        <f t="shared" si="8"/>
        <v>14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11</v>
      </c>
      <c r="AN23" s="24">
        <v>0</v>
      </c>
      <c r="AO23" s="24">
        <v>13</v>
      </c>
      <c r="AP23" s="24">
        <f t="shared" si="9"/>
        <v>13</v>
      </c>
      <c r="AQ23" s="24">
        <v>0</v>
      </c>
      <c r="AR23" s="50"/>
    </row>
    <row r="24" spans="1:44" ht="15.95" customHeight="1" x14ac:dyDescent="0.25">
      <c r="A24" s="47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12</v>
      </c>
      <c r="AA24" s="24">
        <v>1</v>
      </c>
      <c r="AB24" s="24">
        <v>13</v>
      </c>
      <c r="AC24" s="24">
        <f t="shared" si="8"/>
        <v>14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C25" s="6" t="s">
        <v>185</v>
      </c>
      <c r="E25" s="23"/>
      <c r="F25" s="23"/>
      <c r="G25" s="5">
        <v>2</v>
      </c>
      <c r="H25" s="24">
        <v>1</v>
      </c>
      <c r="I25" s="23" t="s">
        <v>62</v>
      </c>
      <c r="J25" s="23"/>
      <c r="K25" s="23"/>
      <c r="L25" s="23" t="s">
        <v>627</v>
      </c>
      <c r="N25" s="23"/>
      <c r="O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15</v>
      </c>
      <c r="AA25" s="24">
        <v>0</v>
      </c>
      <c r="AB25" s="24">
        <v>9</v>
      </c>
      <c r="AC25" s="24">
        <f t="shared" si="8"/>
        <v>9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16</v>
      </c>
      <c r="AN25" s="24">
        <v>3</v>
      </c>
      <c r="AO25" s="24">
        <v>9</v>
      </c>
      <c r="AP25" s="24">
        <f t="shared" si="9"/>
        <v>12</v>
      </c>
      <c r="AQ25" s="24">
        <v>2</v>
      </c>
      <c r="AR25" s="40"/>
    </row>
    <row r="26" spans="1:44" ht="15.95" customHeight="1" x14ac:dyDescent="0.25">
      <c r="A26" s="47"/>
      <c r="B26" s="24" t="s">
        <v>34</v>
      </c>
      <c r="C26" s="23" t="s">
        <v>625</v>
      </c>
      <c r="D26" s="16"/>
      <c r="H26" s="24">
        <v>2</v>
      </c>
      <c r="I26" s="23" t="s">
        <v>62</v>
      </c>
      <c r="J26" s="23"/>
      <c r="K26" s="23"/>
      <c r="L26" s="23" t="s">
        <v>628</v>
      </c>
      <c r="M26" s="23"/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13</v>
      </c>
      <c r="AA26" s="24">
        <v>0</v>
      </c>
      <c r="AB26" s="24">
        <v>3</v>
      </c>
      <c r="AC26" s="24">
        <f t="shared" si="8"/>
        <v>3</v>
      </c>
      <c r="AD26" s="24">
        <v>2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16</v>
      </c>
      <c r="AN26" s="24">
        <v>2</v>
      </c>
      <c r="AO26" s="24">
        <v>11</v>
      </c>
      <c r="AP26" s="24">
        <f t="shared" si="9"/>
        <v>13</v>
      </c>
      <c r="AQ26" s="24">
        <v>0</v>
      </c>
      <c r="AR26" s="40"/>
    </row>
    <row r="27" spans="1:44" ht="15.95" customHeight="1" thickBot="1" x14ac:dyDescent="0.3">
      <c r="A27" s="47"/>
      <c r="B27" s="40"/>
      <c r="C27" s="52"/>
      <c r="D27" s="52"/>
      <c r="E27" s="52"/>
      <c r="F27" s="52"/>
      <c r="G27" s="48"/>
      <c r="H27" s="51"/>
      <c r="I27" s="52"/>
      <c r="J27" s="52"/>
      <c r="K27" s="51"/>
      <c r="L27" s="51"/>
      <c r="M27" s="51"/>
      <c r="N27" s="51"/>
      <c r="O27" s="51"/>
      <c r="P27" s="51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187</v>
      </c>
      <c r="AA27" s="25">
        <f t="shared" ref="AA27" si="10">SUM(AA15:AA26)</f>
        <v>65</v>
      </c>
      <c r="AB27" s="25">
        <f>SUM(AB15:AB26)</f>
        <v>107</v>
      </c>
      <c r="AC27" s="25">
        <f>+AB27+AA27</f>
        <v>172</v>
      </c>
      <c r="AD27" s="25">
        <f>SUM(AD15:AD26)</f>
        <v>28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185</v>
      </c>
      <c r="AN27" s="25">
        <f t="shared" ref="AN27" si="11">SUM(AN15:AN26)</f>
        <v>71</v>
      </c>
      <c r="AO27" s="25">
        <f>SUM(AO15:AO26)</f>
        <v>115</v>
      </c>
      <c r="AP27" s="25">
        <f>+AO27+AN27</f>
        <v>186</v>
      </c>
      <c r="AQ27" s="25">
        <f>SUM(AQ15:AQ26)</f>
        <v>28</v>
      </c>
      <c r="AR27" s="40"/>
    </row>
    <row r="28" spans="1:44" ht="15.95" customHeight="1" x14ac:dyDescent="0.25">
      <c r="A28" s="47"/>
      <c r="B28" s="48" t="s">
        <v>67</v>
      </c>
      <c r="C28" s="6" t="s">
        <v>187</v>
      </c>
      <c r="F28" s="20"/>
      <c r="G28" s="5">
        <v>3</v>
      </c>
      <c r="H28" s="24">
        <v>1</v>
      </c>
      <c r="I28" s="23" t="s">
        <v>300</v>
      </c>
      <c r="J28" s="23"/>
      <c r="K28" s="23"/>
      <c r="L28" s="23" t="s">
        <v>600</v>
      </c>
      <c r="M28" s="23"/>
      <c r="N28" s="23"/>
      <c r="O28" s="23"/>
      <c r="P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35</v>
      </c>
      <c r="AA28" s="15">
        <v>7</v>
      </c>
      <c r="AB28" s="15">
        <v>9</v>
      </c>
      <c r="AC28" s="15">
        <f t="shared" ref="AC28:AC39" si="12">+AA28+AB28</f>
        <v>16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62</v>
      </c>
      <c r="AN28" s="15">
        <v>20</v>
      </c>
      <c r="AO28" s="15">
        <v>25</v>
      </c>
      <c r="AP28" s="15">
        <f t="shared" ref="AP28:AP39" si="13">+AN28+AO28</f>
        <v>45</v>
      </c>
      <c r="AQ28" s="15">
        <v>12</v>
      </c>
      <c r="AR28" s="40"/>
    </row>
    <row r="29" spans="1:44" ht="15.95" customHeight="1" x14ac:dyDescent="0.25">
      <c r="A29" s="47"/>
      <c r="B29" s="24" t="s">
        <v>34</v>
      </c>
      <c r="C29" s="23"/>
      <c r="D29" s="23" t="s">
        <v>140</v>
      </c>
      <c r="E29" s="23"/>
      <c r="H29" s="24">
        <v>2</v>
      </c>
      <c r="I29" s="23" t="s">
        <v>300</v>
      </c>
      <c r="L29" s="23" t="s">
        <v>629</v>
      </c>
      <c r="M29" s="23"/>
      <c r="N29" s="23"/>
      <c r="O29" s="23"/>
      <c r="P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17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8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300</v>
      </c>
      <c r="M30" s="23" t="s">
        <v>193</v>
      </c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15</v>
      </c>
      <c r="AA30" s="24">
        <v>7</v>
      </c>
      <c r="AB30" s="24">
        <v>5</v>
      </c>
      <c r="AC30" s="24">
        <f t="shared" si="12"/>
        <v>12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13</v>
      </c>
      <c r="AA31" s="24">
        <v>3</v>
      </c>
      <c r="AB31" s="24">
        <v>9</v>
      </c>
      <c r="AC31" s="24">
        <f t="shared" si="12"/>
        <v>12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12</v>
      </c>
      <c r="AN31" s="24">
        <v>1</v>
      </c>
      <c r="AO31" s="24">
        <v>2</v>
      </c>
      <c r="AP31" s="24">
        <f t="shared" si="13"/>
        <v>3</v>
      </c>
      <c r="AQ31" s="24">
        <v>0</v>
      </c>
      <c r="AR31" s="40"/>
    </row>
    <row r="32" spans="1:44" ht="15.95" customHeight="1" x14ac:dyDescent="0.25">
      <c r="A32" s="47"/>
      <c r="C32" s="6" t="s">
        <v>182</v>
      </c>
      <c r="D32" s="1"/>
      <c r="E32" s="23"/>
      <c r="F32" s="23"/>
      <c r="G32" s="5">
        <v>3</v>
      </c>
      <c r="H32" s="24">
        <v>1</v>
      </c>
      <c r="I32" s="23" t="s">
        <v>122</v>
      </c>
      <c r="J32" s="23"/>
      <c r="K32" s="23"/>
      <c r="L32" s="23" t="s">
        <v>621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17</v>
      </c>
      <c r="AA32" s="24">
        <v>3</v>
      </c>
      <c r="AB32" s="24">
        <v>8</v>
      </c>
      <c r="AC32" s="24">
        <f t="shared" si="12"/>
        <v>11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13</v>
      </c>
      <c r="AN32" s="24">
        <v>9</v>
      </c>
      <c r="AO32" s="24">
        <v>5</v>
      </c>
      <c r="AP32" s="24">
        <f t="shared" si="13"/>
        <v>14</v>
      </c>
      <c r="AQ32" s="24">
        <v>4</v>
      </c>
      <c r="AR32" s="40"/>
    </row>
    <row r="33" spans="1:44" ht="15.95" customHeight="1" x14ac:dyDescent="0.25">
      <c r="A33" s="47"/>
      <c r="B33" s="24" t="s">
        <v>34</v>
      </c>
      <c r="C33" s="16" t="s">
        <v>597</v>
      </c>
      <c r="D33" s="16"/>
      <c r="H33" s="24">
        <v>1</v>
      </c>
      <c r="I33" s="23" t="s">
        <v>158</v>
      </c>
      <c r="J33" s="23"/>
      <c r="K33" s="23"/>
      <c r="L33" s="23" t="s">
        <v>461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15</v>
      </c>
      <c r="AA33" s="24">
        <v>5</v>
      </c>
      <c r="AB33" s="24">
        <v>7</v>
      </c>
      <c r="AC33" s="24">
        <f t="shared" si="12"/>
        <v>12</v>
      </c>
      <c r="AD33" s="24">
        <v>2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15</v>
      </c>
      <c r="AN33" s="24">
        <v>1</v>
      </c>
      <c r="AO33" s="24">
        <v>6</v>
      </c>
      <c r="AP33" s="24">
        <f t="shared" si="13"/>
        <v>7</v>
      </c>
      <c r="AQ33" s="24">
        <v>0</v>
      </c>
      <c r="AR33" s="40"/>
    </row>
    <row r="34" spans="1:44" ht="15.95" customHeight="1" x14ac:dyDescent="0.25">
      <c r="A34" s="47"/>
      <c r="C34" s="16" t="s">
        <v>596</v>
      </c>
      <c r="H34" s="24">
        <v>2</v>
      </c>
      <c r="I34" s="23" t="s">
        <v>171</v>
      </c>
      <c r="J34" s="23"/>
      <c r="K34" s="23"/>
      <c r="L34" s="23" t="s">
        <v>158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10</v>
      </c>
      <c r="AA34" s="24">
        <v>1</v>
      </c>
      <c r="AB34" s="24">
        <v>6</v>
      </c>
      <c r="AC34" s="24">
        <f t="shared" si="12"/>
        <v>7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13</v>
      </c>
      <c r="AN34" s="24">
        <v>3</v>
      </c>
      <c r="AO34" s="24">
        <v>5</v>
      </c>
      <c r="AP34" s="24">
        <f t="shared" si="13"/>
        <v>8</v>
      </c>
      <c r="AQ34" s="24">
        <v>0</v>
      </c>
      <c r="AR34" s="40"/>
    </row>
    <row r="35" spans="1:44" ht="15.95" customHeight="1" x14ac:dyDescent="0.25">
      <c r="A35" s="47" t="s">
        <v>64</v>
      </c>
      <c r="B35" s="40"/>
      <c r="C35" s="52"/>
      <c r="D35" s="52"/>
      <c r="E35" s="52"/>
      <c r="F35" s="52"/>
      <c r="G35" s="48"/>
      <c r="H35" s="51"/>
      <c r="I35" s="52"/>
      <c r="J35" s="52"/>
      <c r="K35" s="51"/>
      <c r="L35" s="51"/>
      <c r="M35" s="51"/>
      <c r="N35" s="51"/>
      <c r="O35" s="51"/>
      <c r="P35" s="51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11</v>
      </c>
      <c r="AA35" s="24">
        <v>1</v>
      </c>
      <c r="AB35" s="24">
        <v>1</v>
      </c>
      <c r="AC35" s="24">
        <f t="shared" si="12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17</v>
      </c>
      <c r="AN35" s="24">
        <v>2</v>
      </c>
      <c r="AO35" s="24">
        <v>5</v>
      </c>
      <c r="AP35" s="24">
        <f t="shared" si="13"/>
        <v>7</v>
      </c>
      <c r="AQ35" s="24">
        <v>2</v>
      </c>
      <c r="AR35" s="40"/>
    </row>
    <row r="36" spans="1:44" ht="15.95" customHeight="1" x14ac:dyDescent="0.25">
      <c r="A36" s="47"/>
      <c r="B36" s="48" t="s">
        <v>80</v>
      </c>
      <c r="C36" s="6" t="s">
        <v>186</v>
      </c>
      <c r="E36" s="11"/>
      <c r="F36" s="11"/>
      <c r="G36" s="5">
        <v>1</v>
      </c>
      <c r="H36" s="24">
        <v>1</v>
      </c>
      <c r="I36" s="23" t="s">
        <v>573</v>
      </c>
      <c r="J36" s="23"/>
      <c r="K36" s="23"/>
      <c r="L36" s="23" t="s">
        <v>78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14</v>
      </c>
      <c r="AA36" s="24">
        <v>3</v>
      </c>
      <c r="AB36" s="24">
        <v>4</v>
      </c>
      <c r="AC36" s="24">
        <f t="shared" si="12"/>
        <v>7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9</v>
      </c>
      <c r="AN36" s="24">
        <v>1</v>
      </c>
      <c r="AO36" s="24">
        <v>5</v>
      </c>
      <c r="AP36" s="24">
        <f t="shared" si="13"/>
        <v>6</v>
      </c>
      <c r="AQ36" s="24">
        <v>2</v>
      </c>
      <c r="AR36" s="40"/>
    </row>
    <row r="37" spans="1:44" ht="15.95" customHeight="1" x14ac:dyDescent="0.25">
      <c r="A37" s="47"/>
      <c r="B37" s="24" t="s">
        <v>34</v>
      </c>
      <c r="C37" s="16" t="s">
        <v>611</v>
      </c>
      <c r="D37" s="16"/>
      <c r="E37" s="16"/>
      <c r="H37" s="24"/>
      <c r="I37" s="23"/>
      <c r="J37" s="23"/>
      <c r="K37" s="23"/>
      <c r="L37" s="23"/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14</v>
      </c>
      <c r="AA37" s="24">
        <v>1</v>
      </c>
      <c r="AB37" s="24">
        <v>4</v>
      </c>
      <c r="AC37" s="24">
        <f t="shared" si="12"/>
        <v>5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13</v>
      </c>
      <c r="AN37" s="24">
        <v>0</v>
      </c>
      <c r="AO37" s="24">
        <v>4</v>
      </c>
      <c r="AP37" s="24">
        <f t="shared" si="13"/>
        <v>4</v>
      </c>
      <c r="AQ37" s="24">
        <v>0</v>
      </c>
      <c r="AR37" s="40"/>
    </row>
    <row r="38" spans="1:44" ht="15.95" customHeight="1" x14ac:dyDescent="0.25">
      <c r="A38" s="47"/>
      <c r="C38" s="16" t="s">
        <v>612</v>
      </c>
      <c r="H38" s="24"/>
      <c r="I38" s="23"/>
      <c r="K38" s="23"/>
      <c r="L38" s="23"/>
      <c r="M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16</v>
      </c>
      <c r="AA38" s="24">
        <v>3</v>
      </c>
      <c r="AB38" s="24">
        <v>8</v>
      </c>
      <c r="AC38" s="24">
        <f t="shared" si="12"/>
        <v>11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10</v>
      </c>
      <c r="AN38" s="24">
        <v>0</v>
      </c>
      <c r="AO38" s="24">
        <v>1</v>
      </c>
      <c r="AP38" s="24">
        <f t="shared" si="13"/>
        <v>1</v>
      </c>
      <c r="AQ38" s="24">
        <v>2</v>
      </c>
      <c r="AR38" s="40"/>
    </row>
    <row r="39" spans="1:44" ht="15.95" customHeight="1" x14ac:dyDescent="0.25">
      <c r="A39" s="47"/>
      <c r="C39" s="16" t="s">
        <v>612</v>
      </c>
      <c r="H39" s="24"/>
      <c r="I39" s="23"/>
      <c r="K39" s="23"/>
      <c r="L39" s="23"/>
      <c r="M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2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15</v>
      </c>
      <c r="AN39" s="24">
        <v>3</v>
      </c>
      <c r="AO39" s="24">
        <v>4</v>
      </c>
      <c r="AP39" s="24">
        <f t="shared" si="13"/>
        <v>7</v>
      </c>
      <c r="AQ39" s="24">
        <v>0</v>
      </c>
      <c r="AR39" s="40"/>
    </row>
    <row r="40" spans="1:44" ht="15.95" customHeight="1" thickBot="1" x14ac:dyDescent="0.3">
      <c r="A40" s="47"/>
      <c r="H40" s="24"/>
      <c r="I40" s="23"/>
      <c r="K40" s="23"/>
      <c r="L40" s="23"/>
      <c r="M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185</v>
      </c>
      <c r="AA40" s="25">
        <f t="shared" ref="AA40" si="14">SUM(AA28:AA39)</f>
        <v>34</v>
      </c>
      <c r="AB40" s="25">
        <f>SUM(AB28:AB39)</f>
        <v>61</v>
      </c>
      <c r="AC40" s="25">
        <f>+AB40+AA40</f>
        <v>95</v>
      </c>
      <c r="AD40" s="25">
        <f>SUM(AD28:AD39)</f>
        <v>26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187</v>
      </c>
      <c r="AN40" s="25">
        <f t="shared" ref="AN40" si="15">SUM(AN28:AN39)</f>
        <v>40</v>
      </c>
      <c r="AO40" s="25">
        <f>SUM(AO28:AO39)</f>
        <v>62</v>
      </c>
      <c r="AP40" s="25">
        <f>+AO40+AN40</f>
        <v>102</v>
      </c>
      <c r="AQ40" s="25">
        <f>SUM(AQ28:AQ39)</f>
        <v>22</v>
      </c>
      <c r="AR40" s="40"/>
    </row>
    <row r="41" spans="1:44" ht="15.95" customHeight="1" x14ac:dyDescent="0.25">
      <c r="A41" s="47"/>
      <c r="B41" s="11"/>
      <c r="C41" s="6" t="s">
        <v>184</v>
      </c>
      <c r="D41" s="16"/>
      <c r="F41" s="11"/>
      <c r="G41" s="5">
        <v>4</v>
      </c>
      <c r="H41" s="24">
        <v>1</v>
      </c>
      <c r="I41" s="23" t="s">
        <v>172</v>
      </c>
      <c r="K41" s="23"/>
      <c r="L41" s="23" t="s">
        <v>427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50</v>
      </c>
      <c r="AA41" s="15">
        <v>11</v>
      </c>
      <c r="AB41" s="15">
        <v>17</v>
      </c>
      <c r="AC41" s="15">
        <f t="shared" ref="AC41:AC52" si="16">+AA41+AB41</f>
        <v>28</v>
      </c>
      <c r="AD41" s="15">
        <v>4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45.5</v>
      </c>
      <c r="AN41" s="15">
        <v>19</v>
      </c>
      <c r="AO41" s="15">
        <v>17</v>
      </c>
      <c r="AP41" s="15">
        <f t="shared" ref="AP41:AP52" si="17">+AN41+AO41</f>
        <v>36</v>
      </c>
      <c r="AQ41" s="15">
        <v>4</v>
      </c>
      <c r="AR41" s="40"/>
    </row>
    <row r="42" spans="1:44" ht="15.95" customHeight="1" x14ac:dyDescent="0.25">
      <c r="A42" s="47"/>
      <c r="B42" s="24" t="s">
        <v>34</v>
      </c>
      <c r="C42" s="23" t="s">
        <v>613</v>
      </c>
      <c r="D42" s="16"/>
      <c r="E42" s="23"/>
      <c r="F42" s="23"/>
      <c r="G42" s="5"/>
      <c r="H42" s="24">
        <v>1</v>
      </c>
      <c r="I42" s="23" t="s">
        <v>119</v>
      </c>
      <c r="K42" s="23"/>
      <c r="L42" s="23" t="s">
        <v>620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15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15</v>
      </c>
      <c r="AN42" s="24">
        <v>0</v>
      </c>
      <c r="AO42" s="24">
        <v>0</v>
      </c>
      <c r="AP42" s="24">
        <f t="shared" si="17"/>
        <v>0</v>
      </c>
      <c r="AQ42" s="24">
        <v>2</v>
      </c>
      <c r="AR42" s="40"/>
    </row>
    <row r="43" spans="1:44" ht="15.95" customHeight="1" x14ac:dyDescent="0.25">
      <c r="A43" s="47"/>
      <c r="C43" s="23" t="s">
        <v>614</v>
      </c>
      <c r="H43" s="24">
        <v>1</v>
      </c>
      <c r="I43" s="23" t="s">
        <v>619</v>
      </c>
      <c r="L43" s="23" t="s">
        <v>63</v>
      </c>
      <c r="M43" s="23"/>
      <c r="N43" s="23"/>
      <c r="O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17</v>
      </c>
      <c r="AA43" s="24">
        <v>21</v>
      </c>
      <c r="AB43" s="24">
        <v>8</v>
      </c>
      <c r="AC43" s="24">
        <f t="shared" si="16"/>
        <v>29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15</v>
      </c>
      <c r="AN43" s="24">
        <v>11</v>
      </c>
      <c r="AO43" s="24">
        <v>15</v>
      </c>
      <c r="AP43" s="24">
        <f t="shared" si="17"/>
        <v>26</v>
      </c>
      <c r="AQ43" s="24">
        <v>4</v>
      </c>
      <c r="AR43" s="40"/>
    </row>
    <row r="44" spans="1:44" ht="15.95" customHeight="1" x14ac:dyDescent="0.25">
      <c r="A44" s="47"/>
      <c r="C44" s="23" t="s">
        <v>615</v>
      </c>
      <c r="H44" s="24">
        <v>1</v>
      </c>
      <c r="I44" s="23" t="s">
        <v>119</v>
      </c>
      <c r="L44" s="23"/>
      <c r="M44" s="23" t="s">
        <v>193</v>
      </c>
      <c r="N44" s="23"/>
      <c r="O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14</v>
      </c>
      <c r="AA44" s="24">
        <v>2</v>
      </c>
      <c r="AB44" s="24">
        <v>11</v>
      </c>
      <c r="AC44" s="24">
        <f t="shared" si="16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14</v>
      </c>
      <c r="AN44" s="24">
        <v>6</v>
      </c>
      <c r="AO44" s="24">
        <v>10</v>
      </c>
      <c r="AP44" s="24">
        <f t="shared" si="17"/>
        <v>16</v>
      </c>
      <c r="AQ44" s="24">
        <v>2</v>
      </c>
      <c r="AR44" s="40"/>
    </row>
    <row r="45" spans="1:44" ht="15.95" customHeight="1" x14ac:dyDescent="0.25">
      <c r="A45" s="47"/>
      <c r="C45" s="23" t="s">
        <v>616</v>
      </c>
      <c r="L45" s="23"/>
      <c r="M45" s="23"/>
      <c r="N45" s="23"/>
      <c r="O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12</v>
      </c>
      <c r="AA45" s="24">
        <v>3</v>
      </c>
      <c r="AB45" s="24">
        <v>2</v>
      </c>
      <c r="AC45" s="24">
        <f t="shared" si="16"/>
        <v>5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7"/>
        <v>7</v>
      </c>
      <c r="AQ45" s="24">
        <v>0</v>
      </c>
      <c r="AR45" s="40"/>
    </row>
    <row r="46" spans="1:44" ht="15.95" customHeight="1" x14ac:dyDescent="0.25">
      <c r="A46" s="47"/>
      <c r="C46" s="23" t="s">
        <v>617</v>
      </c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16</v>
      </c>
      <c r="AA46" s="24">
        <v>7</v>
      </c>
      <c r="AB46" s="24">
        <v>5</v>
      </c>
      <c r="AC46" s="24">
        <f t="shared" si="16"/>
        <v>12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7"/>
        <v>2</v>
      </c>
      <c r="AQ46" s="24">
        <v>0</v>
      </c>
      <c r="AR46" s="40"/>
    </row>
    <row r="47" spans="1:44" ht="15.95" customHeight="1" x14ac:dyDescent="0.25">
      <c r="A47" s="47"/>
      <c r="C47" s="23" t="s">
        <v>618</v>
      </c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17</v>
      </c>
      <c r="AN47" s="24">
        <v>3</v>
      </c>
      <c r="AO47" s="24">
        <v>3</v>
      </c>
      <c r="AP47" s="24">
        <f t="shared" si="17"/>
        <v>6</v>
      </c>
      <c r="AQ47" s="24">
        <v>0</v>
      </c>
      <c r="AR47" s="40"/>
    </row>
    <row r="48" spans="1:44" ht="15.95" customHeight="1" x14ac:dyDescent="0.25">
      <c r="A48" s="47"/>
      <c r="B48" s="40"/>
      <c r="C48" s="52"/>
      <c r="D48" s="52"/>
      <c r="E48" s="52"/>
      <c r="F48" s="52"/>
      <c r="G48" s="48"/>
      <c r="H48" s="51"/>
      <c r="I48" s="52"/>
      <c r="J48" s="52"/>
      <c r="K48" s="51"/>
      <c r="L48" s="51"/>
      <c r="M48" s="51"/>
      <c r="N48" s="51"/>
      <c r="O48" s="51"/>
      <c r="P48" s="5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16</v>
      </c>
      <c r="AA48" s="24">
        <v>1</v>
      </c>
      <c r="AB48" s="24">
        <v>6</v>
      </c>
      <c r="AC48" s="24">
        <f t="shared" si="16"/>
        <v>7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17</v>
      </c>
      <c r="AN48" s="24">
        <v>0</v>
      </c>
      <c r="AO48" s="24">
        <v>3</v>
      </c>
      <c r="AP48" s="24">
        <f t="shared" si="17"/>
        <v>3</v>
      </c>
      <c r="AQ48" s="24">
        <v>2</v>
      </c>
      <c r="AR48" s="40"/>
    </row>
    <row r="49" spans="1:44" ht="15.95" customHeight="1" x14ac:dyDescent="0.25">
      <c r="A49" s="47"/>
      <c r="B49" s="11"/>
      <c r="C49" s="11"/>
      <c r="D49" s="11"/>
      <c r="E49" s="23" t="s">
        <v>142</v>
      </c>
      <c r="F49" s="23"/>
      <c r="G49" s="5">
        <f>SUM(G14:G48)</f>
        <v>19</v>
      </c>
      <c r="H49" s="5"/>
      <c r="I49" s="20"/>
      <c r="J49" s="23" t="s">
        <v>84</v>
      </c>
      <c r="K49" s="20"/>
      <c r="L49" s="5">
        <f>COUNTA(C14:C48)-8</f>
        <v>13</v>
      </c>
      <c r="N49" s="23" t="s">
        <v>102</v>
      </c>
      <c r="O49" s="5">
        <f>+L49*2+8</f>
        <v>34</v>
      </c>
      <c r="P49" s="1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16</v>
      </c>
      <c r="AA49" s="24">
        <v>3</v>
      </c>
      <c r="AB49" s="24">
        <v>9</v>
      </c>
      <c r="AC49" s="24">
        <f t="shared" si="16"/>
        <v>12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E50" s="23" t="s">
        <v>141</v>
      </c>
      <c r="F50" s="23"/>
      <c r="G50" s="5">
        <f>COUNTA(L15:L48)+COUNTIF(L15:L48,"*&amp;*")</f>
        <v>31</v>
      </c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16</v>
      </c>
      <c r="AA50" s="24">
        <v>0</v>
      </c>
      <c r="AB50" s="24">
        <v>9</v>
      </c>
      <c r="AC50" s="24">
        <f t="shared" si="16"/>
        <v>9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16</v>
      </c>
      <c r="AN50" s="24">
        <v>1</v>
      </c>
      <c r="AO50" s="24">
        <v>4</v>
      </c>
      <c r="AP50" s="24">
        <f t="shared" si="17"/>
        <v>5</v>
      </c>
      <c r="AQ50" s="24">
        <v>4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12</v>
      </c>
      <c r="AA51" s="24">
        <v>2</v>
      </c>
      <c r="AB51" s="24">
        <v>9</v>
      </c>
      <c r="AC51" s="24">
        <f t="shared" si="16"/>
        <v>11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15</v>
      </c>
      <c r="AN51" s="24">
        <v>0</v>
      </c>
      <c r="AO51" s="24">
        <v>1</v>
      </c>
      <c r="AP51" s="24">
        <f t="shared" si="17"/>
        <v>1</v>
      </c>
      <c r="AQ51" s="24">
        <v>2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15</v>
      </c>
      <c r="AN52" s="24">
        <v>0</v>
      </c>
      <c r="AO52" s="24">
        <v>2</v>
      </c>
      <c r="AP52" s="24">
        <f t="shared" si="17"/>
        <v>2</v>
      </c>
      <c r="AQ52" s="24">
        <v>0</v>
      </c>
      <c r="AR52" s="40"/>
    </row>
    <row r="53" spans="1:44" ht="15.95" customHeight="1" thickBot="1" x14ac:dyDescent="0.3">
      <c r="A53" s="47"/>
      <c r="B53" s="6" t="s">
        <v>117</v>
      </c>
      <c r="C53" s="6"/>
      <c r="N53" s="6"/>
      <c r="O53" s="6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187</v>
      </c>
      <c r="AA53" s="25">
        <f t="shared" ref="AA53" si="18">SUM(AA41:AA52)</f>
        <v>51</v>
      </c>
      <c r="AB53" s="25">
        <f>SUM(AB41:AB52)</f>
        <v>79</v>
      </c>
      <c r="AC53" s="25">
        <f>+AB53+AA53</f>
        <v>130</v>
      </c>
      <c r="AD53" s="25">
        <f>SUM(AD41:AD52)</f>
        <v>18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186</v>
      </c>
      <c r="AN53" s="25">
        <f t="shared" ref="AN53" si="19">SUM(AN41:AN52)</f>
        <v>41</v>
      </c>
      <c r="AO53" s="25">
        <f>SUM(AO41:AO52)</f>
        <v>63</v>
      </c>
      <c r="AP53" s="25">
        <f>+AO53+AN53</f>
        <v>104</v>
      </c>
      <c r="AQ53" s="25">
        <f>SUM(AQ41:AQ52)</f>
        <v>22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35</v>
      </c>
      <c r="AA54" s="15">
        <v>11</v>
      </c>
      <c r="AB54" s="15">
        <v>12</v>
      </c>
      <c r="AC54" s="15">
        <f t="shared" ref="AC54:AC65" si="20">+AA54+AB54</f>
        <v>23</v>
      </c>
      <c r="AD54" s="15">
        <v>6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28</v>
      </c>
      <c r="AN54" s="15">
        <v>3</v>
      </c>
      <c r="AO54" s="15">
        <v>3</v>
      </c>
      <c r="AP54" s="15">
        <f t="shared" ref="AP54:AP65" si="21">+AN54+AO54</f>
        <v>6</v>
      </c>
      <c r="AQ54" s="15">
        <v>0</v>
      </c>
      <c r="AR54" s="40"/>
    </row>
    <row r="55" spans="1:44" ht="15.95" customHeight="1" x14ac:dyDescent="0.25">
      <c r="A55" s="47"/>
      <c r="C55" s="6" t="s">
        <v>86</v>
      </c>
      <c r="H55" s="6" t="s">
        <v>93</v>
      </c>
      <c r="M55" s="6" t="s">
        <v>94</v>
      </c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12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C56" s="23" t="s">
        <v>140</v>
      </c>
      <c r="F56" s="23"/>
      <c r="H56" s="23" t="s">
        <v>610</v>
      </c>
      <c r="I56" s="23"/>
      <c r="J56" s="23"/>
      <c r="K56" s="23"/>
      <c r="L56" s="23"/>
      <c r="M56" s="23" t="s">
        <v>140</v>
      </c>
      <c r="O56" s="23"/>
      <c r="P56" s="23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16</v>
      </c>
      <c r="AA56" s="24">
        <v>19</v>
      </c>
      <c r="AB56" s="24">
        <v>8</v>
      </c>
      <c r="AC56" s="24">
        <f t="shared" si="20"/>
        <v>27</v>
      </c>
      <c r="AD56" s="24">
        <v>6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14</v>
      </c>
      <c r="AN56" s="24">
        <v>15</v>
      </c>
      <c r="AO56" s="24">
        <v>11</v>
      </c>
      <c r="AP56" s="24">
        <f t="shared" si="21"/>
        <v>26</v>
      </c>
      <c r="AQ56" s="24">
        <v>6</v>
      </c>
      <c r="AR56" s="40"/>
    </row>
    <row r="57" spans="1:44" ht="15.95" customHeight="1" x14ac:dyDescent="0.25">
      <c r="A57" s="47"/>
      <c r="C57" s="23"/>
      <c r="H57" s="23"/>
      <c r="M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9</v>
      </c>
      <c r="AA57" s="24">
        <v>2</v>
      </c>
      <c r="AB57" s="24">
        <v>5</v>
      </c>
      <c r="AC57" s="24">
        <f t="shared" si="20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14</v>
      </c>
      <c r="AN57" s="24">
        <v>1</v>
      </c>
      <c r="AO57" s="24">
        <v>8</v>
      </c>
      <c r="AP57" s="24">
        <f t="shared" si="21"/>
        <v>9</v>
      </c>
      <c r="AQ57" s="24">
        <v>2</v>
      </c>
      <c r="AR57" s="40"/>
    </row>
    <row r="58" spans="1:44" ht="15.95" customHeight="1" x14ac:dyDescent="0.25">
      <c r="A58" s="47"/>
      <c r="H58" s="23"/>
      <c r="M58" s="23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9</v>
      </c>
      <c r="AA58" s="24">
        <v>2</v>
      </c>
      <c r="AB58" s="24">
        <v>9</v>
      </c>
      <c r="AC58" s="24">
        <f t="shared" si="20"/>
        <v>11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17</v>
      </c>
      <c r="AN58" s="24">
        <v>0</v>
      </c>
      <c r="AO58" s="24">
        <v>10</v>
      </c>
      <c r="AP58" s="24">
        <f t="shared" si="21"/>
        <v>10</v>
      </c>
      <c r="AQ58" s="24">
        <v>0</v>
      </c>
      <c r="AR58" s="40"/>
    </row>
    <row r="59" spans="1:44" ht="15.95" customHeight="1" x14ac:dyDescent="0.25">
      <c r="A59" s="47"/>
      <c r="M59" s="23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17</v>
      </c>
      <c r="AA59" s="24">
        <v>9</v>
      </c>
      <c r="AB59" s="24">
        <v>6</v>
      </c>
      <c r="AC59" s="24">
        <f t="shared" si="20"/>
        <v>15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14</v>
      </c>
      <c r="AN59" s="24">
        <v>11</v>
      </c>
      <c r="AO59" s="24">
        <v>11</v>
      </c>
      <c r="AP59" s="24">
        <f t="shared" si="21"/>
        <v>22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16</v>
      </c>
      <c r="AA60" s="24">
        <v>7</v>
      </c>
      <c r="AB60" s="24">
        <v>14</v>
      </c>
      <c r="AC60" s="24">
        <f t="shared" si="20"/>
        <v>21</v>
      </c>
      <c r="AD60" s="24">
        <v>14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16</v>
      </c>
      <c r="AN60" s="24">
        <v>0</v>
      </c>
      <c r="AO60" s="24">
        <v>4</v>
      </c>
      <c r="AP60" s="24">
        <f t="shared" si="21"/>
        <v>4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20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16</v>
      </c>
      <c r="AN61" s="24">
        <v>1</v>
      </c>
      <c r="AO61" s="24">
        <v>1</v>
      </c>
      <c r="AP61" s="24">
        <f t="shared" si="21"/>
        <v>2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14</v>
      </c>
      <c r="AA62" s="24">
        <v>0</v>
      </c>
      <c r="AB62" s="24">
        <v>5</v>
      </c>
      <c r="AC62" s="24">
        <f t="shared" si="20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17</v>
      </c>
      <c r="AN62" s="24">
        <v>2</v>
      </c>
      <c r="AO62" s="24">
        <v>4</v>
      </c>
      <c r="AP62" s="24">
        <f t="shared" si="21"/>
        <v>6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16</v>
      </c>
      <c r="AA63" s="24">
        <v>3</v>
      </c>
      <c r="AB63" s="24">
        <v>5</v>
      </c>
      <c r="AC63" s="24">
        <f t="shared" si="20"/>
        <v>8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14</v>
      </c>
      <c r="AN63" s="24">
        <v>3</v>
      </c>
      <c r="AO63" s="24">
        <v>3</v>
      </c>
      <c r="AP63" s="24">
        <f t="shared" si="21"/>
        <v>6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17</v>
      </c>
      <c r="AA64" s="24">
        <v>2</v>
      </c>
      <c r="AB64" s="24">
        <v>11</v>
      </c>
      <c r="AC64" s="24">
        <f t="shared" si="20"/>
        <v>13</v>
      </c>
      <c r="AD64" s="24">
        <v>6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15</v>
      </c>
      <c r="AN64" s="24">
        <v>2</v>
      </c>
      <c r="AO64" s="24">
        <v>2</v>
      </c>
      <c r="AP64" s="24">
        <f t="shared" si="21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13</v>
      </c>
      <c r="AA65" s="24">
        <v>0</v>
      </c>
      <c r="AB65" s="24">
        <v>5</v>
      </c>
      <c r="AC65" s="24">
        <f t="shared" si="20"/>
        <v>5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17</v>
      </c>
      <c r="AN65" s="24">
        <v>0</v>
      </c>
      <c r="AO65" s="24">
        <v>3</v>
      </c>
      <c r="AP65" s="24">
        <f t="shared" si="21"/>
        <v>3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186</v>
      </c>
      <c r="AA66" s="25">
        <f t="shared" ref="AA66" si="22">SUM(AA54:AA65)</f>
        <v>55</v>
      </c>
      <c r="AB66" s="25">
        <f>SUM(AB54:AB65)</f>
        <v>85</v>
      </c>
      <c r="AC66" s="25">
        <f>+AB66+AA66</f>
        <v>140</v>
      </c>
      <c r="AD66" s="25">
        <f>SUM(AD54:AD65)</f>
        <v>36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187</v>
      </c>
      <c r="AN66" s="25">
        <f t="shared" ref="AN66" si="23">SUM(AN54:AN65)</f>
        <v>38</v>
      </c>
      <c r="AO66" s="25">
        <f>SUM(AO54:AO65)</f>
        <v>60</v>
      </c>
      <c r="AP66" s="25">
        <f>+AO66+AN66</f>
        <v>98</v>
      </c>
      <c r="AQ66" s="25">
        <f>SUM(AQ54:AQ65)</f>
        <v>16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745</v>
      </c>
      <c r="AA67" s="39">
        <f t="shared" ref="AA67:AD67" si="24">+AA66+AA53+AA40+AA27</f>
        <v>205</v>
      </c>
      <c r="AB67" s="39">
        <f t="shared" si="24"/>
        <v>332</v>
      </c>
      <c r="AC67" s="39">
        <f t="shared" si="24"/>
        <v>537</v>
      </c>
      <c r="AD67" s="39">
        <f t="shared" si="24"/>
        <v>108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745</v>
      </c>
      <c r="AN67" s="39">
        <f t="shared" ref="AN67:AQ67" si="25">+AN66+AN53+AN40+AN27</f>
        <v>190</v>
      </c>
      <c r="AO67" s="39">
        <f t="shared" si="25"/>
        <v>300</v>
      </c>
      <c r="AP67" s="39">
        <f t="shared" si="25"/>
        <v>490</v>
      </c>
      <c r="AQ67" s="39">
        <f t="shared" si="25"/>
        <v>88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1490</v>
      </c>
      <c r="AN68" s="24">
        <f>AA67+AN67</f>
        <v>395</v>
      </c>
      <c r="AO68" s="24">
        <f>AB67+AO67</f>
        <v>632</v>
      </c>
      <c r="AP68" s="24">
        <f>AC67+AP67</f>
        <v>1027</v>
      </c>
      <c r="AQ68" s="24">
        <f>AD67+AQ67</f>
        <v>196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17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6">+AA77+AB77</f>
        <v>0</v>
      </c>
      <c r="AD77" s="24">
        <v>0</v>
      </c>
      <c r="AF77" s="30">
        <v>7.5</v>
      </c>
      <c r="AG77" s="23" t="s">
        <v>471</v>
      </c>
      <c r="AM77" s="24">
        <v>2</v>
      </c>
      <c r="AN77" s="24">
        <v>0</v>
      </c>
      <c r="AO77" s="24">
        <v>3</v>
      </c>
      <c r="AP77" s="24">
        <f>+AN77+AO77</f>
        <v>3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si="26"/>
        <v>0</v>
      </c>
      <c r="AD78" s="24">
        <v>0</v>
      </c>
      <c r="AF78" s="30">
        <v>8</v>
      </c>
      <c r="AG78" s="23" t="s">
        <v>279</v>
      </c>
      <c r="AM78" s="24">
        <v>2</v>
      </c>
      <c r="AN78" s="24">
        <v>0</v>
      </c>
      <c r="AO78" s="24">
        <v>3</v>
      </c>
      <c r="AP78" s="24">
        <f>+AN78+AO78</f>
        <v>3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17</v>
      </c>
      <c r="J79" s="24">
        <v>18</v>
      </c>
      <c r="K79" s="24">
        <v>25</v>
      </c>
      <c r="L79" s="55">
        <f t="shared" ref="L79:L111" si="27">+J79+K79</f>
        <v>43</v>
      </c>
      <c r="M79" s="24">
        <v>6</v>
      </c>
      <c r="Q79" s="40"/>
      <c r="R79" s="40"/>
      <c r="S79" s="30">
        <v>8</v>
      </c>
      <c r="T79" s="23" t="s">
        <v>492</v>
      </c>
      <c r="Z79" s="24">
        <v>4</v>
      </c>
      <c r="AA79" s="24">
        <v>1</v>
      </c>
      <c r="AB79" s="24">
        <v>1</v>
      </c>
      <c r="AC79" s="24">
        <f t="shared" si="26"/>
        <v>2</v>
      </c>
      <c r="AD79" s="24">
        <v>2</v>
      </c>
      <c r="AF79" s="30">
        <v>8</v>
      </c>
      <c r="AG79" s="23" t="s">
        <v>415</v>
      </c>
      <c r="AM79" s="24">
        <v>2</v>
      </c>
      <c r="AN79" s="24">
        <v>1</v>
      </c>
      <c r="AO79" s="24">
        <v>2</v>
      </c>
      <c r="AP79" s="24">
        <f>+AN79+AO79</f>
        <v>3</v>
      </c>
      <c r="AQ79" s="24">
        <v>4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17</v>
      </c>
      <c r="J80" s="24">
        <v>24</v>
      </c>
      <c r="K80" s="24">
        <v>17</v>
      </c>
      <c r="L80" s="55">
        <f t="shared" si="27"/>
        <v>41</v>
      </c>
      <c r="M80" s="24">
        <v>6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6"/>
        <v>0</v>
      </c>
      <c r="AD80" s="24">
        <v>0</v>
      </c>
      <c r="AF80" s="30">
        <v>6</v>
      </c>
      <c r="AG80" s="23" t="s">
        <v>214</v>
      </c>
      <c r="AM80" s="24">
        <v>4</v>
      </c>
      <c r="AN80" s="24">
        <v>0</v>
      </c>
      <c r="AO80" s="24">
        <v>1</v>
      </c>
      <c r="AP80" s="24">
        <f t="shared" ref="AP80:AP81" si="28"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14</v>
      </c>
      <c r="J81" s="24">
        <v>27</v>
      </c>
      <c r="K81" s="24">
        <v>6</v>
      </c>
      <c r="L81" s="55">
        <f t="shared" si="27"/>
        <v>33</v>
      </c>
      <c r="M81" s="24">
        <v>6</v>
      </c>
      <c r="Q81" s="40"/>
      <c r="R81" s="40"/>
      <c r="S81" s="30">
        <v>9</v>
      </c>
      <c r="T81" s="23" t="s">
        <v>305</v>
      </c>
      <c r="Z81" s="24">
        <v>9</v>
      </c>
      <c r="AA81" s="24">
        <v>5</v>
      </c>
      <c r="AB81" s="24">
        <v>8</v>
      </c>
      <c r="AC81" s="24">
        <f>+AA81+AB81</f>
        <v>13</v>
      </c>
      <c r="AD81" s="24">
        <v>4</v>
      </c>
      <c r="AF81" s="30">
        <v>9.5</v>
      </c>
      <c r="AG81" s="23" t="s">
        <v>417</v>
      </c>
      <c r="AM81" s="24">
        <v>2</v>
      </c>
      <c r="AN81" s="24">
        <v>5</v>
      </c>
      <c r="AO81" s="24">
        <v>0</v>
      </c>
      <c r="AP81" s="24">
        <f t="shared" si="28"/>
        <v>5</v>
      </c>
      <c r="AQ81" s="24">
        <v>0</v>
      </c>
      <c r="AR81" s="40"/>
    </row>
    <row r="82" spans="1:44" ht="15.75" customHeight="1" x14ac:dyDescent="0.25">
      <c r="A82" s="40"/>
      <c r="D82" s="23" t="s">
        <v>180</v>
      </c>
      <c r="E82" s="23"/>
      <c r="F82" s="23"/>
      <c r="G82" s="23" t="s">
        <v>149</v>
      </c>
      <c r="H82" s="24"/>
      <c r="I82" s="24">
        <v>15</v>
      </c>
      <c r="J82" s="24">
        <v>19</v>
      </c>
      <c r="K82" s="24">
        <v>13</v>
      </c>
      <c r="L82" s="55">
        <f t="shared" si="27"/>
        <v>32</v>
      </c>
      <c r="M82" s="24">
        <v>2</v>
      </c>
      <c r="Q82" s="40"/>
      <c r="R82" s="40"/>
      <c r="S82" s="30">
        <v>8</v>
      </c>
      <c r="T82" s="23" t="s">
        <v>552</v>
      </c>
      <c r="Z82" s="24">
        <v>5</v>
      </c>
      <c r="AA82" s="24">
        <v>1</v>
      </c>
      <c r="AB82" s="24">
        <v>5</v>
      </c>
      <c r="AC82" s="24">
        <f t="shared" ref="AC82" si="29">+AA82+AB82</f>
        <v>6</v>
      </c>
      <c r="AD82" s="24">
        <v>0</v>
      </c>
      <c r="AF82" s="30">
        <v>7.5</v>
      </c>
      <c r="AG82" s="23" t="s">
        <v>242</v>
      </c>
      <c r="AM82" s="24">
        <v>4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125</v>
      </c>
      <c r="E83" s="23"/>
      <c r="F83" s="23"/>
      <c r="G83" s="23" t="s">
        <v>147</v>
      </c>
      <c r="H83" s="24"/>
      <c r="I83" s="24">
        <v>17</v>
      </c>
      <c r="J83" s="24">
        <v>21</v>
      </c>
      <c r="K83" s="24">
        <v>8</v>
      </c>
      <c r="L83" s="55">
        <f t="shared" si="27"/>
        <v>29</v>
      </c>
      <c r="M83" s="24">
        <v>0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241</v>
      </c>
      <c r="AM83" s="24">
        <v>6</v>
      </c>
      <c r="AN83" s="24">
        <v>3</v>
      </c>
      <c r="AO83" s="24">
        <v>5</v>
      </c>
      <c r="AP83" s="24">
        <f>+AN83+AO83</f>
        <v>8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16</v>
      </c>
      <c r="J84" s="24">
        <v>19</v>
      </c>
      <c r="K84" s="24">
        <v>8</v>
      </c>
      <c r="L84" s="55">
        <f t="shared" si="27"/>
        <v>27</v>
      </c>
      <c r="M84" s="24">
        <v>6</v>
      </c>
      <c r="Q84" s="40"/>
      <c r="R84" s="40"/>
      <c r="S84" s="30">
        <v>9.5</v>
      </c>
      <c r="T84" s="23" t="s">
        <v>381</v>
      </c>
      <c r="Z84" s="24">
        <v>1</v>
      </c>
      <c r="AA84" s="24">
        <v>1</v>
      </c>
      <c r="AB84" s="24">
        <v>1</v>
      </c>
      <c r="AC84" s="24">
        <f>+AA84+AB84</f>
        <v>2</v>
      </c>
      <c r="AD84" s="24">
        <v>0</v>
      </c>
      <c r="AF84" s="30">
        <v>8</v>
      </c>
      <c r="AG84" s="23" t="s">
        <v>306</v>
      </c>
      <c r="AM84" s="24">
        <v>6</v>
      </c>
      <c r="AN84" s="24">
        <v>2</v>
      </c>
      <c r="AO84" s="24">
        <v>4</v>
      </c>
      <c r="AP84" s="24">
        <f t="shared" ref="AP84:AP87" si="30">+AN84+AO84</f>
        <v>6</v>
      </c>
      <c r="AQ84" s="24">
        <v>2</v>
      </c>
      <c r="AR84" s="40"/>
    </row>
    <row r="85" spans="1:44" ht="15.75" customHeight="1" x14ac:dyDescent="0.25">
      <c r="A85" s="40"/>
      <c r="D85" s="23" t="s">
        <v>112</v>
      </c>
      <c r="E85" s="23"/>
      <c r="F85" s="23"/>
      <c r="G85" s="23" t="s">
        <v>148</v>
      </c>
      <c r="H85" s="24"/>
      <c r="I85" s="24">
        <v>14</v>
      </c>
      <c r="J85" s="24">
        <v>15</v>
      </c>
      <c r="K85" s="24">
        <v>11</v>
      </c>
      <c r="L85" s="55">
        <f t="shared" si="27"/>
        <v>26</v>
      </c>
      <c r="M85" s="24">
        <v>6</v>
      </c>
      <c r="Q85" s="40"/>
      <c r="R85" s="40"/>
      <c r="S85" s="30">
        <v>6.5</v>
      </c>
      <c r="T85" s="23" t="s">
        <v>213</v>
      </c>
      <c r="Z85" s="24">
        <v>9</v>
      </c>
      <c r="AA85" s="24">
        <v>2</v>
      </c>
      <c r="AB85" s="24">
        <v>0</v>
      </c>
      <c r="AC85" s="24">
        <f>+AA85+AB85</f>
        <v>2</v>
      </c>
      <c r="AD85" s="24">
        <v>0</v>
      </c>
      <c r="AF85" s="30">
        <v>8</v>
      </c>
      <c r="AG85" s="23" t="s">
        <v>341</v>
      </c>
      <c r="AM85" s="24">
        <v>12</v>
      </c>
      <c r="AN85" s="24">
        <v>4</v>
      </c>
      <c r="AO85" s="24">
        <v>2</v>
      </c>
      <c r="AP85" s="24">
        <f t="shared" si="30"/>
        <v>6</v>
      </c>
      <c r="AQ85" s="24">
        <v>2</v>
      </c>
      <c r="AR85" s="40"/>
    </row>
    <row r="86" spans="1:44" ht="15.75" customHeight="1" x14ac:dyDescent="0.25">
      <c r="A86" s="40"/>
      <c r="D86" s="23" t="s">
        <v>61</v>
      </c>
      <c r="E86" s="23"/>
      <c r="F86" s="23"/>
      <c r="G86" s="23" t="s">
        <v>17</v>
      </c>
      <c r="H86" s="24"/>
      <c r="I86" s="24">
        <v>15</v>
      </c>
      <c r="J86" s="24">
        <v>11</v>
      </c>
      <c r="K86" s="24">
        <v>15</v>
      </c>
      <c r="L86" s="55">
        <f t="shared" si="27"/>
        <v>26</v>
      </c>
      <c r="M86" s="24">
        <v>4</v>
      </c>
      <c r="Q86" s="46"/>
      <c r="R86" s="46"/>
      <c r="S86" s="30">
        <v>6.5</v>
      </c>
      <c r="T86" s="23" t="s">
        <v>448</v>
      </c>
      <c r="Z86" s="24">
        <v>8</v>
      </c>
      <c r="AA86" s="24">
        <v>1</v>
      </c>
      <c r="AB86" s="24">
        <v>3</v>
      </c>
      <c r="AC86" s="24">
        <f t="shared" ref="AC86:AC96" si="31">+AA86+AB86</f>
        <v>4</v>
      </c>
      <c r="AD86" s="24">
        <v>6</v>
      </c>
      <c r="AF86" s="30">
        <v>7.5</v>
      </c>
      <c r="AG86" s="23" t="s">
        <v>362</v>
      </c>
      <c r="AM86" s="24">
        <v>9</v>
      </c>
      <c r="AN86" s="24">
        <v>3</v>
      </c>
      <c r="AO86" s="24">
        <v>6</v>
      </c>
      <c r="AP86" s="24">
        <f t="shared" si="30"/>
        <v>9</v>
      </c>
      <c r="AQ86" s="24">
        <v>0</v>
      </c>
      <c r="AR86" s="46"/>
    </row>
    <row r="87" spans="1:44" ht="15.75" customHeight="1" x14ac:dyDescent="0.25">
      <c r="A87" s="40"/>
      <c r="D87" s="23" t="s">
        <v>106</v>
      </c>
      <c r="G87" s="23" t="s">
        <v>148</v>
      </c>
      <c r="H87" s="24"/>
      <c r="I87" s="24">
        <v>14</v>
      </c>
      <c r="J87" s="24">
        <v>11</v>
      </c>
      <c r="K87" s="24">
        <v>11</v>
      </c>
      <c r="L87" s="55">
        <f t="shared" si="27"/>
        <v>22</v>
      </c>
      <c r="M87" s="24">
        <v>0</v>
      </c>
      <c r="Q87" s="46"/>
      <c r="R87" s="46"/>
      <c r="S87" s="30">
        <v>9</v>
      </c>
      <c r="T87" s="23" t="s">
        <v>521</v>
      </c>
      <c r="Z87" s="24">
        <v>1</v>
      </c>
      <c r="AA87" s="24">
        <v>0</v>
      </c>
      <c r="AB87" s="24">
        <v>1</v>
      </c>
      <c r="AC87" s="24">
        <f t="shared" si="31"/>
        <v>1</v>
      </c>
      <c r="AD87" s="24">
        <v>0</v>
      </c>
      <c r="AF87" s="30">
        <v>8</v>
      </c>
      <c r="AG87" s="23" t="s">
        <v>414</v>
      </c>
      <c r="AM87" s="24">
        <v>2</v>
      </c>
      <c r="AN87" s="24">
        <v>0</v>
      </c>
      <c r="AO87" s="24">
        <v>0</v>
      </c>
      <c r="AP87" s="24">
        <f t="shared" si="30"/>
        <v>0</v>
      </c>
      <c r="AQ87" s="24">
        <v>0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17</v>
      </c>
      <c r="J88" s="24">
        <v>7</v>
      </c>
      <c r="K88" s="24">
        <v>15</v>
      </c>
      <c r="L88" s="55">
        <f t="shared" si="27"/>
        <v>22</v>
      </c>
      <c r="M88" s="24">
        <v>0</v>
      </c>
      <c r="Q88" s="46"/>
      <c r="R88" s="46"/>
      <c r="S88" s="30">
        <v>8</v>
      </c>
      <c r="T88" s="23" t="s">
        <v>416</v>
      </c>
      <c r="Z88" s="24">
        <v>2</v>
      </c>
      <c r="AA88" s="24">
        <v>0</v>
      </c>
      <c r="AB88" s="24">
        <v>0</v>
      </c>
      <c r="AC88" s="24">
        <f t="shared" si="31"/>
        <v>0</v>
      </c>
      <c r="AD88" s="24">
        <v>0</v>
      </c>
      <c r="AF88" s="30">
        <v>7</v>
      </c>
      <c r="AG88" s="23" t="s">
        <v>293</v>
      </c>
      <c r="AM88" s="24">
        <v>5</v>
      </c>
      <c r="AN88" s="24">
        <v>2</v>
      </c>
      <c r="AO88" s="24">
        <v>0</v>
      </c>
      <c r="AP88" s="24">
        <f>+AN88+AO88</f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16</v>
      </c>
      <c r="J89" s="24">
        <v>7</v>
      </c>
      <c r="K89" s="24">
        <v>14</v>
      </c>
      <c r="L89" s="55">
        <f t="shared" si="27"/>
        <v>21</v>
      </c>
      <c r="M89" s="24">
        <v>14</v>
      </c>
      <c r="Q89" s="47"/>
      <c r="R89" s="47"/>
      <c r="S89" s="30">
        <v>9.5</v>
      </c>
      <c r="T89" s="23" t="s">
        <v>285</v>
      </c>
      <c r="Z89" s="24">
        <v>4</v>
      </c>
      <c r="AA89" s="24">
        <v>6</v>
      </c>
      <c r="AB89" s="24">
        <v>3</v>
      </c>
      <c r="AC89" s="24">
        <f t="shared" si="31"/>
        <v>9</v>
      </c>
      <c r="AD89" s="24">
        <v>0</v>
      </c>
      <c r="AF89" s="30">
        <v>7.5</v>
      </c>
      <c r="AG89" s="23" t="s">
        <v>215</v>
      </c>
      <c r="AM89" s="24">
        <v>17</v>
      </c>
      <c r="AN89" s="24">
        <v>7</v>
      </c>
      <c r="AO89" s="24">
        <v>10</v>
      </c>
      <c r="AP89" s="24">
        <f>+AN89+AO89</f>
        <v>17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14</v>
      </c>
      <c r="J90" s="24">
        <v>6</v>
      </c>
      <c r="K90" s="24">
        <v>10</v>
      </c>
      <c r="L90" s="55">
        <f t="shared" si="27"/>
        <v>16</v>
      </c>
      <c r="M90" s="24">
        <v>2</v>
      </c>
      <c r="Q90" s="47"/>
      <c r="R90" s="47"/>
      <c r="S90" s="30">
        <v>7.5</v>
      </c>
      <c r="T90" s="23" t="s">
        <v>451</v>
      </c>
      <c r="Z90" s="24">
        <v>1</v>
      </c>
      <c r="AA90" s="24">
        <v>0</v>
      </c>
      <c r="AB90" s="24">
        <v>0</v>
      </c>
      <c r="AC90" s="24">
        <f t="shared" si="31"/>
        <v>0</v>
      </c>
      <c r="AD90" s="24">
        <v>0</v>
      </c>
      <c r="AF90" s="30">
        <v>8.5</v>
      </c>
      <c r="AG90" s="23" t="s">
        <v>339</v>
      </c>
      <c r="AM90" s="24">
        <v>6</v>
      </c>
      <c r="AN90" s="24">
        <v>2</v>
      </c>
      <c r="AO90" s="24">
        <v>5</v>
      </c>
      <c r="AP90" s="24">
        <f t="shared" ref="AP90:AP91" si="32">+AN90+AO90</f>
        <v>7</v>
      </c>
      <c r="AQ90" s="24">
        <v>4</v>
      </c>
      <c r="AR90" s="47"/>
    </row>
    <row r="91" spans="1:44" ht="15.75" customHeight="1" x14ac:dyDescent="0.25">
      <c r="A91" s="40"/>
      <c r="D91" s="23" t="s">
        <v>81</v>
      </c>
      <c r="E91" s="23"/>
      <c r="F91" s="23"/>
      <c r="G91" s="23" t="s">
        <v>146</v>
      </c>
      <c r="H91" s="24"/>
      <c r="I91" s="24">
        <v>17</v>
      </c>
      <c r="J91" s="24">
        <v>9</v>
      </c>
      <c r="K91" s="24">
        <v>6</v>
      </c>
      <c r="L91" s="55">
        <f t="shared" si="27"/>
        <v>15</v>
      </c>
      <c r="M91" s="24">
        <v>0</v>
      </c>
      <c r="Q91" s="47"/>
      <c r="R91" s="47"/>
      <c r="S91" s="30">
        <v>7.5</v>
      </c>
      <c r="T91" s="23" t="s">
        <v>472</v>
      </c>
      <c r="Z91" s="24">
        <v>8</v>
      </c>
      <c r="AA91" s="24">
        <v>2</v>
      </c>
      <c r="AB91" s="24">
        <v>1</v>
      </c>
      <c r="AC91" s="24">
        <f t="shared" si="31"/>
        <v>3</v>
      </c>
      <c r="AD91" s="24">
        <v>6</v>
      </c>
      <c r="AF91" s="30">
        <v>8</v>
      </c>
      <c r="AG91" s="23" t="s">
        <v>286</v>
      </c>
      <c r="AM91" s="24">
        <v>3</v>
      </c>
      <c r="AN91" s="24">
        <v>0</v>
      </c>
      <c r="AO91" s="24">
        <v>3</v>
      </c>
      <c r="AP91" s="24">
        <f t="shared" si="32"/>
        <v>3</v>
      </c>
      <c r="AQ91" s="24">
        <v>0</v>
      </c>
      <c r="AR91" s="47"/>
    </row>
    <row r="92" spans="1:44" ht="15.75" customHeight="1" x14ac:dyDescent="0.25">
      <c r="A92" s="40"/>
      <c r="D92" s="23" t="s">
        <v>62</v>
      </c>
      <c r="E92" s="23"/>
      <c r="F92" s="23"/>
      <c r="G92" s="16" t="s">
        <v>21</v>
      </c>
      <c r="H92" s="24"/>
      <c r="I92" s="24">
        <v>13</v>
      </c>
      <c r="J92" s="24">
        <v>9</v>
      </c>
      <c r="K92" s="24">
        <v>5</v>
      </c>
      <c r="L92" s="55">
        <f t="shared" si="27"/>
        <v>14</v>
      </c>
      <c r="M92" s="24">
        <v>4</v>
      </c>
      <c r="Q92" s="47"/>
      <c r="R92" s="47"/>
      <c r="S92" s="30">
        <v>6.5</v>
      </c>
      <c r="T92" s="23" t="s">
        <v>245</v>
      </c>
      <c r="Z92" s="24">
        <v>24</v>
      </c>
      <c r="AA92" s="24">
        <v>4</v>
      </c>
      <c r="AB92" s="24">
        <v>7</v>
      </c>
      <c r="AC92" s="24">
        <f t="shared" si="31"/>
        <v>11</v>
      </c>
      <c r="AD92" s="24">
        <v>2</v>
      </c>
      <c r="AF92" s="30">
        <v>7</v>
      </c>
      <c r="AG92" s="23" t="s">
        <v>210</v>
      </c>
      <c r="AM92" s="24">
        <v>17</v>
      </c>
      <c r="AN92" s="24">
        <v>4</v>
      </c>
      <c r="AO92" s="24">
        <v>4</v>
      </c>
      <c r="AP92" s="24">
        <f>+AN92+AO92</f>
        <v>8</v>
      </c>
      <c r="AQ92" s="24">
        <v>2</v>
      </c>
      <c r="AR92" s="47"/>
    </row>
    <row r="93" spans="1:44" ht="15.75" customHeight="1" x14ac:dyDescent="0.25">
      <c r="A93" s="40"/>
      <c r="D93" s="23" t="s">
        <v>122</v>
      </c>
      <c r="E93" s="23"/>
      <c r="F93" s="23"/>
      <c r="G93" s="23" t="s">
        <v>136</v>
      </c>
      <c r="H93" s="24"/>
      <c r="I93" s="24">
        <v>17</v>
      </c>
      <c r="J93" s="24">
        <v>5</v>
      </c>
      <c r="K93" s="24">
        <v>9</v>
      </c>
      <c r="L93" s="55">
        <f t="shared" si="27"/>
        <v>14</v>
      </c>
      <c r="M93" s="24">
        <v>0</v>
      </c>
      <c r="Q93" s="47"/>
      <c r="R93" s="47"/>
      <c r="S93" s="30">
        <v>8</v>
      </c>
      <c r="T93" s="23" t="s">
        <v>283</v>
      </c>
      <c r="Z93" s="24">
        <v>2</v>
      </c>
      <c r="AA93" s="24">
        <v>1</v>
      </c>
      <c r="AB93" s="24">
        <v>0</v>
      </c>
      <c r="AC93" s="24">
        <f t="shared" si="31"/>
        <v>1</v>
      </c>
      <c r="AD93" s="24">
        <v>0</v>
      </c>
      <c r="AF93" s="30">
        <v>7.5</v>
      </c>
      <c r="AG93" s="23" t="s">
        <v>608</v>
      </c>
      <c r="AM93" s="24">
        <v>1</v>
      </c>
      <c r="AN93" s="24">
        <v>0</v>
      </c>
      <c r="AO93" s="24">
        <v>0</v>
      </c>
      <c r="AP93" s="24">
        <f t="shared" ref="AP93:AP96" si="33"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65</v>
      </c>
      <c r="E94" s="23"/>
      <c r="F94" s="23"/>
      <c r="G94" s="23" t="s">
        <v>136</v>
      </c>
      <c r="H94" s="24"/>
      <c r="I94" s="24">
        <v>12</v>
      </c>
      <c r="J94" s="24">
        <v>1</v>
      </c>
      <c r="K94" s="24">
        <v>13</v>
      </c>
      <c r="L94" s="55">
        <f t="shared" si="27"/>
        <v>14</v>
      </c>
      <c r="M94" s="24">
        <v>0</v>
      </c>
      <c r="Q94" s="47"/>
      <c r="R94" s="47"/>
      <c r="S94" s="30">
        <v>7</v>
      </c>
      <c r="T94" s="23" t="s">
        <v>340</v>
      </c>
      <c r="Z94" s="24">
        <v>1</v>
      </c>
      <c r="AA94" s="24">
        <v>0</v>
      </c>
      <c r="AB94" s="24">
        <v>0</v>
      </c>
      <c r="AC94" s="24">
        <f t="shared" si="31"/>
        <v>0</v>
      </c>
      <c r="AD94" s="24">
        <v>0</v>
      </c>
      <c r="AF94" s="30">
        <v>6</v>
      </c>
      <c r="AG94" s="23" t="s">
        <v>364</v>
      </c>
      <c r="AM94" s="24">
        <v>3</v>
      </c>
      <c r="AN94" s="24">
        <v>0</v>
      </c>
      <c r="AO94" s="24">
        <v>2</v>
      </c>
      <c r="AP94" s="24">
        <f t="shared" si="33"/>
        <v>2</v>
      </c>
      <c r="AQ94" s="24">
        <v>0</v>
      </c>
      <c r="AR94" s="47"/>
    </row>
    <row r="95" spans="1:44" ht="15.75" customHeight="1" x14ac:dyDescent="0.25">
      <c r="A95" s="40"/>
      <c r="D95" s="23" t="s">
        <v>41</v>
      </c>
      <c r="E95" s="23"/>
      <c r="F95" s="23"/>
      <c r="G95" s="23" t="s">
        <v>136</v>
      </c>
      <c r="H95" s="24"/>
      <c r="I95" s="24">
        <v>16</v>
      </c>
      <c r="J95" s="24">
        <v>7</v>
      </c>
      <c r="K95" s="24">
        <v>6</v>
      </c>
      <c r="L95" s="55">
        <f t="shared" si="27"/>
        <v>13</v>
      </c>
      <c r="M95" s="24">
        <v>6</v>
      </c>
      <c r="Q95" s="47"/>
      <c r="R95" s="47"/>
      <c r="S95" s="30">
        <v>8.5</v>
      </c>
      <c r="T95" s="23" t="s">
        <v>244</v>
      </c>
      <c r="Z95" s="24">
        <v>1</v>
      </c>
      <c r="AA95" s="24">
        <v>2</v>
      </c>
      <c r="AB95" s="24">
        <v>0</v>
      </c>
      <c r="AC95" s="24">
        <f t="shared" si="31"/>
        <v>2</v>
      </c>
      <c r="AD95" s="24">
        <v>0</v>
      </c>
      <c r="AF95" s="30">
        <v>9</v>
      </c>
      <c r="AG95" s="23" t="s">
        <v>281</v>
      </c>
      <c r="AM95" s="24">
        <v>2</v>
      </c>
      <c r="AN95" s="24">
        <v>0</v>
      </c>
      <c r="AO95" s="24">
        <v>0</v>
      </c>
      <c r="AP95" s="24">
        <f t="shared" si="33"/>
        <v>0</v>
      </c>
      <c r="AQ95" s="24">
        <v>0</v>
      </c>
      <c r="AR95" s="47"/>
    </row>
    <row r="96" spans="1:44" ht="15.75" customHeight="1" x14ac:dyDescent="0.25">
      <c r="A96" s="40"/>
      <c r="D96" s="23" t="s">
        <v>104</v>
      </c>
      <c r="E96" s="23"/>
      <c r="F96" s="23"/>
      <c r="G96" s="23" t="s">
        <v>147</v>
      </c>
      <c r="H96" s="24"/>
      <c r="I96" s="24">
        <v>14</v>
      </c>
      <c r="J96" s="24">
        <v>2</v>
      </c>
      <c r="K96" s="24">
        <v>11</v>
      </c>
      <c r="L96" s="55">
        <f t="shared" si="27"/>
        <v>13</v>
      </c>
      <c r="M96" s="24">
        <v>4</v>
      </c>
      <c r="Q96" s="47"/>
      <c r="R96" s="47"/>
      <c r="S96" s="30">
        <v>7.5</v>
      </c>
      <c r="T96" s="23" t="s">
        <v>284</v>
      </c>
      <c r="Z96" s="24">
        <v>1</v>
      </c>
      <c r="AA96" s="24">
        <v>0</v>
      </c>
      <c r="AB96" s="24">
        <v>0</v>
      </c>
      <c r="AC96" s="24">
        <f t="shared" si="31"/>
        <v>0</v>
      </c>
      <c r="AD96" s="24">
        <v>0</v>
      </c>
      <c r="AF96" s="30">
        <v>6</v>
      </c>
      <c r="AG96" s="23" t="s">
        <v>282</v>
      </c>
      <c r="AM96" s="24">
        <v>10</v>
      </c>
      <c r="AN96" s="24">
        <v>0</v>
      </c>
      <c r="AO96" s="24">
        <v>0</v>
      </c>
      <c r="AP96" s="24">
        <f t="shared" si="33"/>
        <v>0</v>
      </c>
      <c r="AQ96" s="24">
        <v>0</v>
      </c>
      <c r="AR96" s="47"/>
    </row>
    <row r="97" spans="1:44" ht="15.75" customHeight="1" thickBot="1" x14ac:dyDescent="0.3">
      <c r="A97" s="40"/>
      <c r="D97" s="23" t="s">
        <v>179</v>
      </c>
      <c r="E97" s="23"/>
      <c r="F97" s="23"/>
      <c r="G97" s="23" t="s">
        <v>146</v>
      </c>
      <c r="H97" s="24"/>
      <c r="I97" s="24">
        <v>17</v>
      </c>
      <c r="J97" s="24">
        <v>2</v>
      </c>
      <c r="K97" s="24">
        <v>11</v>
      </c>
      <c r="L97" s="55">
        <f t="shared" si="27"/>
        <v>13</v>
      </c>
      <c r="M97" s="24">
        <v>6</v>
      </c>
      <c r="Q97" s="47"/>
      <c r="R97" s="47"/>
      <c r="S97" s="30">
        <v>7</v>
      </c>
      <c r="T97" s="23" t="s">
        <v>212</v>
      </c>
      <c r="Z97" s="24">
        <v>10</v>
      </c>
      <c r="AA97" s="24">
        <v>1</v>
      </c>
      <c r="AB97" s="24">
        <v>2</v>
      </c>
      <c r="AC97" s="24">
        <f>+AA97+AB97</f>
        <v>3</v>
      </c>
      <c r="AD97" s="24">
        <v>0</v>
      </c>
      <c r="AF97" s="30">
        <v>6</v>
      </c>
      <c r="AG97" s="23" t="s">
        <v>211</v>
      </c>
      <c r="AM97" s="24">
        <v>1</v>
      </c>
      <c r="AN97" s="24">
        <v>0</v>
      </c>
      <c r="AO97" s="24">
        <v>0</v>
      </c>
      <c r="AP97" s="24">
        <f>+AN97+AO97</f>
        <v>0</v>
      </c>
      <c r="AQ97" s="24">
        <v>0</v>
      </c>
      <c r="AR97" s="47"/>
    </row>
    <row r="98" spans="1:44" ht="15.75" customHeight="1" x14ac:dyDescent="0.25">
      <c r="A98" s="40"/>
      <c r="D98" s="23" t="s">
        <v>83</v>
      </c>
      <c r="E98" s="23"/>
      <c r="F98" s="23"/>
      <c r="G98" s="23" t="s">
        <v>149</v>
      </c>
      <c r="H98" s="24"/>
      <c r="I98" s="24">
        <v>16</v>
      </c>
      <c r="J98" s="24">
        <v>2</v>
      </c>
      <c r="K98" s="24">
        <v>11</v>
      </c>
      <c r="L98" s="55">
        <f t="shared" si="27"/>
        <v>13</v>
      </c>
      <c r="M98" s="24">
        <v>0</v>
      </c>
      <c r="Q98" s="47"/>
      <c r="R98" s="47"/>
      <c r="S98" s="30">
        <v>7.5</v>
      </c>
      <c r="T98" s="23" t="s">
        <v>280</v>
      </c>
      <c r="Z98" s="24">
        <v>2</v>
      </c>
      <c r="AA98" s="24">
        <v>0</v>
      </c>
      <c r="AB98" s="24">
        <v>1</v>
      </c>
      <c r="AC98" s="24">
        <f t="shared" ref="AC98:AC100" si="34">+AA98+AB98</f>
        <v>1</v>
      </c>
      <c r="AD98" s="24">
        <v>2</v>
      </c>
      <c r="AF98" s="8"/>
      <c r="AG98" s="34" t="s">
        <v>124</v>
      </c>
      <c r="AH98" s="8"/>
      <c r="AI98" s="8"/>
      <c r="AJ98" s="8"/>
      <c r="AK98" s="8"/>
      <c r="AL98" s="8"/>
      <c r="AM98" s="15">
        <f>SUM(AM77:AM97)</f>
        <v>116</v>
      </c>
      <c r="AN98" s="15">
        <f>SUM(AN77:AN97)</f>
        <v>34</v>
      </c>
      <c r="AO98" s="15">
        <f>SUM(AO77:AO97)</f>
        <v>50</v>
      </c>
      <c r="AP98" s="15">
        <f>SUM(AP77:AP97)</f>
        <v>84</v>
      </c>
      <c r="AQ98" s="15">
        <f>SUM(AQ77:AQ97)</f>
        <v>16</v>
      </c>
      <c r="AR98" s="47"/>
    </row>
    <row r="99" spans="1:44" ht="15.75" customHeight="1" x14ac:dyDescent="0.25">
      <c r="A99" s="40"/>
      <c r="D99" s="23" t="s">
        <v>69</v>
      </c>
      <c r="E99" s="23"/>
      <c r="F99" s="23"/>
      <c r="G99" s="23" t="s">
        <v>149</v>
      </c>
      <c r="H99" s="24"/>
      <c r="I99" s="24">
        <v>11</v>
      </c>
      <c r="J99" s="24">
        <v>0</v>
      </c>
      <c r="K99" s="24">
        <v>13</v>
      </c>
      <c r="L99" s="55">
        <f t="shared" si="27"/>
        <v>13</v>
      </c>
      <c r="M99" s="24">
        <v>0</v>
      </c>
      <c r="Q99" s="47"/>
      <c r="R99" s="47"/>
      <c r="S99" s="30">
        <v>8.5</v>
      </c>
      <c r="T99" s="23" t="s">
        <v>240</v>
      </c>
      <c r="Z99" s="24">
        <v>12</v>
      </c>
      <c r="AA99" s="24">
        <v>11</v>
      </c>
      <c r="AB99" s="24">
        <v>4</v>
      </c>
      <c r="AC99" s="24">
        <f t="shared" si="34"/>
        <v>15</v>
      </c>
      <c r="AD99" s="24">
        <v>0</v>
      </c>
      <c r="AR99" s="47"/>
    </row>
    <row r="100" spans="1:44" ht="15.75" customHeight="1" thickBot="1" x14ac:dyDescent="0.3">
      <c r="A100" s="40"/>
      <c r="D100" s="23" t="s">
        <v>88</v>
      </c>
      <c r="E100" s="23"/>
      <c r="F100" s="23"/>
      <c r="G100" s="16" t="s">
        <v>138</v>
      </c>
      <c r="H100" s="24"/>
      <c r="I100" s="24">
        <v>15</v>
      </c>
      <c r="J100" s="24">
        <v>7</v>
      </c>
      <c r="K100" s="24">
        <v>5</v>
      </c>
      <c r="L100" s="55">
        <f t="shared" si="27"/>
        <v>12</v>
      </c>
      <c r="M100" s="24">
        <v>0</v>
      </c>
      <c r="Q100" s="47"/>
      <c r="R100" s="47"/>
      <c r="S100" s="30">
        <v>6.5</v>
      </c>
      <c r="T100" s="23" t="s">
        <v>450</v>
      </c>
      <c r="Z100" s="24">
        <v>5</v>
      </c>
      <c r="AA100" s="24">
        <v>2</v>
      </c>
      <c r="AB100" s="24">
        <v>3</v>
      </c>
      <c r="AC100" s="24">
        <f t="shared" si="34"/>
        <v>5</v>
      </c>
      <c r="AD100" s="24">
        <v>0</v>
      </c>
      <c r="AR100" s="47"/>
    </row>
    <row r="101" spans="1:44" ht="15.75" customHeight="1" x14ac:dyDescent="0.25">
      <c r="A101" s="40"/>
      <c r="D101" s="23" t="s">
        <v>154</v>
      </c>
      <c r="E101" s="23"/>
      <c r="F101" s="23"/>
      <c r="G101" s="23" t="s">
        <v>147</v>
      </c>
      <c r="H101" s="24"/>
      <c r="I101" s="24">
        <v>16</v>
      </c>
      <c r="J101" s="24">
        <v>7</v>
      </c>
      <c r="K101" s="24">
        <v>5</v>
      </c>
      <c r="L101" s="55">
        <f t="shared" si="27"/>
        <v>12</v>
      </c>
      <c r="M101" s="24">
        <v>2</v>
      </c>
      <c r="Q101" s="47"/>
      <c r="R101" s="47"/>
      <c r="S101" s="8"/>
      <c r="T101" s="34" t="s">
        <v>124</v>
      </c>
      <c r="U101" s="8"/>
      <c r="V101" s="8"/>
      <c r="W101" s="8"/>
      <c r="X101" s="8"/>
      <c r="Y101" s="8"/>
      <c r="Z101" s="15">
        <f>SUM(Z77:Z100)</f>
        <v>116</v>
      </c>
      <c r="AA101" s="15">
        <f t="shared" ref="AA101:AD101" si="35">SUM(AA77:AA100)</f>
        <v>40</v>
      </c>
      <c r="AB101" s="15">
        <f t="shared" si="35"/>
        <v>41</v>
      </c>
      <c r="AC101" s="15">
        <f t="shared" si="35"/>
        <v>81</v>
      </c>
      <c r="AD101" s="15">
        <f t="shared" si="35"/>
        <v>22</v>
      </c>
      <c r="AR101" s="47"/>
    </row>
    <row r="102" spans="1:44" ht="15.75" customHeight="1" x14ac:dyDescent="0.25">
      <c r="A102" s="40"/>
      <c r="D102" s="23" t="s">
        <v>49</v>
      </c>
      <c r="E102" s="23"/>
      <c r="F102" s="23"/>
      <c r="G102" s="16" t="s">
        <v>138</v>
      </c>
      <c r="H102" s="24"/>
      <c r="I102" s="24">
        <v>15</v>
      </c>
      <c r="J102" s="24">
        <v>5</v>
      </c>
      <c r="K102" s="24">
        <v>7</v>
      </c>
      <c r="L102" s="55">
        <f t="shared" si="27"/>
        <v>12</v>
      </c>
      <c r="M102" s="24">
        <v>2</v>
      </c>
      <c r="Q102" s="47"/>
      <c r="R102" s="47"/>
      <c r="T102" s="23" t="s">
        <v>120</v>
      </c>
      <c r="Z102" s="24">
        <f>+Z101+AM98</f>
        <v>232</v>
      </c>
      <c r="AA102" s="24">
        <f>+AA101+AN98</f>
        <v>74</v>
      </c>
      <c r="AB102" s="24">
        <f>+AB101+AO98</f>
        <v>91</v>
      </c>
      <c r="AC102" s="24">
        <f>+AC101+AP98</f>
        <v>165</v>
      </c>
      <c r="AD102" s="24">
        <f>+AD101+AQ98</f>
        <v>38</v>
      </c>
      <c r="AR102" s="47"/>
    </row>
    <row r="103" spans="1:44" ht="15.75" customHeight="1" x14ac:dyDescent="0.25">
      <c r="A103" s="40"/>
      <c r="D103" s="23" t="s">
        <v>35</v>
      </c>
      <c r="E103" s="23"/>
      <c r="F103" s="23"/>
      <c r="G103" s="16" t="s">
        <v>138</v>
      </c>
      <c r="H103" s="24"/>
      <c r="I103" s="24">
        <v>13</v>
      </c>
      <c r="J103" s="24">
        <v>3</v>
      </c>
      <c r="K103" s="24">
        <v>9</v>
      </c>
      <c r="L103" s="55">
        <f t="shared" si="27"/>
        <v>12</v>
      </c>
      <c r="M103" s="24">
        <v>0</v>
      </c>
      <c r="Q103" s="47"/>
      <c r="R103" s="47"/>
      <c r="AR103" s="47"/>
    </row>
    <row r="104" spans="1:44" ht="15.75" customHeight="1" thickBot="1" x14ac:dyDescent="0.3">
      <c r="A104" s="40"/>
      <c r="D104" s="23" t="s">
        <v>38</v>
      </c>
      <c r="E104" s="23"/>
      <c r="F104" s="23"/>
      <c r="G104" s="23" t="s">
        <v>147</v>
      </c>
      <c r="H104" s="24"/>
      <c r="I104" s="24">
        <v>16</v>
      </c>
      <c r="J104" s="24">
        <v>3</v>
      </c>
      <c r="K104" s="24">
        <v>9</v>
      </c>
      <c r="L104" s="55">
        <f t="shared" si="27"/>
        <v>12</v>
      </c>
      <c r="M104" s="24">
        <v>6</v>
      </c>
      <c r="Q104" s="47"/>
      <c r="R104" s="47"/>
      <c r="S104" s="31" t="s">
        <v>150</v>
      </c>
      <c r="T104" s="31" t="s">
        <v>153</v>
      </c>
      <c r="U104" s="31"/>
      <c r="V104" s="43"/>
      <c r="W104" s="43"/>
      <c r="X104" s="43"/>
      <c r="Y104" s="43"/>
      <c r="Z104" s="43" t="s">
        <v>4</v>
      </c>
      <c r="AA104" s="43" t="s">
        <v>29</v>
      </c>
      <c r="AB104" s="43" t="s">
        <v>30</v>
      </c>
      <c r="AC104" s="43" t="s">
        <v>31</v>
      </c>
      <c r="AD104" s="43" t="s">
        <v>3</v>
      </c>
      <c r="AF104" s="31" t="s">
        <v>150</v>
      </c>
      <c r="AG104" s="31" t="s">
        <v>153</v>
      </c>
      <c r="AH104" s="31"/>
      <c r="AI104" s="43"/>
      <c r="AJ104" s="43"/>
      <c r="AK104" s="43"/>
      <c r="AL104" s="43"/>
      <c r="AM104" s="43" t="s">
        <v>4</v>
      </c>
      <c r="AN104" s="43" t="s">
        <v>29</v>
      </c>
      <c r="AO104" s="43" t="s">
        <v>30</v>
      </c>
      <c r="AP104" s="43" t="s">
        <v>31</v>
      </c>
      <c r="AQ104" s="43" t="s">
        <v>3</v>
      </c>
      <c r="AR104" s="47"/>
    </row>
    <row r="105" spans="1:44" ht="15.75" customHeight="1" x14ac:dyDescent="0.25">
      <c r="A105" s="40"/>
      <c r="D105" s="23" t="s">
        <v>56</v>
      </c>
      <c r="G105" s="23" t="s">
        <v>149</v>
      </c>
      <c r="H105" s="24"/>
      <c r="I105" s="24">
        <v>16</v>
      </c>
      <c r="J105" s="24">
        <v>3</v>
      </c>
      <c r="K105" s="24">
        <v>9</v>
      </c>
      <c r="L105" s="55">
        <f t="shared" si="27"/>
        <v>12</v>
      </c>
      <c r="M105" s="24">
        <v>2</v>
      </c>
      <c r="Q105" s="47"/>
      <c r="R105" s="47"/>
      <c r="S105" s="30">
        <v>6</v>
      </c>
      <c r="T105" s="23" t="s">
        <v>157</v>
      </c>
      <c r="Z105" s="24">
        <v>1.5</v>
      </c>
      <c r="AA105" s="24">
        <v>0</v>
      </c>
      <c r="AB105" s="24">
        <v>1</v>
      </c>
      <c r="AC105" s="24">
        <f t="shared" ref="AC105:AC119" si="36">+AA105+AB105</f>
        <v>1</v>
      </c>
      <c r="AD105" s="24">
        <v>0</v>
      </c>
      <c r="AF105" s="30">
        <v>8.5</v>
      </c>
      <c r="AG105" s="23" t="s">
        <v>63</v>
      </c>
      <c r="AM105" s="24">
        <v>2</v>
      </c>
      <c r="AN105" s="24">
        <v>2</v>
      </c>
      <c r="AO105" s="24">
        <v>1</v>
      </c>
      <c r="AP105" s="24">
        <f>+AN105+AO105</f>
        <v>3</v>
      </c>
      <c r="AQ105" s="24">
        <v>0</v>
      </c>
      <c r="AR105" s="47"/>
    </row>
    <row r="106" spans="1:44" ht="15.75" customHeight="1" x14ac:dyDescent="0.25">
      <c r="A106" s="40"/>
      <c r="D106" s="23" t="s">
        <v>66</v>
      </c>
      <c r="E106" s="23"/>
      <c r="F106" s="23"/>
      <c r="G106" s="23" t="s">
        <v>136</v>
      </c>
      <c r="H106" s="24"/>
      <c r="I106" s="24">
        <v>17</v>
      </c>
      <c r="J106" s="24">
        <v>1</v>
      </c>
      <c r="K106" s="24">
        <v>11</v>
      </c>
      <c r="L106" s="55">
        <f t="shared" si="27"/>
        <v>12</v>
      </c>
      <c r="M106" s="24">
        <v>2</v>
      </c>
      <c r="Q106" s="47"/>
      <c r="R106" s="47"/>
      <c r="S106" s="30">
        <v>6</v>
      </c>
      <c r="T106" s="23" t="s">
        <v>179</v>
      </c>
      <c r="Z106" s="24">
        <v>1</v>
      </c>
      <c r="AA106" s="24">
        <v>0</v>
      </c>
      <c r="AB106" s="24">
        <v>0</v>
      </c>
      <c r="AC106" s="24">
        <f t="shared" si="36"/>
        <v>0</v>
      </c>
      <c r="AD106" s="24">
        <v>0</v>
      </c>
      <c r="AF106" s="30">
        <v>8.5</v>
      </c>
      <c r="AG106" s="23" t="s">
        <v>156</v>
      </c>
      <c r="AM106" s="24">
        <v>1</v>
      </c>
      <c r="AN106" s="24">
        <v>0</v>
      </c>
      <c r="AO106" s="24">
        <v>0</v>
      </c>
      <c r="AP106" s="24">
        <f>+AN106+AO106</f>
        <v>0</v>
      </c>
      <c r="AQ106" s="24">
        <v>0</v>
      </c>
      <c r="AR106" s="47"/>
    </row>
    <row r="107" spans="1:44" ht="15.75" customHeight="1" x14ac:dyDescent="0.25">
      <c r="A107" s="40"/>
      <c r="D107" s="23" t="s">
        <v>144</v>
      </c>
      <c r="E107" s="23"/>
      <c r="F107" s="23"/>
      <c r="G107" s="16" t="s">
        <v>138</v>
      </c>
      <c r="H107" s="24"/>
      <c r="I107" s="24">
        <v>17</v>
      </c>
      <c r="J107" s="24">
        <v>3</v>
      </c>
      <c r="K107" s="24">
        <v>8</v>
      </c>
      <c r="L107" s="55">
        <f t="shared" si="27"/>
        <v>11</v>
      </c>
      <c r="M107" s="24">
        <v>4</v>
      </c>
      <c r="Q107" s="47"/>
      <c r="R107" s="47"/>
      <c r="S107" s="30">
        <v>7</v>
      </c>
      <c r="T107" s="23" t="s">
        <v>167</v>
      </c>
      <c r="Z107" s="24">
        <v>1</v>
      </c>
      <c r="AA107" s="24">
        <v>0</v>
      </c>
      <c r="AB107" s="24">
        <v>0</v>
      </c>
      <c r="AC107" s="24">
        <f t="shared" si="36"/>
        <v>0</v>
      </c>
      <c r="AD107" s="24">
        <v>0</v>
      </c>
      <c r="AF107" s="24">
        <v>8.5</v>
      </c>
      <c r="AG107" s="23" t="s">
        <v>88</v>
      </c>
      <c r="AM107" s="24">
        <v>1</v>
      </c>
      <c r="AN107" s="24">
        <v>1</v>
      </c>
      <c r="AO107" s="24">
        <v>0</v>
      </c>
      <c r="AP107" s="24">
        <f t="shared" ref="AP107:AP110" si="37">+AN107+AO107</f>
        <v>1</v>
      </c>
      <c r="AQ107" s="24">
        <v>0</v>
      </c>
      <c r="AR107" s="47"/>
    </row>
    <row r="108" spans="1:44" ht="15.75" customHeight="1" x14ac:dyDescent="0.25">
      <c r="A108" s="40"/>
      <c r="D108" s="23" t="s">
        <v>157</v>
      </c>
      <c r="G108" s="16" t="s">
        <v>138</v>
      </c>
      <c r="H108" s="24"/>
      <c r="I108" s="24">
        <v>16</v>
      </c>
      <c r="J108" s="24">
        <v>3</v>
      </c>
      <c r="K108" s="24">
        <v>8</v>
      </c>
      <c r="L108" s="55">
        <f t="shared" si="27"/>
        <v>11</v>
      </c>
      <c r="M108" s="24">
        <v>4</v>
      </c>
      <c r="Q108" s="47"/>
      <c r="R108" s="47"/>
      <c r="S108" s="30">
        <v>7</v>
      </c>
      <c r="T108" s="23" t="s">
        <v>92</v>
      </c>
      <c r="Z108" s="24">
        <v>4</v>
      </c>
      <c r="AA108" s="24">
        <v>0</v>
      </c>
      <c r="AB108" s="24">
        <v>1</v>
      </c>
      <c r="AC108" s="24">
        <f t="shared" si="36"/>
        <v>1</v>
      </c>
      <c r="AD108" s="24">
        <v>0</v>
      </c>
      <c r="AF108" s="24">
        <v>7.5</v>
      </c>
      <c r="AG108" s="23" t="s">
        <v>39</v>
      </c>
      <c r="AM108" s="24">
        <v>2</v>
      </c>
      <c r="AN108" s="24">
        <v>0</v>
      </c>
      <c r="AO108" s="24">
        <v>0</v>
      </c>
      <c r="AP108" s="24">
        <f t="shared" si="37"/>
        <v>0</v>
      </c>
      <c r="AQ108" s="24">
        <v>0</v>
      </c>
      <c r="AR108" s="47"/>
    </row>
    <row r="109" spans="1:44" ht="15.75" customHeight="1" x14ac:dyDescent="0.25">
      <c r="A109" s="40"/>
      <c r="D109" s="23" t="s">
        <v>143</v>
      </c>
      <c r="E109" s="23"/>
      <c r="F109" s="23"/>
      <c r="G109" s="23" t="s">
        <v>147</v>
      </c>
      <c r="H109" s="24"/>
      <c r="I109" s="24">
        <v>12</v>
      </c>
      <c r="J109" s="24">
        <v>2</v>
      </c>
      <c r="K109" s="24">
        <v>9</v>
      </c>
      <c r="L109" s="55">
        <f t="shared" si="27"/>
        <v>11</v>
      </c>
      <c r="M109" s="24">
        <v>0</v>
      </c>
      <c r="Q109" s="47"/>
      <c r="R109" s="47"/>
      <c r="S109" s="30">
        <v>6</v>
      </c>
      <c r="T109" s="23" t="s">
        <v>70</v>
      </c>
      <c r="Z109" s="24">
        <v>1</v>
      </c>
      <c r="AA109" s="24">
        <v>0</v>
      </c>
      <c r="AB109" s="24">
        <v>0</v>
      </c>
      <c r="AC109" s="24">
        <f t="shared" si="36"/>
        <v>0</v>
      </c>
      <c r="AD109" s="24">
        <v>0</v>
      </c>
      <c r="AF109" s="30">
        <v>8.5</v>
      </c>
      <c r="AG109" s="23" t="s">
        <v>171</v>
      </c>
      <c r="AM109" s="24">
        <v>1</v>
      </c>
      <c r="AN109" s="24">
        <v>1</v>
      </c>
      <c r="AO109" s="24">
        <v>0</v>
      </c>
      <c r="AP109" s="24">
        <f t="shared" si="37"/>
        <v>1</v>
      </c>
      <c r="AQ109" s="24">
        <v>0</v>
      </c>
      <c r="AR109" s="47"/>
    </row>
    <row r="110" spans="1:44" ht="15.75" customHeight="1" x14ac:dyDescent="0.25">
      <c r="A110" s="40"/>
      <c r="D110" s="23" t="s">
        <v>63</v>
      </c>
      <c r="E110" s="23"/>
      <c r="F110" s="23"/>
      <c r="G110" s="23" t="s">
        <v>146</v>
      </c>
      <c r="H110" s="24"/>
      <c r="I110" s="24">
        <v>9</v>
      </c>
      <c r="J110" s="24">
        <v>2</v>
      </c>
      <c r="K110" s="24">
        <v>9</v>
      </c>
      <c r="L110" s="55">
        <f t="shared" si="27"/>
        <v>11</v>
      </c>
      <c r="M110" s="24">
        <v>0</v>
      </c>
      <c r="Q110" s="47"/>
      <c r="R110" s="47"/>
      <c r="S110" s="30">
        <v>6.5</v>
      </c>
      <c r="T110" s="23" t="s">
        <v>173</v>
      </c>
      <c r="Z110" s="24">
        <v>1</v>
      </c>
      <c r="AA110" s="24">
        <v>0</v>
      </c>
      <c r="AB110" s="24">
        <v>0</v>
      </c>
      <c r="AC110" s="24">
        <f t="shared" si="36"/>
        <v>0</v>
      </c>
      <c r="AD110" s="24">
        <v>0</v>
      </c>
      <c r="AF110" s="30">
        <v>7.5</v>
      </c>
      <c r="AG110" s="23" t="s">
        <v>41</v>
      </c>
      <c r="AM110" s="24">
        <v>2</v>
      </c>
      <c r="AN110" s="24">
        <v>3</v>
      </c>
      <c r="AO110" s="24">
        <v>0</v>
      </c>
      <c r="AP110" s="24">
        <f t="shared" si="37"/>
        <v>3</v>
      </c>
      <c r="AQ110" s="24">
        <v>0</v>
      </c>
      <c r="AR110" s="47"/>
    </row>
    <row r="111" spans="1:44" ht="15.75" customHeight="1" x14ac:dyDescent="0.25">
      <c r="A111" s="40"/>
      <c r="D111" s="23" t="s">
        <v>115</v>
      </c>
      <c r="E111" s="23"/>
      <c r="F111" s="23"/>
      <c r="G111" s="23" t="s">
        <v>149</v>
      </c>
      <c r="H111" s="24"/>
      <c r="I111" s="24">
        <v>12</v>
      </c>
      <c r="J111" s="24">
        <v>0</v>
      </c>
      <c r="K111" s="24">
        <v>11</v>
      </c>
      <c r="L111" s="55">
        <f t="shared" si="27"/>
        <v>11</v>
      </c>
      <c r="M111" s="24">
        <v>6</v>
      </c>
      <c r="Q111" s="47"/>
      <c r="R111" s="47"/>
      <c r="S111" s="30">
        <v>9</v>
      </c>
      <c r="T111" s="23" t="s">
        <v>180</v>
      </c>
      <c r="Z111" s="24">
        <v>1</v>
      </c>
      <c r="AA111" s="24">
        <v>0</v>
      </c>
      <c r="AB111" s="24">
        <v>0</v>
      </c>
      <c r="AC111" s="24">
        <f t="shared" si="36"/>
        <v>0</v>
      </c>
      <c r="AD111" s="24">
        <v>0</v>
      </c>
      <c r="AF111" s="30">
        <v>9</v>
      </c>
      <c r="AG111" s="23" t="s">
        <v>112</v>
      </c>
      <c r="AM111" s="24">
        <v>1</v>
      </c>
      <c r="AN111" s="24">
        <v>0</v>
      </c>
      <c r="AO111" s="24">
        <v>0</v>
      </c>
      <c r="AP111" s="24">
        <f t="shared" ref="AP111:AP119" si="38">+AN111+AO111</f>
        <v>0</v>
      </c>
      <c r="AQ111" s="24">
        <v>0</v>
      </c>
      <c r="AR111" s="47"/>
    </row>
    <row r="112" spans="1:44" ht="15.75" customHeight="1" x14ac:dyDescent="0.25">
      <c r="A112" s="40"/>
      <c r="Q112" s="47"/>
      <c r="R112" s="47"/>
      <c r="S112" s="30">
        <v>7</v>
      </c>
      <c r="T112" s="23" t="s">
        <v>122</v>
      </c>
      <c r="U112" s="23"/>
      <c r="V112" s="23"/>
      <c r="Z112" s="24">
        <v>2</v>
      </c>
      <c r="AA112" s="24">
        <v>0</v>
      </c>
      <c r="AB112" s="24">
        <v>0</v>
      </c>
      <c r="AC112" s="24">
        <f t="shared" si="36"/>
        <v>0</v>
      </c>
      <c r="AD112" s="24">
        <v>0</v>
      </c>
      <c r="AF112" s="30">
        <v>7</v>
      </c>
      <c r="AG112" s="23" t="s">
        <v>44</v>
      </c>
      <c r="AM112" s="24">
        <v>1</v>
      </c>
      <c r="AN112" s="24">
        <v>0</v>
      </c>
      <c r="AO112" s="24">
        <v>0</v>
      </c>
      <c r="AP112" s="24">
        <f t="shared" si="38"/>
        <v>0</v>
      </c>
      <c r="AQ112" s="24">
        <v>0</v>
      </c>
      <c r="AR112" s="47"/>
    </row>
    <row r="113" spans="1:44" ht="15.75" customHeight="1" x14ac:dyDescent="0.25">
      <c r="A113" s="40"/>
      <c r="Q113" s="47"/>
      <c r="R113" s="47"/>
      <c r="S113" s="30">
        <v>6.5</v>
      </c>
      <c r="T113" s="23" t="s">
        <v>143</v>
      </c>
      <c r="Z113" s="24">
        <v>1</v>
      </c>
      <c r="AA113" s="24">
        <v>0</v>
      </c>
      <c r="AB113" s="24">
        <v>0</v>
      </c>
      <c r="AC113" s="24">
        <f t="shared" si="36"/>
        <v>0</v>
      </c>
      <c r="AD113" s="24">
        <v>0</v>
      </c>
      <c r="AF113" s="30">
        <v>6</v>
      </c>
      <c r="AG113" s="23" t="s">
        <v>145</v>
      </c>
      <c r="AH113" s="23"/>
      <c r="AI113" s="23"/>
      <c r="AM113" s="24">
        <v>1</v>
      </c>
      <c r="AN113" s="24">
        <v>0</v>
      </c>
      <c r="AO113" s="24">
        <v>0</v>
      </c>
      <c r="AP113" s="24">
        <f t="shared" si="38"/>
        <v>0</v>
      </c>
      <c r="AQ113" s="24">
        <v>0</v>
      </c>
      <c r="AR113" s="47"/>
    </row>
    <row r="114" spans="1:44" ht="15.75" customHeight="1" thickBot="1" x14ac:dyDescent="0.3">
      <c r="A114" s="40"/>
      <c r="D114" s="2" t="s">
        <v>109</v>
      </c>
      <c r="E114" s="2"/>
      <c r="F114" s="2"/>
      <c r="G114" s="4" t="s">
        <v>2</v>
      </c>
      <c r="H114" s="4"/>
      <c r="I114" s="4" t="s">
        <v>4</v>
      </c>
      <c r="J114" s="4" t="s">
        <v>29</v>
      </c>
      <c r="K114" s="4" t="s">
        <v>30</v>
      </c>
      <c r="L114" s="4" t="s">
        <v>31</v>
      </c>
      <c r="M114" s="56" t="s">
        <v>3</v>
      </c>
      <c r="Q114" s="47"/>
      <c r="R114" s="47"/>
      <c r="S114" s="30">
        <v>6.5</v>
      </c>
      <c r="T114" s="23" t="s">
        <v>55</v>
      </c>
      <c r="Z114" s="24">
        <v>2</v>
      </c>
      <c r="AA114" s="24">
        <v>0</v>
      </c>
      <c r="AB114" s="24">
        <v>1</v>
      </c>
      <c r="AC114" s="24">
        <f t="shared" si="36"/>
        <v>1</v>
      </c>
      <c r="AD114" s="24">
        <v>0</v>
      </c>
      <c r="AF114" s="30">
        <v>7</v>
      </c>
      <c r="AG114" s="23" t="s">
        <v>51</v>
      </c>
      <c r="AM114" s="24">
        <v>1</v>
      </c>
      <c r="AN114" s="24">
        <v>0</v>
      </c>
      <c r="AO114" s="24">
        <v>0</v>
      </c>
      <c r="AP114" s="24">
        <f t="shared" si="38"/>
        <v>0</v>
      </c>
      <c r="AQ114" s="24">
        <v>0</v>
      </c>
      <c r="AR114" s="47"/>
    </row>
    <row r="115" spans="1:44" ht="15.75" customHeight="1" x14ac:dyDescent="0.25">
      <c r="A115" s="40"/>
      <c r="D115" s="23" t="s">
        <v>172</v>
      </c>
      <c r="E115" s="23"/>
      <c r="F115" s="23"/>
      <c r="G115" s="23" t="s">
        <v>146</v>
      </c>
      <c r="H115" s="24"/>
      <c r="I115" s="24">
        <v>16</v>
      </c>
      <c r="J115" s="24">
        <v>7</v>
      </c>
      <c r="K115" s="24">
        <v>14</v>
      </c>
      <c r="L115" s="24">
        <f t="shared" ref="L115:L135" si="39">+J115+K115</f>
        <v>21</v>
      </c>
      <c r="M115" s="55">
        <v>14</v>
      </c>
      <c r="Q115" s="47"/>
      <c r="R115" s="47"/>
      <c r="S115" s="30">
        <v>6.5</v>
      </c>
      <c r="T115" s="23" t="s">
        <v>42</v>
      </c>
      <c r="Z115" s="24">
        <v>4</v>
      </c>
      <c r="AA115" s="24">
        <v>0</v>
      </c>
      <c r="AB115" s="24">
        <v>3</v>
      </c>
      <c r="AC115" s="24">
        <f t="shared" si="36"/>
        <v>3</v>
      </c>
      <c r="AD115" s="24">
        <v>0</v>
      </c>
      <c r="AF115" s="30">
        <v>8</v>
      </c>
      <c r="AG115" s="23" t="s">
        <v>116</v>
      </c>
      <c r="AM115" s="24">
        <v>1</v>
      </c>
      <c r="AN115" s="24">
        <v>0</v>
      </c>
      <c r="AO115" s="24">
        <v>1</v>
      </c>
      <c r="AP115" s="24">
        <f t="shared" si="38"/>
        <v>1</v>
      </c>
      <c r="AQ115" s="24">
        <v>0</v>
      </c>
      <c r="AR115" s="47"/>
    </row>
    <row r="116" spans="1:44" ht="15.75" customHeight="1" x14ac:dyDescent="0.25">
      <c r="A116" s="40"/>
      <c r="D116" s="23" t="s">
        <v>115</v>
      </c>
      <c r="E116" s="23"/>
      <c r="F116" s="23"/>
      <c r="G116" s="23" t="s">
        <v>149</v>
      </c>
      <c r="H116" s="24"/>
      <c r="I116" s="24">
        <v>12</v>
      </c>
      <c r="J116" s="24">
        <v>0</v>
      </c>
      <c r="K116" s="24">
        <v>11</v>
      </c>
      <c r="L116" s="24">
        <f t="shared" si="39"/>
        <v>11</v>
      </c>
      <c r="M116" s="55">
        <v>6</v>
      </c>
      <c r="Q116" s="47"/>
      <c r="R116" s="47"/>
      <c r="S116" s="30">
        <v>8.5</v>
      </c>
      <c r="T116" s="23" t="s">
        <v>158</v>
      </c>
      <c r="Z116" s="24">
        <v>1</v>
      </c>
      <c r="AA116" s="24">
        <v>2</v>
      </c>
      <c r="AB116" s="24">
        <v>0</v>
      </c>
      <c r="AC116" s="24">
        <f t="shared" si="36"/>
        <v>2</v>
      </c>
      <c r="AD116" s="24">
        <v>0</v>
      </c>
      <c r="AF116" s="30">
        <v>7</v>
      </c>
      <c r="AG116" s="23" t="s">
        <v>38</v>
      </c>
      <c r="AH116" s="23"/>
      <c r="AM116" s="24">
        <v>3</v>
      </c>
      <c r="AN116" s="24">
        <v>0</v>
      </c>
      <c r="AO116" s="24">
        <v>2</v>
      </c>
      <c r="AP116" s="24">
        <f t="shared" si="38"/>
        <v>2</v>
      </c>
      <c r="AQ116" s="24">
        <v>0</v>
      </c>
      <c r="AR116" s="47"/>
    </row>
    <row r="117" spans="1:44" ht="15.75" customHeight="1" x14ac:dyDescent="0.25">
      <c r="A117" s="40"/>
      <c r="D117" s="23" t="s">
        <v>78</v>
      </c>
      <c r="E117" s="23"/>
      <c r="F117" s="23"/>
      <c r="G117" s="23" t="s">
        <v>149</v>
      </c>
      <c r="H117" s="24"/>
      <c r="I117" s="24">
        <v>14</v>
      </c>
      <c r="J117" s="24">
        <v>27</v>
      </c>
      <c r="K117" s="24">
        <v>6</v>
      </c>
      <c r="L117" s="24">
        <f t="shared" si="39"/>
        <v>33</v>
      </c>
      <c r="M117" s="55">
        <v>6</v>
      </c>
      <c r="Q117" s="47"/>
      <c r="R117" s="47"/>
      <c r="S117" s="30">
        <v>7</v>
      </c>
      <c r="T117" s="23" t="s">
        <v>82</v>
      </c>
      <c r="Z117" s="24">
        <v>1</v>
      </c>
      <c r="AA117" s="24">
        <v>0</v>
      </c>
      <c r="AB117" s="24">
        <v>0</v>
      </c>
      <c r="AC117" s="24">
        <f t="shared" si="36"/>
        <v>0</v>
      </c>
      <c r="AD117" s="24">
        <v>0</v>
      </c>
      <c r="AF117" s="24">
        <v>6.5</v>
      </c>
      <c r="AG117" s="23" t="s">
        <v>130</v>
      </c>
      <c r="AM117" s="24">
        <v>4</v>
      </c>
      <c r="AN117" s="24">
        <v>0</v>
      </c>
      <c r="AO117" s="24">
        <v>3</v>
      </c>
      <c r="AP117" s="24">
        <f t="shared" si="38"/>
        <v>3</v>
      </c>
      <c r="AQ117" s="24">
        <v>2</v>
      </c>
      <c r="AR117" s="47"/>
    </row>
    <row r="118" spans="1:44" ht="15.75" customHeight="1" x14ac:dyDescent="0.25">
      <c r="A118" s="40"/>
      <c r="D118" s="23" t="s">
        <v>112</v>
      </c>
      <c r="E118" s="23"/>
      <c r="F118" s="23"/>
      <c r="G118" s="23" t="s">
        <v>148</v>
      </c>
      <c r="H118" s="24"/>
      <c r="I118" s="24">
        <v>14</v>
      </c>
      <c r="J118" s="24">
        <v>15</v>
      </c>
      <c r="K118" s="24">
        <v>11</v>
      </c>
      <c r="L118" s="24">
        <f t="shared" si="39"/>
        <v>26</v>
      </c>
      <c r="M118" s="55">
        <v>6</v>
      </c>
      <c r="Q118" s="47"/>
      <c r="R118" s="47"/>
      <c r="S118" s="30">
        <v>6.5</v>
      </c>
      <c r="T118" s="23" t="s">
        <v>71</v>
      </c>
      <c r="Z118" s="24">
        <v>1</v>
      </c>
      <c r="AA118" s="24">
        <v>0</v>
      </c>
      <c r="AB118" s="24">
        <v>0</v>
      </c>
      <c r="AC118" s="24">
        <f t="shared" si="36"/>
        <v>0</v>
      </c>
      <c r="AD118" s="24">
        <v>0</v>
      </c>
      <c r="AF118" s="30">
        <v>8</v>
      </c>
      <c r="AG118" s="23" t="s">
        <v>66</v>
      </c>
      <c r="AM118" s="24">
        <v>2</v>
      </c>
      <c r="AN118" s="24">
        <v>0</v>
      </c>
      <c r="AO118" s="24">
        <v>1</v>
      </c>
      <c r="AP118" s="24">
        <f t="shared" si="38"/>
        <v>1</v>
      </c>
      <c r="AQ118" s="24">
        <v>2</v>
      </c>
      <c r="AR118" s="47"/>
    </row>
    <row r="119" spans="1:44" ht="15.75" customHeight="1" thickBot="1" x14ac:dyDescent="0.3">
      <c r="A119" s="40"/>
      <c r="D119" s="23" t="s">
        <v>119</v>
      </c>
      <c r="E119" s="23"/>
      <c r="F119" s="23"/>
      <c r="G119" s="23" t="s">
        <v>146</v>
      </c>
      <c r="H119" s="24"/>
      <c r="I119" s="24">
        <v>16</v>
      </c>
      <c r="J119" s="24">
        <v>19</v>
      </c>
      <c r="K119" s="24">
        <v>8</v>
      </c>
      <c r="L119" s="24">
        <f t="shared" si="39"/>
        <v>27</v>
      </c>
      <c r="M119" s="55">
        <v>6</v>
      </c>
      <c r="Q119" s="47"/>
      <c r="R119" s="47"/>
      <c r="S119" s="30">
        <v>6</v>
      </c>
      <c r="T119" s="23" t="s">
        <v>56</v>
      </c>
      <c r="Z119" s="24">
        <v>1</v>
      </c>
      <c r="AA119" s="24">
        <v>0</v>
      </c>
      <c r="AB119" s="24">
        <v>0</v>
      </c>
      <c r="AC119" s="24">
        <f t="shared" si="36"/>
        <v>0</v>
      </c>
      <c r="AD119" s="24">
        <v>0</v>
      </c>
      <c r="AF119" s="30">
        <v>8</v>
      </c>
      <c r="AG119" s="23" t="s">
        <v>123</v>
      </c>
      <c r="AM119" s="24">
        <v>1</v>
      </c>
      <c r="AN119" s="24">
        <v>1</v>
      </c>
      <c r="AO119" s="24">
        <v>0</v>
      </c>
      <c r="AP119" s="24">
        <f t="shared" si="38"/>
        <v>1</v>
      </c>
      <c r="AQ119" s="24">
        <v>2</v>
      </c>
      <c r="AR119" s="47"/>
    </row>
    <row r="120" spans="1:44" ht="15.75" customHeight="1" x14ac:dyDescent="0.25">
      <c r="A120" s="40"/>
      <c r="D120" s="23" t="s">
        <v>41</v>
      </c>
      <c r="E120" s="23"/>
      <c r="F120" s="23"/>
      <c r="G120" s="23" t="s">
        <v>136</v>
      </c>
      <c r="H120" s="24"/>
      <c r="I120" s="24">
        <v>16</v>
      </c>
      <c r="J120" s="24">
        <v>7</v>
      </c>
      <c r="K120" s="24">
        <v>6</v>
      </c>
      <c r="L120" s="24">
        <f t="shared" si="39"/>
        <v>13</v>
      </c>
      <c r="M120" s="55">
        <v>6</v>
      </c>
      <c r="Q120" s="47"/>
      <c r="R120" s="47"/>
      <c r="S120" s="8"/>
      <c r="T120" s="34" t="s">
        <v>124</v>
      </c>
      <c r="U120" s="8"/>
      <c r="V120" s="8"/>
      <c r="W120" s="8"/>
      <c r="X120" s="8"/>
      <c r="Y120" s="8"/>
      <c r="Z120" s="15">
        <f>SUM(Z105:Z119)</f>
        <v>23.5</v>
      </c>
      <c r="AA120" s="15">
        <f>SUM(AA105:AA119)</f>
        <v>2</v>
      </c>
      <c r="AB120" s="15">
        <f>SUM(AB105:AB119)</f>
        <v>6</v>
      </c>
      <c r="AC120" s="15">
        <f>SUM(AC105:AC119)</f>
        <v>8</v>
      </c>
      <c r="AD120" s="15">
        <f>SUM(AD105:AD119)</f>
        <v>0</v>
      </c>
      <c r="AF120" s="8"/>
      <c r="AG120" s="34" t="s">
        <v>124</v>
      </c>
      <c r="AH120" s="8"/>
      <c r="AI120" s="8"/>
      <c r="AJ120" s="8"/>
      <c r="AK120" s="8"/>
      <c r="AL120" s="8"/>
      <c r="AM120" s="15">
        <f>SUM(AM105:AM119)</f>
        <v>24</v>
      </c>
      <c r="AN120" s="15">
        <f>SUM(AN105:AN119)</f>
        <v>8</v>
      </c>
      <c r="AO120" s="15">
        <f>SUM(AO105:AO119)</f>
        <v>8</v>
      </c>
      <c r="AP120" s="15">
        <f>SUM(AP105:AP119)</f>
        <v>16</v>
      </c>
      <c r="AQ120" s="15">
        <f>SUM(AQ105:AQ119)</f>
        <v>6</v>
      </c>
      <c r="AR120" s="47"/>
    </row>
    <row r="121" spans="1:44" ht="15.75" customHeight="1" x14ac:dyDescent="0.25">
      <c r="A121" s="40"/>
      <c r="D121" s="23" t="s">
        <v>38</v>
      </c>
      <c r="E121" s="23"/>
      <c r="F121" s="23"/>
      <c r="G121" s="23" t="s">
        <v>147</v>
      </c>
      <c r="H121" s="24"/>
      <c r="I121" s="24">
        <v>16</v>
      </c>
      <c r="J121" s="24">
        <v>3</v>
      </c>
      <c r="K121" s="24">
        <v>9</v>
      </c>
      <c r="L121" s="24">
        <f t="shared" si="39"/>
        <v>12</v>
      </c>
      <c r="M121" s="55">
        <v>6</v>
      </c>
      <c r="Q121" s="47"/>
      <c r="R121" s="47"/>
      <c r="T121" s="23" t="s">
        <v>121</v>
      </c>
      <c r="Z121" s="24">
        <f>+Z120+AM120</f>
        <v>47.5</v>
      </c>
      <c r="AA121" s="24">
        <f>+AA120+AN120</f>
        <v>10</v>
      </c>
      <c r="AB121" s="24">
        <f>+AB120+AO120</f>
        <v>14</v>
      </c>
      <c r="AC121" s="24">
        <f>+AC120+AP120</f>
        <v>24</v>
      </c>
      <c r="AD121" s="24">
        <f>+AD120+AQ120</f>
        <v>6</v>
      </c>
      <c r="AR121" s="47"/>
    </row>
    <row r="122" spans="1:44" ht="15.75" customHeight="1" x14ac:dyDescent="0.25">
      <c r="A122" s="40"/>
      <c r="D122" s="23" t="s">
        <v>171</v>
      </c>
      <c r="E122" s="23"/>
      <c r="F122" s="23"/>
      <c r="G122" s="23" t="s">
        <v>136</v>
      </c>
      <c r="H122" s="24"/>
      <c r="I122" s="24">
        <v>17</v>
      </c>
      <c r="J122" s="24">
        <v>18</v>
      </c>
      <c r="K122" s="24">
        <v>25</v>
      </c>
      <c r="L122" s="24">
        <f t="shared" si="39"/>
        <v>43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R122" s="47"/>
    </row>
    <row r="123" spans="1:44" ht="15.75" customHeight="1" x14ac:dyDescent="0.25">
      <c r="A123" s="40"/>
      <c r="D123" s="23" t="s">
        <v>158</v>
      </c>
      <c r="E123" s="23"/>
      <c r="F123" s="23"/>
      <c r="G123" s="23" t="s">
        <v>136</v>
      </c>
      <c r="H123" s="24"/>
      <c r="I123" s="24">
        <v>17</v>
      </c>
      <c r="J123" s="24">
        <v>24</v>
      </c>
      <c r="K123" s="24">
        <v>17</v>
      </c>
      <c r="L123" s="24">
        <f t="shared" si="39"/>
        <v>41</v>
      </c>
      <c r="M123" s="55">
        <v>6</v>
      </c>
      <c r="Q123" s="47"/>
      <c r="R123" s="47"/>
      <c r="S123" s="30"/>
      <c r="T123" s="23" t="s">
        <v>120</v>
      </c>
      <c r="Z123" s="24">
        <f>+Z102+Z121+AC140-1-1</f>
        <v>318.5</v>
      </c>
      <c r="AA123" s="24">
        <f>+AA102+AA121</f>
        <v>84</v>
      </c>
      <c r="AB123" s="24">
        <f>+AB102+AB121</f>
        <v>105</v>
      </c>
      <c r="AC123" s="24">
        <f>AB123+AA123</f>
        <v>189</v>
      </c>
      <c r="AD123" s="24">
        <f>+AD102+AD121</f>
        <v>44</v>
      </c>
      <c r="AR123" s="47"/>
    </row>
    <row r="124" spans="1:44" ht="15.75" customHeight="1" x14ac:dyDescent="0.25">
      <c r="A124" s="40"/>
      <c r="D124" s="23" t="s">
        <v>179</v>
      </c>
      <c r="E124" s="23"/>
      <c r="F124" s="23"/>
      <c r="G124" s="23" t="s">
        <v>146</v>
      </c>
      <c r="H124" s="24"/>
      <c r="I124" s="24">
        <v>17</v>
      </c>
      <c r="J124" s="24">
        <v>2</v>
      </c>
      <c r="K124" s="24">
        <v>11</v>
      </c>
      <c r="L124" s="24">
        <f t="shared" si="39"/>
        <v>13</v>
      </c>
      <c r="M124" s="55">
        <v>6</v>
      </c>
      <c r="Q124" s="47"/>
      <c r="R124" s="47"/>
      <c r="S124" s="30"/>
      <c r="T124" s="23" t="s">
        <v>107</v>
      </c>
      <c r="Z124" s="24">
        <f>+Z15+Z28+Z41+Z54+AM15+AM28+AM41+AM54</f>
        <v>318.5</v>
      </c>
      <c r="AA124" s="24">
        <f>+AA15+AA28+AA41+AA54+AN15+AN28+AN41+AN54</f>
        <v>84</v>
      </c>
      <c r="AB124" s="24">
        <f>+AB15+AB28+AB41+AB54+AO15+AO28+AO41+AO54</f>
        <v>105</v>
      </c>
      <c r="AC124" s="24">
        <f>+AC15+AC28+AC41+AC54+AP15+AP28+AP41+AP54</f>
        <v>189</v>
      </c>
      <c r="AD124" s="24">
        <f>+AD15+AD28+AD41+AD54+AQ15+AQ28+AQ41+AQ54</f>
        <v>44</v>
      </c>
      <c r="AR124" s="47"/>
    </row>
    <row r="125" spans="1:44" ht="15.75" customHeight="1" x14ac:dyDescent="0.25">
      <c r="A125" s="40"/>
      <c r="D125" s="23" t="s">
        <v>20</v>
      </c>
      <c r="E125" s="23"/>
      <c r="F125" s="23"/>
      <c r="G125" s="16" t="s">
        <v>138</v>
      </c>
      <c r="H125" s="24"/>
      <c r="I125" s="24">
        <v>8</v>
      </c>
      <c r="J125" s="24">
        <v>0</v>
      </c>
      <c r="K125" s="24">
        <v>0</v>
      </c>
      <c r="L125" s="24">
        <f t="shared" si="39"/>
        <v>0</v>
      </c>
      <c r="M125" s="55">
        <v>4</v>
      </c>
      <c r="Q125" s="47"/>
      <c r="R125" s="47"/>
      <c r="AR125" s="47"/>
    </row>
    <row r="126" spans="1:44" ht="15.75" customHeight="1" x14ac:dyDescent="0.25">
      <c r="A126" s="40"/>
      <c r="D126" s="23" t="s">
        <v>62</v>
      </c>
      <c r="E126" s="23"/>
      <c r="F126" s="23"/>
      <c r="G126" s="16" t="s">
        <v>21</v>
      </c>
      <c r="H126" s="24"/>
      <c r="I126" s="24">
        <v>13</v>
      </c>
      <c r="J126" s="24">
        <v>9</v>
      </c>
      <c r="K126" s="24">
        <v>5</v>
      </c>
      <c r="L126" s="24">
        <f t="shared" si="39"/>
        <v>14</v>
      </c>
      <c r="M126" s="55">
        <v>4</v>
      </c>
      <c r="Q126" s="47"/>
      <c r="R126" s="47"/>
      <c r="AR126" s="47"/>
    </row>
    <row r="127" spans="1:44" ht="15.75" customHeight="1" x14ac:dyDescent="0.25">
      <c r="A127" s="40"/>
      <c r="D127" s="23" t="s">
        <v>104</v>
      </c>
      <c r="E127" s="23"/>
      <c r="F127" s="23"/>
      <c r="G127" s="23" t="s">
        <v>147</v>
      </c>
      <c r="H127" s="24"/>
      <c r="I127" s="24">
        <v>14</v>
      </c>
      <c r="J127" s="24">
        <v>2</v>
      </c>
      <c r="K127" s="24">
        <v>11</v>
      </c>
      <c r="L127" s="24">
        <f t="shared" si="39"/>
        <v>13</v>
      </c>
      <c r="M127" s="55">
        <v>4</v>
      </c>
      <c r="Q127" s="47"/>
      <c r="R127" s="47"/>
      <c r="AR127" s="47"/>
    </row>
    <row r="128" spans="1:44" ht="15.75" customHeight="1" x14ac:dyDescent="0.25">
      <c r="A128" s="40"/>
      <c r="D128" s="23" t="s">
        <v>173</v>
      </c>
      <c r="E128" s="23"/>
      <c r="F128" s="23"/>
      <c r="G128" s="16" t="s">
        <v>138</v>
      </c>
      <c r="H128" s="24"/>
      <c r="I128" s="24">
        <v>14</v>
      </c>
      <c r="J128" s="24">
        <v>1</v>
      </c>
      <c r="K128" s="24">
        <v>4</v>
      </c>
      <c r="L128" s="24">
        <f t="shared" si="39"/>
        <v>5</v>
      </c>
      <c r="M128" s="55">
        <v>4</v>
      </c>
      <c r="Q128" s="47"/>
      <c r="R128" s="47"/>
      <c r="AR128" s="47"/>
    </row>
    <row r="129" spans="1:44" ht="15.75" customHeight="1" thickBot="1" x14ac:dyDescent="0.3">
      <c r="A129" s="40"/>
      <c r="D129" s="23" t="s">
        <v>44</v>
      </c>
      <c r="E129" s="23"/>
      <c r="F129" s="23"/>
      <c r="G129" s="23" t="s">
        <v>146</v>
      </c>
      <c r="H129" s="24"/>
      <c r="I129" s="24">
        <v>14</v>
      </c>
      <c r="J129" s="24">
        <v>0</v>
      </c>
      <c r="K129" s="24">
        <v>5</v>
      </c>
      <c r="L129" s="24">
        <f t="shared" si="39"/>
        <v>5</v>
      </c>
      <c r="M129" s="55">
        <v>4</v>
      </c>
      <c r="Q129" s="47"/>
      <c r="R129" s="47"/>
      <c r="U129" s="42" t="s">
        <v>150</v>
      </c>
      <c r="V129" s="10" t="s">
        <v>168</v>
      </c>
      <c r="W129" s="10"/>
      <c r="X129" s="10"/>
      <c r="Y129" s="10"/>
      <c r="Z129" s="10"/>
      <c r="AA129" s="10"/>
      <c r="AB129" s="10"/>
      <c r="AC129" s="42" t="s">
        <v>4</v>
      </c>
      <c r="AD129" s="42" t="s">
        <v>8</v>
      </c>
      <c r="AE129" s="42" t="s">
        <v>9</v>
      </c>
      <c r="AF129" s="42" t="s">
        <v>10</v>
      </c>
      <c r="AG129" s="42" t="s">
        <v>100</v>
      </c>
      <c r="AH129" s="42"/>
      <c r="AI129" s="42" t="s">
        <v>5</v>
      </c>
      <c r="AJ129" s="42" t="s">
        <v>7</v>
      </c>
      <c r="AK129" s="42" t="s">
        <v>6</v>
      </c>
      <c r="AL129" s="42" t="s">
        <v>101</v>
      </c>
      <c r="AR129" s="47"/>
    </row>
    <row r="130" spans="1:44" ht="15.75" customHeight="1" x14ac:dyDescent="0.25">
      <c r="A130" s="40"/>
      <c r="D130" s="23" t="s">
        <v>61</v>
      </c>
      <c r="E130" s="23"/>
      <c r="F130" s="23"/>
      <c r="G130" s="23" t="s">
        <v>17</v>
      </c>
      <c r="H130" s="24"/>
      <c r="I130" s="24">
        <v>15</v>
      </c>
      <c r="J130" s="24">
        <v>11</v>
      </c>
      <c r="K130" s="24">
        <v>15</v>
      </c>
      <c r="L130" s="24">
        <f t="shared" si="39"/>
        <v>26</v>
      </c>
      <c r="M130" s="55">
        <v>4</v>
      </c>
      <c r="Q130" s="47"/>
      <c r="R130" s="47"/>
      <c r="U130" s="30">
        <v>7</v>
      </c>
      <c r="V130" s="23" t="s">
        <v>176</v>
      </c>
      <c r="W130" s="23"/>
      <c r="X130" s="23"/>
      <c r="Y130" s="23"/>
      <c r="Z130" s="24"/>
      <c r="AC130" s="24">
        <v>1</v>
      </c>
      <c r="AD130" s="24">
        <v>0</v>
      </c>
      <c r="AE130" s="24">
        <v>1</v>
      </c>
      <c r="AF130" s="24">
        <v>0</v>
      </c>
      <c r="AG130" s="118">
        <f t="shared" ref="AG130:AG134" si="40">+(AD130*2+AF130)/(2*AC130)</f>
        <v>0</v>
      </c>
      <c r="AH130" s="118"/>
      <c r="AI130" s="24">
        <v>4</v>
      </c>
      <c r="AJ130" s="24">
        <v>0</v>
      </c>
      <c r="AK130" s="24">
        <v>0</v>
      </c>
      <c r="AL130" s="26">
        <f t="shared" ref="AL130:AL140" si="41">+AI130/AC130</f>
        <v>4</v>
      </c>
      <c r="AR130" s="47"/>
    </row>
    <row r="131" spans="1:44" ht="15.75" customHeight="1" x14ac:dyDescent="0.25">
      <c r="A131" s="40"/>
      <c r="D131" s="23" t="s">
        <v>156</v>
      </c>
      <c r="G131" s="23" t="s">
        <v>136</v>
      </c>
      <c r="H131" s="24"/>
      <c r="I131" s="24">
        <v>15</v>
      </c>
      <c r="J131" s="24">
        <v>5</v>
      </c>
      <c r="K131" s="24">
        <v>5</v>
      </c>
      <c r="L131" s="24">
        <f t="shared" si="39"/>
        <v>10</v>
      </c>
      <c r="M131" s="55">
        <v>4</v>
      </c>
      <c r="Q131" s="47"/>
      <c r="R131" s="47"/>
      <c r="U131" s="30">
        <v>7.5</v>
      </c>
      <c r="V131" s="23" t="s">
        <v>82</v>
      </c>
      <c r="W131" s="23"/>
      <c r="X131" s="23"/>
      <c r="Y131" s="23"/>
      <c r="Z131" s="24"/>
      <c r="AC131" s="24">
        <v>4</v>
      </c>
      <c r="AD131" s="24">
        <v>4</v>
      </c>
      <c r="AE131" s="24">
        <v>0</v>
      </c>
      <c r="AF131" s="24">
        <v>0</v>
      </c>
      <c r="AG131" s="115">
        <f t="shared" si="40"/>
        <v>1</v>
      </c>
      <c r="AH131" s="115"/>
      <c r="AI131" s="24">
        <v>5</v>
      </c>
      <c r="AJ131" s="24">
        <v>0</v>
      </c>
      <c r="AK131" s="24">
        <v>0</v>
      </c>
      <c r="AL131" s="26">
        <f t="shared" si="41"/>
        <v>1.25</v>
      </c>
      <c r="AR131" s="47"/>
    </row>
    <row r="132" spans="1:44" ht="15.75" customHeight="1" x14ac:dyDescent="0.25">
      <c r="A132" s="40"/>
      <c r="D132" s="23" t="s">
        <v>157</v>
      </c>
      <c r="G132" s="16" t="s">
        <v>138</v>
      </c>
      <c r="H132" s="24"/>
      <c r="I132" s="24">
        <v>16</v>
      </c>
      <c r="J132" s="24">
        <v>3</v>
      </c>
      <c r="K132" s="24">
        <v>8</v>
      </c>
      <c r="L132" s="24">
        <f t="shared" si="39"/>
        <v>11</v>
      </c>
      <c r="M132" s="55">
        <v>4</v>
      </c>
      <c r="Q132" s="47"/>
      <c r="R132" s="47"/>
      <c r="U132" s="30">
        <v>7.5</v>
      </c>
      <c r="V132" s="23" t="s">
        <v>388</v>
      </c>
      <c r="W132" s="23"/>
      <c r="X132" s="23"/>
      <c r="Y132" s="23"/>
      <c r="Z132" s="24"/>
      <c r="AC132" s="24">
        <v>4</v>
      </c>
      <c r="AD132" s="24">
        <v>3</v>
      </c>
      <c r="AE132" s="24">
        <v>1</v>
      </c>
      <c r="AF132" s="24">
        <v>0</v>
      </c>
      <c r="AG132" s="115">
        <f t="shared" si="40"/>
        <v>0.75</v>
      </c>
      <c r="AH132" s="115"/>
      <c r="AI132" s="24">
        <v>7</v>
      </c>
      <c r="AJ132" s="24">
        <v>0</v>
      </c>
      <c r="AK132" s="24">
        <v>0</v>
      </c>
      <c r="AL132" s="26">
        <f t="shared" si="41"/>
        <v>1.75</v>
      </c>
      <c r="AR132" s="47"/>
    </row>
    <row r="133" spans="1:44" ht="15.75" customHeight="1" x14ac:dyDescent="0.25">
      <c r="A133" s="40"/>
      <c r="D133" s="23" t="s">
        <v>51</v>
      </c>
      <c r="E133" s="23"/>
      <c r="F133" s="23"/>
      <c r="G133" s="23" t="s">
        <v>17</v>
      </c>
      <c r="H133" s="24"/>
      <c r="I133" s="24">
        <v>16</v>
      </c>
      <c r="J133" s="24">
        <v>1</v>
      </c>
      <c r="K133" s="24">
        <v>4</v>
      </c>
      <c r="L133" s="24">
        <f t="shared" si="39"/>
        <v>5</v>
      </c>
      <c r="M133" s="55">
        <v>4</v>
      </c>
      <c r="Q133" s="47"/>
      <c r="R133" s="47"/>
      <c r="U133" s="30">
        <v>7.5</v>
      </c>
      <c r="V133" s="23" t="s">
        <v>16</v>
      </c>
      <c r="W133" s="23"/>
      <c r="X133" s="23"/>
      <c r="Y133" s="23"/>
      <c r="Z133" s="24"/>
      <c r="AC133" s="24">
        <v>6</v>
      </c>
      <c r="AD133" s="24">
        <v>1</v>
      </c>
      <c r="AE133" s="24">
        <v>4</v>
      </c>
      <c r="AF133" s="24">
        <v>1</v>
      </c>
      <c r="AG133" s="115">
        <f t="shared" si="40"/>
        <v>0.25</v>
      </c>
      <c r="AH133" s="115"/>
      <c r="AI133" s="24">
        <v>19</v>
      </c>
      <c r="AJ133" s="24">
        <v>1</v>
      </c>
      <c r="AK133" s="24">
        <v>0</v>
      </c>
      <c r="AL133" s="26">
        <f t="shared" si="41"/>
        <v>3.1666666666666665</v>
      </c>
      <c r="AR133" s="47"/>
    </row>
    <row r="134" spans="1:44" ht="15.75" customHeight="1" x14ac:dyDescent="0.25">
      <c r="A134" s="40"/>
      <c r="D134" s="23" t="s">
        <v>39</v>
      </c>
      <c r="E134" s="23"/>
      <c r="F134" s="23"/>
      <c r="G134" s="23" t="s">
        <v>148</v>
      </c>
      <c r="H134" s="24"/>
      <c r="I134" s="24">
        <v>16</v>
      </c>
      <c r="J134" s="24">
        <v>0</v>
      </c>
      <c r="K134" s="24">
        <v>4</v>
      </c>
      <c r="L134" s="24">
        <f t="shared" si="39"/>
        <v>4</v>
      </c>
      <c r="M134" s="55">
        <v>4</v>
      </c>
      <c r="Q134" s="47"/>
      <c r="R134" s="47"/>
      <c r="U134" s="30">
        <v>7.5</v>
      </c>
      <c r="V134" s="23" t="s">
        <v>111</v>
      </c>
      <c r="AC134" s="24">
        <v>1</v>
      </c>
      <c r="AD134" s="24">
        <v>1</v>
      </c>
      <c r="AE134" s="24">
        <v>0</v>
      </c>
      <c r="AF134" s="24">
        <v>0</v>
      </c>
      <c r="AG134" s="115">
        <f t="shared" si="40"/>
        <v>1</v>
      </c>
      <c r="AH134" s="115"/>
      <c r="AI134" s="24">
        <v>0</v>
      </c>
      <c r="AJ134" s="24">
        <v>0</v>
      </c>
      <c r="AK134" s="24">
        <v>1</v>
      </c>
      <c r="AL134" s="26">
        <f t="shared" si="41"/>
        <v>0</v>
      </c>
      <c r="AR134" s="47"/>
    </row>
    <row r="135" spans="1:44" ht="15.75" customHeight="1" x14ac:dyDescent="0.25">
      <c r="A135" s="40"/>
      <c r="D135" s="23" t="s">
        <v>144</v>
      </c>
      <c r="E135" s="23"/>
      <c r="F135" s="23"/>
      <c r="G135" s="16" t="s">
        <v>138</v>
      </c>
      <c r="H135" s="24"/>
      <c r="I135" s="24">
        <v>17</v>
      </c>
      <c r="J135" s="24">
        <v>3</v>
      </c>
      <c r="K135" s="24">
        <v>8</v>
      </c>
      <c r="L135" s="24">
        <f t="shared" si="39"/>
        <v>11</v>
      </c>
      <c r="M135" s="55">
        <v>4</v>
      </c>
      <c r="Q135" s="40"/>
      <c r="R135" s="40"/>
      <c r="U135" s="30">
        <v>7.5</v>
      </c>
      <c r="V135" s="23" t="s">
        <v>445</v>
      </c>
      <c r="W135" s="23"/>
      <c r="X135" s="23"/>
      <c r="Y135" s="23"/>
      <c r="Z135" s="24"/>
      <c r="AC135" s="24">
        <v>1</v>
      </c>
      <c r="AD135" s="24">
        <v>0</v>
      </c>
      <c r="AE135" s="24">
        <v>1</v>
      </c>
      <c r="AF135" s="24">
        <v>0</v>
      </c>
      <c r="AG135" s="115">
        <f>+(AD135*2+AF135)/(2*AC135)</f>
        <v>0</v>
      </c>
      <c r="AH135" s="115"/>
      <c r="AI135" s="24">
        <v>3</v>
      </c>
      <c r="AJ135" s="24">
        <v>0</v>
      </c>
      <c r="AK135" s="24">
        <v>0</v>
      </c>
      <c r="AL135" s="26">
        <f t="shared" si="41"/>
        <v>3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97</v>
      </c>
      <c r="W136" s="23"/>
      <c r="X136" s="23"/>
      <c r="Y136" s="23"/>
      <c r="Z136" s="24"/>
      <c r="AC136" s="24">
        <v>3</v>
      </c>
      <c r="AD136" s="24">
        <v>2</v>
      </c>
      <c r="AE136" s="24">
        <v>1</v>
      </c>
      <c r="AF136" s="24">
        <v>0</v>
      </c>
      <c r="AG136" s="115">
        <f>+(AD136*2+AF136)/(2*AC136)</f>
        <v>0.66666666666666663</v>
      </c>
      <c r="AH136" s="115"/>
      <c r="AI136" s="24">
        <v>6</v>
      </c>
      <c r="AJ136" s="24">
        <v>0</v>
      </c>
      <c r="AK136" s="24">
        <v>0</v>
      </c>
      <c r="AL136" s="26">
        <f t="shared" si="41"/>
        <v>2</v>
      </c>
      <c r="AR136" s="40"/>
    </row>
    <row r="137" spans="1:44" ht="15.75" customHeight="1" x14ac:dyDescent="0.25">
      <c r="A137" s="40"/>
      <c r="Q137" s="40"/>
      <c r="R137" s="40"/>
      <c r="U137" s="30">
        <v>8</v>
      </c>
      <c r="V137" s="23" t="s">
        <v>446</v>
      </c>
      <c r="AC137" s="24">
        <v>1</v>
      </c>
      <c r="AD137" s="24">
        <v>1</v>
      </c>
      <c r="AE137" s="24">
        <v>0</v>
      </c>
      <c r="AF137" s="24">
        <v>0</v>
      </c>
      <c r="AG137" s="115">
        <f>+(AD137*2+AF137)/(2*AC137)</f>
        <v>1</v>
      </c>
      <c r="AH137" s="115"/>
      <c r="AI137" s="24">
        <v>3</v>
      </c>
      <c r="AJ137" s="24">
        <v>0</v>
      </c>
      <c r="AK137" s="24">
        <v>0</v>
      </c>
      <c r="AL137" s="26">
        <f t="shared" si="41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</v>
      </c>
      <c r="V138" s="23" t="s">
        <v>211</v>
      </c>
      <c r="W138" s="23"/>
      <c r="X138" s="23"/>
      <c r="Y138" s="23"/>
      <c r="Z138" s="24"/>
      <c r="AC138" s="24">
        <v>11</v>
      </c>
      <c r="AD138" s="24">
        <v>4</v>
      </c>
      <c r="AE138" s="24">
        <v>5</v>
      </c>
      <c r="AF138" s="24">
        <v>2</v>
      </c>
      <c r="AG138" s="115">
        <f>+(AD138*2+AF138)/(2*AC138)</f>
        <v>0.45454545454545453</v>
      </c>
      <c r="AH138" s="115"/>
      <c r="AI138" s="24">
        <v>34</v>
      </c>
      <c r="AJ138" s="24">
        <v>0</v>
      </c>
      <c r="AK138" s="24">
        <v>1</v>
      </c>
      <c r="AL138" s="26">
        <f t="shared" si="41"/>
        <v>3.0909090909090908</v>
      </c>
      <c r="AR138" s="40"/>
    </row>
    <row r="139" spans="1:44" ht="15.75" customHeight="1" thickBot="1" x14ac:dyDescent="0.3">
      <c r="A139" s="40"/>
      <c r="Q139" s="40"/>
      <c r="R139" s="40"/>
      <c r="S139" s="30"/>
      <c r="T139" s="23"/>
      <c r="U139" s="59">
        <v>7</v>
      </c>
      <c r="V139" s="31" t="s">
        <v>363</v>
      </c>
      <c r="W139" s="31"/>
      <c r="X139" s="31"/>
      <c r="Y139" s="31"/>
      <c r="Z139" s="43"/>
      <c r="AA139" s="3"/>
      <c r="AB139" s="3"/>
      <c r="AC139" s="43">
        <v>9</v>
      </c>
      <c r="AD139" s="43">
        <v>3</v>
      </c>
      <c r="AE139" s="43">
        <v>6</v>
      </c>
      <c r="AF139" s="43">
        <v>0</v>
      </c>
      <c r="AG139" s="115">
        <f>+(AD139*2+AF139)/(2*AC139)</f>
        <v>0.33333333333333331</v>
      </c>
      <c r="AH139" s="115"/>
      <c r="AI139" s="43">
        <v>34</v>
      </c>
      <c r="AJ139" s="43">
        <v>1</v>
      </c>
      <c r="AK139" s="43">
        <v>0</v>
      </c>
      <c r="AL139" s="60">
        <f t="shared" si="41"/>
        <v>3.7777777777777777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8"/>
      <c r="V140" s="35"/>
      <c r="W140" s="34" t="s">
        <v>27</v>
      </c>
      <c r="X140" s="35"/>
      <c r="Y140" s="35"/>
      <c r="Z140" s="15"/>
      <c r="AA140" s="8"/>
      <c r="AB140" s="8"/>
      <c r="AC140" s="15">
        <f>SUM(AC130:AC139)</f>
        <v>41</v>
      </c>
      <c r="AD140" s="15">
        <f>SUM(AD130:AD139)</f>
        <v>19</v>
      </c>
      <c r="AE140" s="15">
        <f>SUM(AE130:AE139)</f>
        <v>19</v>
      </c>
      <c r="AF140" s="15">
        <f>SUM(AF130:AF139)</f>
        <v>3</v>
      </c>
      <c r="AG140" s="118">
        <f>(2*AD140+AF140)/(2*AC140)</f>
        <v>0.5</v>
      </c>
      <c r="AH140" s="118"/>
      <c r="AI140" s="15">
        <f>SUM(AI130:AI139)</f>
        <v>115</v>
      </c>
      <c r="AJ140" s="15">
        <f>SUM(AJ130:AJ139)</f>
        <v>2</v>
      </c>
      <c r="AK140" s="15">
        <f>SUM(AK130:AK139)</f>
        <v>2</v>
      </c>
      <c r="AL140" s="36">
        <f t="shared" si="41"/>
        <v>2.8048780487804876</v>
      </c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9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35:AH135"/>
    <mergeCell ref="AG11:AH11"/>
    <mergeCell ref="E14:F14"/>
    <mergeCell ref="B73:P73"/>
    <mergeCell ref="S73:AQ73"/>
    <mergeCell ref="G74:M74"/>
    <mergeCell ref="S74:AQ74"/>
    <mergeCell ref="AG130:AH130"/>
    <mergeCell ref="AG131:AH131"/>
    <mergeCell ref="AG132:AH132"/>
    <mergeCell ref="AG133:AH133"/>
    <mergeCell ref="AG134:AH134"/>
    <mergeCell ref="AG136:AH136"/>
    <mergeCell ref="AG137:AH137"/>
    <mergeCell ref="AG138:AH138"/>
    <mergeCell ref="AG139:AH139"/>
    <mergeCell ref="AG140:AH140"/>
  </mergeCells>
  <conditionalFormatting sqref="Z124">
    <cfRule type="cellIs" dxfId="14" priority="5" operator="notEqual">
      <formula>$Z$123</formula>
    </cfRule>
  </conditionalFormatting>
  <conditionalFormatting sqref="AA124">
    <cfRule type="cellIs" dxfId="13" priority="4" operator="notEqual">
      <formula>$AA$123</formula>
    </cfRule>
  </conditionalFormatting>
  <conditionalFormatting sqref="AB124">
    <cfRule type="cellIs" dxfId="12" priority="3" operator="notEqual">
      <formula>$AB$123</formula>
    </cfRule>
  </conditionalFormatting>
  <conditionalFormatting sqref="AC124">
    <cfRule type="cellIs" dxfId="11" priority="2" operator="notEqual">
      <formula>$AC$123</formula>
    </cfRule>
  </conditionalFormatting>
  <conditionalFormatting sqref="AD124">
    <cfRule type="cellIs" dxfId="10" priority="1" operator="notEqual">
      <formula>$AD$123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5F36-004D-4A4E-910B-EB19EB3E7BF6}">
  <dimension ref="A1:AR145"/>
  <sheetViews>
    <sheetView zoomScale="70" zoomScaleNormal="70" zoomScaleSheetLayoutView="78" workbookViewId="0">
      <selection activeCell="AB54" sqref="AB54:AB65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16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15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11</v>
      </c>
      <c r="AD3" s="24">
        <v>8</v>
      </c>
      <c r="AE3" s="24">
        <v>1</v>
      </c>
      <c r="AF3" s="24">
        <v>2</v>
      </c>
      <c r="AG3" s="118">
        <f t="shared" ref="AG3:AG11" si="0">+(AD3*2+AF3)/(2*AC3)</f>
        <v>0.81818181818181823</v>
      </c>
      <c r="AH3" s="118"/>
      <c r="AI3" s="24">
        <v>19</v>
      </c>
      <c r="AJ3" s="24">
        <v>1</v>
      </c>
      <c r="AK3" s="24">
        <v>2</v>
      </c>
      <c r="AL3" s="26">
        <f t="shared" ref="AL3:AL11" si="1">+AI3/AC3</f>
        <v>1.7272727272727273</v>
      </c>
      <c r="AN3" s="24"/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12</v>
      </c>
      <c r="H4" s="5">
        <v>1</v>
      </c>
      <c r="I4" s="5">
        <v>3</v>
      </c>
      <c r="J4" s="5">
        <f t="shared" ref="J4:J11" si="2">2*G4+I4</f>
        <v>27</v>
      </c>
      <c r="K4" s="38">
        <f t="shared" ref="K4:K11" si="3">+J4/((G4+H4+I4)*2)</f>
        <v>0.84375</v>
      </c>
      <c r="L4" s="5">
        <f>+$AN$27</f>
        <v>70</v>
      </c>
      <c r="M4" s="5">
        <v>32</v>
      </c>
      <c r="N4" s="5">
        <f>+$AO$27</f>
        <v>114</v>
      </c>
      <c r="O4" s="5">
        <f>+$AQ$27</f>
        <v>22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10</v>
      </c>
      <c r="AD4" s="24">
        <v>6</v>
      </c>
      <c r="AE4" s="24">
        <v>2</v>
      </c>
      <c r="AF4" s="24">
        <v>2</v>
      </c>
      <c r="AG4" s="115">
        <f t="shared" si="0"/>
        <v>0.7</v>
      </c>
      <c r="AH4" s="115"/>
      <c r="AI4" s="24">
        <v>23</v>
      </c>
      <c r="AJ4" s="24">
        <v>0</v>
      </c>
      <c r="AK4" s="24">
        <v>0</v>
      </c>
      <c r="AL4" s="26">
        <f t="shared" si="1"/>
        <v>2.2999999999999998</v>
      </c>
      <c r="AN4" s="24"/>
      <c r="AO4" s="5"/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11</v>
      </c>
      <c r="H5" s="5">
        <v>3</v>
      </c>
      <c r="I5" s="5">
        <v>2</v>
      </c>
      <c r="J5" s="5">
        <f t="shared" si="2"/>
        <v>24</v>
      </c>
      <c r="K5" s="38">
        <f t="shared" si="3"/>
        <v>0.75</v>
      </c>
      <c r="L5" s="5">
        <f>+$AA$27</f>
        <v>62</v>
      </c>
      <c r="M5" s="5">
        <v>33</v>
      </c>
      <c r="N5" s="5">
        <f>+$AB$27</f>
        <v>102</v>
      </c>
      <c r="O5" s="5">
        <f>+$AD$27</f>
        <v>24</v>
      </c>
      <c r="P5" s="5">
        <v>2</v>
      </c>
      <c r="Q5" s="46"/>
      <c r="R5" s="40"/>
      <c r="U5" s="30">
        <v>7.5</v>
      </c>
      <c r="V5" s="23" t="s">
        <v>16</v>
      </c>
      <c r="X5" s="23"/>
      <c r="Y5" s="23"/>
      <c r="Z5" s="23" t="s">
        <v>17</v>
      </c>
      <c r="AB5" s="24"/>
      <c r="AC5" s="24">
        <v>14</v>
      </c>
      <c r="AD5" s="24">
        <v>4</v>
      </c>
      <c r="AE5" s="24">
        <v>8</v>
      </c>
      <c r="AF5" s="24">
        <v>2</v>
      </c>
      <c r="AG5" s="115">
        <f>+(AD5*2+AF5)/(2*AC5)</f>
        <v>0.35714285714285715</v>
      </c>
      <c r="AH5" s="115"/>
      <c r="AI5" s="24">
        <v>41</v>
      </c>
      <c r="AJ5" s="24">
        <v>0</v>
      </c>
      <c r="AK5" s="24">
        <v>2</v>
      </c>
      <c r="AL5" s="26">
        <f>+AI5/AC5</f>
        <v>2.9285714285714284</v>
      </c>
      <c r="AN5" s="24"/>
      <c r="AO5" s="5"/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8</v>
      </c>
      <c r="H6" s="5">
        <v>6</v>
      </c>
      <c r="I6" s="5">
        <v>2</v>
      </c>
      <c r="J6" s="5">
        <f>2*G6+I6</f>
        <v>18</v>
      </c>
      <c r="K6" s="38">
        <f>+J6/((G6+H6+I6)*2)</f>
        <v>0.5625</v>
      </c>
      <c r="L6" s="5">
        <f>+$AA$66</f>
        <v>51</v>
      </c>
      <c r="M6" s="5">
        <v>50</v>
      </c>
      <c r="N6" s="5">
        <f>+$AB$66</f>
        <v>80</v>
      </c>
      <c r="O6" s="5">
        <f>+$AD$66</f>
        <v>16</v>
      </c>
      <c r="P6" s="5">
        <v>3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v>15</v>
      </c>
      <c r="AD6" s="24">
        <v>7</v>
      </c>
      <c r="AE6" s="24">
        <v>6</v>
      </c>
      <c r="AF6" s="24">
        <v>2</v>
      </c>
      <c r="AG6" s="115">
        <f>+(AD6*2+AF6)/(2*AC6)</f>
        <v>0.53333333333333333</v>
      </c>
      <c r="AH6" s="115"/>
      <c r="AI6" s="24">
        <v>45</v>
      </c>
      <c r="AJ6" s="24">
        <v>0</v>
      </c>
      <c r="AK6" s="24">
        <v>0</v>
      </c>
      <c r="AL6" s="26">
        <f>+AI6/AC6</f>
        <v>3</v>
      </c>
      <c r="AN6" s="24"/>
      <c r="AO6" s="5"/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7</v>
      </c>
      <c r="H7" s="5">
        <v>7</v>
      </c>
      <c r="I7" s="5">
        <v>2</v>
      </c>
      <c r="J7" s="5">
        <f>2*G7+I7</f>
        <v>16</v>
      </c>
      <c r="K7" s="38">
        <f>+J7/((G7+H7+I7)*2)</f>
        <v>0.5</v>
      </c>
      <c r="L7" s="5">
        <f>+$AA$53</f>
        <v>50</v>
      </c>
      <c r="M7" s="5">
        <v>49</v>
      </c>
      <c r="N7" s="5">
        <f>+$AB$53</f>
        <v>77</v>
      </c>
      <c r="O7" s="5">
        <f>+$AD$53</f>
        <v>18</v>
      </c>
      <c r="P7" s="5">
        <v>3</v>
      </c>
      <c r="Q7" s="46"/>
      <c r="R7" s="40"/>
      <c r="U7" s="30">
        <v>7.5</v>
      </c>
      <c r="V7" s="23" t="s">
        <v>98</v>
      </c>
      <c r="X7" s="23"/>
      <c r="Y7" s="23"/>
      <c r="Z7" s="23" t="s">
        <v>19</v>
      </c>
      <c r="AB7" s="24"/>
      <c r="AC7" s="24">
        <v>11</v>
      </c>
      <c r="AD7" s="24">
        <v>6</v>
      </c>
      <c r="AE7" s="24">
        <v>4</v>
      </c>
      <c r="AF7" s="24">
        <v>1</v>
      </c>
      <c r="AG7" s="115">
        <f>+(AD7*2+AF7)/(2*AC7)</f>
        <v>0.59090909090909094</v>
      </c>
      <c r="AH7" s="115"/>
      <c r="AI7" s="24">
        <v>35</v>
      </c>
      <c r="AJ7" s="24">
        <v>0</v>
      </c>
      <c r="AK7" s="24">
        <v>2</v>
      </c>
      <c r="AL7" s="26">
        <f>+AI7/AC7</f>
        <v>3.1818181818181817</v>
      </c>
      <c r="AN7" s="24"/>
      <c r="AO7" s="5"/>
      <c r="AQ7" s="24"/>
      <c r="AR7" s="45"/>
    </row>
    <row r="8" spans="1:44" ht="18" x14ac:dyDescent="0.25">
      <c r="A8" s="40"/>
      <c r="B8" s="5">
        <v>7</v>
      </c>
      <c r="C8" s="6" t="s">
        <v>161</v>
      </c>
      <c r="D8" s="11"/>
      <c r="E8" s="6"/>
      <c r="F8" s="11"/>
      <c r="G8" s="5">
        <v>6</v>
      </c>
      <c r="H8" s="5">
        <v>8</v>
      </c>
      <c r="I8" s="5">
        <v>2</v>
      </c>
      <c r="J8" s="5">
        <f>2*G8+I8</f>
        <v>14</v>
      </c>
      <c r="K8" s="38">
        <f>+J8/((G8+H8+I8)*2)</f>
        <v>0.4375</v>
      </c>
      <c r="L8" s="5">
        <f>+$AN$53</f>
        <v>38</v>
      </c>
      <c r="M8" s="5">
        <v>43</v>
      </c>
      <c r="N8" s="5">
        <f>+$AO$53</f>
        <v>59</v>
      </c>
      <c r="O8" s="5">
        <f>+$AQ$53</f>
        <v>22</v>
      </c>
      <c r="P8" s="5">
        <v>5</v>
      </c>
      <c r="Q8" s="46"/>
      <c r="R8" s="40"/>
      <c r="U8" s="30">
        <v>7.5</v>
      </c>
      <c r="V8" s="23" t="s">
        <v>111</v>
      </c>
      <c r="X8" s="23"/>
      <c r="Y8" s="23"/>
      <c r="Z8" s="23" t="s">
        <v>21</v>
      </c>
      <c r="AB8" s="24"/>
      <c r="AC8" s="24">
        <v>8</v>
      </c>
      <c r="AD8" s="24">
        <v>2</v>
      </c>
      <c r="AE8" s="24">
        <v>5</v>
      </c>
      <c r="AF8" s="24">
        <v>1</v>
      </c>
      <c r="AG8" s="115">
        <f>+(AD8*2+AF8)/(2*AC8)</f>
        <v>0.3125</v>
      </c>
      <c r="AH8" s="115"/>
      <c r="AI8" s="24">
        <v>26</v>
      </c>
      <c r="AJ8" s="24">
        <v>1</v>
      </c>
      <c r="AK8" s="24">
        <v>0</v>
      </c>
      <c r="AL8" s="26">
        <f>+AI8/AC8</f>
        <v>3.25</v>
      </c>
      <c r="AN8" s="24"/>
      <c r="AO8" s="5"/>
      <c r="AQ8" s="24"/>
      <c r="AR8" s="45"/>
    </row>
    <row r="9" spans="1:44" ht="18" x14ac:dyDescent="0.25">
      <c r="A9" s="40"/>
      <c r="B9" s="5">
        <v>2</v>
      </c>
      <c r="C9" s="6" t="s">
        <v>132</v>
      </c>
      <c r="D9" s="11"/>
      <c r="E9" s="11"/>
      <c r="F9" s="11"/>
      <c r="G9" s="5">
        <v>4</v>
      </c>
      <c r="H9" s="5">
        <v>9</v>
      </c>
      <c r="I9" s="5">
        <v>3</v>
      </c>
      <c r="J9" s="5">
        <f>2*G9+I9</f>
        <v>11</v>
      </c>
      <c r="K9" s="38">
        <f>+J9/((G9+H9+I9)*2)</f>
        <v>0.34375</v>
      </c>
      <c r="L9" s="5">
        <f>+$AA$40</f>
        <v>31</v>
      </c>
      <c r="M9" s="5">
        <v>55</v>
      </c>
      <c r="N9" s="5">
        <f>+$AB$40</f>
        <v>55</v>
      </c>
      <c r="O9" s="5">
        <f>+$AD$40</f>
        <v>24</v>
      </c>
      <c r="P9" s="5">
        <v>6</v>
      </c>
      <c r="Q9" s="46"/>
      <c r="R9" s="40"/>
      <c r="U9" s="30">
        <v>7.5</v>
      </c>
      <c r="V9" s="23" t="s">
        <v>97</v>
      </c>
      <c r="X9" s="23"/>
      <c r="Y9" s="23"/>
      <c r="Z9" s="23" t="s">
        <v>132</v>
      </c>
      <c r="AB9" s="24"/>
      <c r="AC9" s="24">
        <v>16</v>
      </c>
      <c r="AD9" s="24">
        <v>4</v>
      </c>
      <c r="AE9" s="24">
        <v>9</v>
      </c>
      <c r="AF9" s="24">
        <v>3</v>
      </c>
      <c r="AG9" s="115">
        <f>+(AD9*2+AF9)/(2*AC9)</f>
        <v>0.34375</v>
      </c>
      <c r="AH9" s="115"/>
      <c r="AI9" s="24">
        <v>54</v>
      </c>
      <c r="AJ9" s="24">
        <v>1</v>
      </c>
      <c r="AK9" s="24">
        <v>0</v>
      </c>
      <c r="AL9" s="26">
        <f>+AI9/AC9</f>
        <v>3.375</v>
      </c>
      <c r="AN9" s="24"/>
      <c r="AO9" s="5"/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4</v>
      </c>
      <c r="H10" s="5">
        <v>10</v>
      </c>
      <c r="I10" s="5">
        <v>2</v>
      </c>
      <c r="J10" s="5">
        <f t="shared" si="2"/>
        <v>10</v>
      </c>
      <c r="K10" s="38">
        <f t="shared" si="3"/>
        <v>0.3125</v>
      </c>
      <c r="L10" s="5">
        <f>+$AN$40</f>
        <v>38</v>
      </c>
      <c r="M10" s="5">
        <v>52</v>
      </c>
      <c r="N10" s="5">
        <f>+$AO$40</f>
        <v>58</v>
      </c>
      <c r="O10" s="5">
        <f>+$AQ$40</f>
        <v>20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8</v>
      </c>
      <c r="C11" s="6" t="s">
        <v>15</v>
      </c>
      <c r="D11" s="11"/>
      <c r="E11" s="6"/>
      <c r="F11" s="11"/>
      <c r="G11" s="5">
        <v>4</v>
      </c>
      <c r="H11" s="5">
        <v>12</v>
      </c>
      <c r="I11" s="5">
        <v>0</v>
      </c>
      <c r="J11" s="5">
        <f t="shared" si="2"/>
        <v>8</v>
      </c>
      <c r="K11" s="38">
        <f t="shared" si="3"/>
        <v>0.25</v>
      </c>
      <c r="L11" s="5">
        <f>+$AN$66</f>
        <v>36</v>
      </c>
      <c r="M11" s="5">
        <v>62</v>
      </c>
      <c r="N11" s="5">
        <f>+$AO$66</f>
        <v>56</v>
      </c>
      <c r="O11" s="5">
        <f>+$AQ$66</f>
        <v>16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+AC140</f>
        <v>38</v>
      </c>
      <c r="AD11" s="24">
        <f>+AD140</f>
        <v>18</v>
      </c>
      <c r="AE11" s="24">
        <f>+AE140</f>
        <v>17</v>
      </c>
      <c r="AF11" s="24">
        <f>+AF140</f>
        <v>3</v>
      </c>
      <c r="AG11" s="115">
        <f t="shared" si="0"/>
        <v>0.51315789473684215</v>
      </c>
      <c r="AH11" s="115"/>
      <c r="AI11" s="24">
        <f>+AI140</f>
        <v>109</v>
      </c>
      <c r="AJ11" s="24">
        <f>+AJ140</f>
        <v>2</v>
      </c>
      <c r="AK11" s="24">
        <f>+AK140</f>
        <v>2</v>
      </c>
      <c r="AL11" s="26">
        <f t="shared" si="1"/>
        <v>2.8684210526315788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56</v>
      </c>
      <c r="H12" s="9">
        <f>SUM(H4:H11)</f>
        <v>56</v>
      </c>
      <c r="I12" s="9">
        <f>SUM(I4:I11)</f>
        <v>16</v>
      </c>
      <c r="J12" s="9"/>
      <c r="K12" s="9"/>
      <c r="L12" s="9">
        <f>SUM(L4:L11)</f>
        <v>376</v>
      </c>
      <c r="M12" s="9">
        <f>SUM(M4:M11)</f>
        <v>376</v>
      </c>
      <c r="N12" s="9">
        <f>SUM(N4:N11)</f>
        <v>601</v>
      </c>
      <c r="O12" s="9">
        <f>SUM(O4:O11)</f>
        <v>162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128</v>
      </c>
      <c r="AD12" s="15">
        <f t="shared" si="4"/>
        <v>56</v>
      </c>
      <c r="AE12" s="15">
        <f t="shared" si="4"/>
        <v>56</v>
      </c>
      <c r="AF12" s="15">
        <f t="shared" si="4"/>
        <v>16</v>
      </c>
      <c r="AG12" s="15"/>
      <c r="AH12" s="15"/>
      <c r="AI12" s="15">
        <f t="shared" ref="AI12:AK12" si="5">SUM(AI3:AI11)</f>
        <v>371</v>
      </c>
      <c r="AJ12" s="15">
        <f t="shared" si="5"/>
        <v>5</v>
      </c>
      <c r="AK12" s="15">
        <f t="shared" si="5"/>
        <v>8</v>
      </c>
      <c r="AL12" s="36">
        <f>+AI12/AC12</f>
        <v>2.8984375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16 Summary:</v>
      </c>
      <c r="C14" s="54"/>
      <c r="D14" s="54"/>
      <c r="E14" s="116">
        <v>44556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182</v>
      </c>
      <c r="D15" s="11"/>
      <c r="E15" s="23"/>
      <c r="F15" s="23"/>
      <c r="G15" s="5">
        <v>4</v>
      </c>
      <c r="H15" s="24">
        <v>1</v>
      </c>
      <c r="I15" s="23" t="s">
        <v>158</v>
      </c>
      <c r="J15" s="23"/>
      <c r="K15" s="23"/>
      <c r="L15" s="23" t="s">
        <v>65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21</v>
      </c>
      <c r="AA15" s="24">
        <v>3</v>
      </c>
      <c r="AB15" s="24">
        <v>3</v>
      </c>
      <c r="AC15" s="24">
        <f t="shared" ref="AC15:AC26" si="6">+AA15+AB15</f>
        <v>6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37</v>
      </c>
      <c r="AN15" s="15">
        <v>9</v>
      </c>
      <c r="AO15" s="15">
        <v>19</v>
      </c>
      <c r="AP15" s="15">
        <f t="shared" ref="AP15:AP26" si="7">+AN15+AO15</f>
        <v>28</v>
      </c>
      <c r="AQ15" s="15">
        <v>8</v>
      </c>
      <c r="AR15" s="45"/>
    </row>
    <row r="16" spans="1:44" ht="15.95" customHeight="1" x14ac:dyDescent="0.25">
      <c r="A16" s="47"/>
      <c r="B16" s="24" t="s">
        <v>34</v>
      </c>
      <c r="C16" s="23" t="s">
        <v>596</v>
      </c>
      <c r="D16" s="16"/>
      <c r="E16" s="23"/>
      <c r="F16" s="23"/>
      <c r="G16" s="5"/>
      <c r="H16" s="24">
        <v>1</v>
      </c>
      <c r="I16" s="23" t="s">
        <v>158</v>
      </c>
      <c r="J16" s="23"/>
      <c r="K16" s="23"/>
      <c r="L16" s="23" t="s">
        <v>461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10</v>
      </c>
      <c r="AA16" s="24">
        <v>0</v>
      </c>
      <c r="AB16" s="24">
        <v>0</v>
      </c>
      <c r="AC16" s="24">
        <f t="shared" si="6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11</v>
      </c>
      <c r="AN16" s="24">
        <v>0</v>
      </c>
      <c r="AO16" s="24">
        <v>1</v>
      </c>
      <c r="AP16" s="24">
        <f t="shared" si="7"/>
        <v>1</v>
      </c>
      <c r="AQ16" s="24">
        <v>0</v>
      </c>
      <c r="AR16" s="45"/>
    </row>
    <row r="17" spans="1:44" ht="15.95" customHeight="1" x14ac:dyDescent="0.25">
      <c r="A17" s="47"/>
      <c r="B17" s="24"/>
      <c r="C17" s="23" t="s">
        <v>597</v>
      </c>
      <c r="D17" s="16"/>
      <c r="E17" s="23"/>
      <c r="F17" s="23"/>
      <c r="G17" s="5"/>
      <c r="H17" s="24">
        <v>1</v>
      </c>
      <c r="I17" s="23" t="s">
        <v>158</v>
      </c>
      <c r="J17" s="23"/>
      <c r="K17" s="23"/>
      <c r="L17" s="23" t="s">
        <v>420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16</v>
      </c>
      <c r="AA17" s="24">
        <v>23</v>
      </c>
      <c r="AB17" s="24">
        <v>16</v>
      </c>
      <c r="AC17" s="24">
        <f t="shared" si="6"/>
        <v>39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13</v>
      </c>
      <c r="AN17" s="24">
        <v>27</v>
      </c>
      <c r="AO17" s="24">
        <v>5</v>
      </c>
      <c r="AP17" s="24">
        <f t="shared" si="7"/>
        <v>32</v>
      </c>
      <c r="AQ17" s="24">
        <v>6</v>
      </c>
      <c r="AR17" s="45"/>
    </row>
    <row r="18" spans="1:44" ht="15.95" customHeight="1" x14ac:dyDescent="0.25">
      <c r="A18" s="47"/>
      <c r="H18" s="24">
        <v>1</v>
      </c>
      <c r="I18" s="23" t="s">
        <v>171</v>
      </c>
      <c r="L18" s="23" t="s">
        <v>576</v>
      </c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16</v>
      </c>
      <c r="AA18" s="24">
        <v>17</v>
      </c>
      <c r="AB18" s="24">
        <v>24</v>
      </c>
      <c r="AC18" s="24">
        <f t="shared" si="6"/>
        <v>41</v>
      </c>
      <c r="AD18" s="24">
        <v>4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15</v>
      </c>
      <c r="AN18" s="24">
        <v>19</v>
      </c>
      <c r="AO18" s="24">
        <v>13</v>
      </c>
      <c r="AP18" s="24">
        <f t="shared" si="7"/>
        <v>32</v>
      </c>
      <c r="AQ18" s="24">
        <v>2</v>
      </c>
      <c r="AR18" s="45"/>
    </row>
    <row r="19" spans="1:44" ht="15.95" customHeight="1" x14ac:dyDescent="0.25">
      <c r="A19" s="47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15</v>
      </c>
      <c r="AA19" s="24">
        <v>5</v>
      </c>
      <c r="AB19" s="24">
        <v>5</v>
      </c>
      <c r="AC19" s="24">
        <f t="shared" si="6"/>
        <v>10</v>
      </c>
      <c r="AD19" s="24">
        <v>4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16</v>
      </c>
      <c r="AN19" s="24">
        <v>7</v>
      </c>
      <c r="AO19" s="24">
        <v>15</v>
      </c>
      <c r="AP19" s="24">
        <f t="shared" si="7"/>
        <v>22</v>
      </c>
      <c r="AQ19" s="24">
        <v>0</v>
      </c>
      <c r="AR19" s="45"/>
    </row>
    <row r="20" spans="1:44" ht="15.95" customHeight="1" x14ac:dyDescent="0.25">
      <c r="A20" s="47"/>
      <c r="B20" s="24" t="s">
        <v>53</v>
      </c>
      <c r="C20" s="6" t="s">
        <v>183</v>
      </c>
      <c r="D20" s="11"/>
      <c r="E20" s="23"/>
      <c r="F20" s="23"/>
      <c r="G20" s="5">
        <v>0</v>
      </c>
      <c r="H20" s="24"/>
      <c r="I20" s="23"/>
      <c r="L20" s="23"/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16</v>
      </c>
      <c r="AA20" s="24">
        <v>1</v>
      </c>
      <c r="AB20" s="24">
        <v>11</v>
      </c>
      <c r="AC20" s="24">
        <f t="shared" si="6"/>
        <v>12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13</v>
      </c>
      <c r="AN20" s="24">
        <v>2</v>
      </c>
      <c r="AO20" s="24">
        <v>8</v>
      </c>
      <c r="AP20" s="24">
        <f t="shared" si="7"/>
        <v>10</v>
      </c>
      <c r="AQ20" s="24">
        <v>0</v>
      </c>
      <c r="AR20" s="45"/>
    </row>
    <row r="21" spans="1:44" ht="15.95" customHeight="1" x14ac:dyDescent="0.25">
      <c r="A21" s="47"/>
      <c r="B21" s="24" t="s">
        <v>34</v>
      </c>
      <c r="C21" s="23"/>
      <c r="D21" s="16" t="s">
        <v>140</v>
      </c>
      <c r="E21" s="23"/>
      <c r="F21" s="23"/>
      <c r="G21" s="5"/>
      <c r="H21" s="24"/>
      <c r="I21" s="23"/>
      <c r="L21" s="23"/>
      <c r="M21" s="23"/>
      <c r="N21" s="23"/>
      <c r="O21" s="23"/>
      <c r="P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15</v>
      </c>
      <c r="AA21" s="24">
        <v>7</v>
      </c>
      <c r="AB21" s="24">
        <v>5</v>
      </c>
      <c r="AC21" s="24">
        <f t="shared" si="6"/>
        <v>12</v>
      </c>
      <c r="AD21" s="24">
        <v>4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10</v>
      </c>
      <c r="AN21" s="24">
        <v>1</v>
      </c>
      <c r="AO21" s="24">
        <v>8</v>
      </c>
      <c r="AP21" s="24">
        <f t="shared" si="7"/>
        <v>9</v>
      </c>
      <c r="AQ21" s="24">
        <v>2</v>
      </c>
      <c r="AR21" s="45"/>
    </row>
    <row r="22" spans="1:44" ht="15.95" customHeight="1" x14ac:dyDescent="0.25">
      <c r="A22" s="47"/>
      <c r="B22" s="40"/>
      <c r="C22" s="52"/>
      <c r="D22" s="52"/>
      <c r="E22" s="52"/>
      <c r="F22" s="52"/>
      <c r="G22" s="48"/>
      <c r="H22" s="51"/>
      <c r="I22" s="52"/>
      <c r="J22" s="52"/>
      <c r="K22" s="51"/>
      <c r="L22" s="51"/>
      <c r="M22" s="51"/>
      <c r="N22" s="51"/>
      <c r="O22" s="51"/>
      <c r="P22" s="51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14</v>
      </c>
      <c r="AA22" s="24">
        <v>1</v>
      </c>
      <c r="AB22" s="24">
        <v>6</v>
      </c>
      <c r="AC22" s="24">
        <f t="shared" si="6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11</v>
      </c>
      <c r="AN22" s="24">
        <v>0</v>
      </c>
      <c r="AO22" s="24">
        <v>11</v>
      </c>
      <c r="AP22" s="24">
        <f t="shared" si="7"/>
        <v>11</v>
      </c>
      <c r="AQ22" s="24">
        <v>2</v>
      </c>
      <c r="AR22" s="45"/>
    </row>
    <row r="23" spans="1:44" ht="15.95" customHeight="1" x14ac:dyDescent="0.25">
      <c r="A23" s="47"/>
      <c r="B23" s="48" t="s">
        <v>58</v>
      </c>
      <c r="C23" s="6" t="s">
        <v>169</v>
      </c>
      <c r="E23" s="23"/>
      <c r="F23" s="23"/>
      <c r="G23" s="5">
        <v>0</v>
      </c>
      <c r="H23" s="24"/>
      <c r="I23" s="23"/>
      <c r="J23" s="23"/>
      <c r="K23" s="23"/>
      <c r="L23" s="23"/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16</v>
      </c>
      <c r="AA23" s="24">
        <v>4</v>
      </c>
      <c r="AB23" s="24">
        <v>9</v>
      </c>
      <c r="AC23" s="24">
        <f t="shared" si="6"/>
        <v>13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10</v>
      </c>
      <c r="AN23" s="24">
        <v>0</v>
      </c>
      <c r="AO23" s="24">
        <v>13</v>
      </c>
      <c r="AP23" s="24">
        <f t="shared" si="7"/>
        <v>13</v>
      </c>
      <c r="AQ23" s="24">
        <v>0</v>
      </c>
      <c r="AR23" s="50"/>
    </row>
    <row r="24" spans="1:44" ht="15.95" customHeight="1" x14ac:dyDescent="0.25">
      <c r="A24" s="47"/>
      <c r="B24" s="24" t="s">
        <v>34</v>
      </c>
      <c r="C24" s="16"/>
      <c r="D24" s="16" t="s">
        <v>140</v>
      </c>
      <c r="E24" s="23"/>
      <c r="F24" s="23"/>
      <c r="G24" s="11"/>
      <c r="H24" s="24"/>
      <c r="I24" s="23"/>
      <c r="J24" s="23"/>
      <c r="K24" s="23"/>
      <c r="L24" s="23"/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11</v>
      </c>
      <c r="AA24" s="24">
        <v>1</v>
      </c>
      <c r="AB24" s="24">
        <v>12</v>
      </c>
      <c r="AC24" s="24">
        <f t="shared" si="6"/>
        <v>13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7"/>
        <v>1</v>
      </c>
      <c r="AQ24" s="24">
        <v>0</v>
      </c>
      <c r="AR24" s="40"/>
    </row>
    <row r="25" spans="1:44" ht="15.95" customHeight="1" x14ac:dyDescent="0.25">
      <c r="A25" s="47"/>
      <c r="H25" s="24"/>
      <c r="I25" s="23"/>
      <c r="L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14</v>
      </c>
      <c r="AA25" s="24">
        <v>0</v>
      </c>
      <c r="AB25" s="24">
        <v>8</v>
      </c>
      <c r="AC25" s="24">
        <f t="shared" si="6"/>
        <v>8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16</v>
      </c>
      <c r="AN25" s="24">
        <v>3</v>
      </c>
      <c r="AO25" s="24">
        <v>9</v>
      </c>
      <c r="AP25" s="24">
        <f t="shared" si="7"/>
        <v>12</v>
      </c>
      <c r="AQ25" s="24">
        <v>2</v>
      </c>
      <c r="AR25" s="40"/>
    </row>
    <row r="26" spans="1:44" ht="15.95" customHeight="1" x14ac:dyDescent="0.25">
      <c r="A26" s="47"/>
      <c r="C26" s="6" t="s">
        <v>184</v>
      </c>
      <c r="E26" s="23"/>
      <c r="F26" s="23"/>
      <c r="G26" s="5">
        <v>4</v>
      </c>
      <c r="H26" s="24">
        <v>1</v>
      </c>
      <c r="I26" s="23" t="s">
        <v>598</v>
      </c>
      <c r="J26" s="23"/>
      <c r="K26" s="23"/>
      <c r="L26" s="23" t="s">
        <v>81</v>
      </c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12</v>
      </c>
      <c r="AA26" s="24">
        <v>0</v>
      </c>
      <c r="AB26" s="24">
        <v>3</v>
      </c>
      <c r="AC26" s="24">
        <f t="shared" si="6"/>
        <v>3</v>
      </c>
      <c r="AD26" s="24">
        <v>2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15</v>
      </c>
      <c r="AN26" s="24">
        <v>2</v>
      </c>
      <c r="AO26" s="24">
        <v>11</v>
      </c>
      <c r="AP26" s="24">
        <f t="shared" si="7"/>
        <v>13</v>
      </c>
      <c r="AQ26" s="24">
        <v>0</v>
      </c>
      <c r="AR26" s="40"/>
    </row>
    <row r="27" spans="1:44" ht="15.95" customHeight="1" thickBot="1" x14ac:dyDescent="0.3">
      <c r="A27" s="47"/>
      <c r="B27" s="24" t="s">
        <v>34</v>
      </c>
      <c r="C27" s="23"/>
      <c r="D27" s="16" t="s">
        <v>140</v>
      </c>
      <c r="H27" s="24">
        <v>1</v>
      </c>
      <c r="I27" s="23" t="s">
        <v>260</v>
      </c>
      <c r="J27" s="23"/>
      <c r="K27" s="23"/>
      <c r="L27" s="23" t="s">
        <v>172</v>
      </c>
      <c r="M27" s="23"/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176</v>
      </c>
      <c r="AA27" s="25">
        <f t="shared" ref="AA27" si="8">SUM(AA15:AA26)</f>
        <v>62</v>
      </c>
      <c r="AB27" s="25">
        <f>SUM(AB15:AB26)</f>
        <v>102</v>
      </c>
      <c r="AC27" s="25">
        <f>+AB27+AA27</f>
        <v>164</v>
      </c>
      <c r="AD27" s="25">
        <f>SUM(AD15:AD26)</f>
        <v>24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174</v>
      </c>
      <c r="AN27" s="25">
        <f t="shared" ref="AN27" si="9">SUM(AN15:AN26)</f>
        <v>70</v>
      </c>
      <c r="AO27" s="25">
        <f>SUM(AO15:AO26)</f>
        <v>114</v>
      </c>
      <c r="AP27" s="25">
        <f>+AO27+AN27</f>
        <v>184</v>
      </c>
      <c r="AQ27" s="25">
        <f>SUM(AQ15:AQ26)</f>
        <v>22</v>
      </c>
      <c r="AR27" s="40"/>
    </row>
    <row r="28" spans="1:44" ht="15.95" customHeight="1" x14ac:dyDescent="0.25">
      <c r="A28" s="47"/>
      <c r="H28" s="24">
        <v>2</v>
      </c>
      <c r="I28" s="23" t="s">
        <v>81</v>
      </c>
      <c r="L28" s="23" t="s">
        <v>63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33</v>
      </c>
      <c r="AA28" s="15">
        <v>7</v>
      </c>
      <c r="AB28" s="15">
        <v>9</v>
      </c>
      <c r="AC28" s="15">
        <f t="shared" ref="AC28:AC39" si="10">+AA28+AB28</f>
        <v>16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59</v>
      </c>
      <c r="AN28" s="15">
        <v>20</v>
      </c>
      <c r="AO28" s="15">
        <v>23</v>
      </c>
      <c r="AP28" s="15">
        <f t="shared" ref="AP28:AP39" si="11">+AN28+AO28</f>
        <v>43</v>
      </c>
      <c r="AQ28" s="15">
        <v>10</v>
      </c>
      <c r="AR28" s="40"/>
    </row>
    <row r="29" spans="1:44" ht="15.95" customHeight="1" x14ac:dyDescent="0.25">
      <c r="A29" s="47"/>
      <c r="H29" s="24">
        <v>2</v>
      </c>
      <c r="I29" s="23" t="s">
        <v>598</v>
      </c>
      <c r="L29" s="23" t="s">
        <v>63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16</v>
      </c>
      <c r="AA29" s="24">
        <v>0</v>
      </c>
      <c r="AB29" s="24">
        <v>0</v>
      </c>
      <c r="AC29" s="24">
        <f t="shared" si="10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8</v>
      </c>
      <c r="AN29" s="24">
        <v>0</v>
      </c>
      <c r="AO29" s="24">
        <v>0</v>
      </c>
      <c r="AP29" s="24">
        <f t="shared" si="11"/>
        <v>0</v>
      </c>
      <c r="AQ29" s="24">
        <v>0</v>
      </c>
      <c r="AR29" s="40"/>
    </row>
    <row r="30" spans="1:44" ht="15.95" customHeight="1" x14ac:dyDescent="0.25">
      <c r="A30" s="47"/>
      <c r="B30" s="40"/>
      <c r="C30" s="52"/>
      <c r="D30" s="52"/>
      <c r="E30" s="52"/>
      <c r="F30" s="52"/>
      <c r="G30" s="48"/>
      <c r="H30" s="51"/>
      <c r="I30" s="52"/>
      <c r="J30" s="52"/>
      <c r="K30" s="51"/>
      <c r="L30" s="51"/>
      <c r="M30" s="51"/>
      <c r="N30" s="51"/>
      <c r="O30" s="51"/>
      <c r="P30" s="51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14</v>
      </c>
      <c r="AA30" s="24">
        <v>7</v>
      </c>
      <c r="AB30" s="24">
        <v>5</v>
      </c>
      <c r="AC30" s="24">
        <f t="shared" si="10"/>
        <v>12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1"/>
        <v>0</v>
      </c>
      <c r="AQ30" s="24">
        <v>0</v>
      </c>
      <c r="AR30" s="40"/>
    </row>
    <row r="31" spans="1:44" ht="15.95" customHeight="1" x14ac:dyDescent="0.25">
      <c r="A31" s="47"/>
      <c r="B31" s="48" t="s">
        <v>67</v>
      </c>
      <c r="C31" s="6" t="s">
        <v>188</v>
      </c>
      <c r="F31" s="20"/>
      <c r="G31" s="5">
        <v>1</v>
      </c>
      <c r="H31" s="24">
        <v>1</v>
      </c>
      <c r="I31" s="23" t="s">
        <v>605</v>
      </c>
      <c r="J31" s="23"/>
      <c r="K31" s="23"/>
      <c r="L31" s="23" t="s">
        <v>609</v>
      </c>
      <c r="M31" s="23"/>
      <c r="N31" s="23"/>
      <c r="O31" s="23"/>
      <c r="P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12</v>
      </c>
      <c r="AA31" s="24">
        <v>2</v>
      </c>
      <c r="AB31" s="24">
        <v>7</v>
      </c>
      <c r="AC31" s="24">
        <f t="shared" si="10"/>
        <v>9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11</v>
      </c>
      <c r="AN31" s="24">
        <v>1</v>
      </c>
      <c r="AO31" s="24">
        <v>2</v>
      </c>
      <c r="AP31" s="24">
        <f t="shared" si="11"/>
        <v>3</v>
      </c>
      <c r="AQ31" s="24">
        <v>0</v>
      </c>
      <c r="AR31" s="40"/>
    </row>
    <row r="32" spans="1:44" ht="15.95" customHeight="1" x14ac:dyDescent="0.25">
      <c r="A32" s="47"/>
      <c r="B32" s="24" t="s">
        <v>34</v>
      </c>
      <c r="C32" s="23" t="s">
        <v>606</v>
      </c>
      <c r="D32" s="23"/>
      <c r="E32" s="23"/>
      <c r="H32" s="24"/>
      <c r="I32" s="23"/>
      <c r="L32" s="23"/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16</v>
      </c>
      <c r="AA32" s="24">
        <v>3</v>
      </c>
      <c r="AB32" s="24">
        <v>6</v>
      </c>
      <c r="AC32" s="24">
        <f t="shared" si="10"/>
        <v>9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12</v>
      </c>
      <c r="AN32" s="24">
        <v>7</v>
      </c>
      <c r="AO32" s="24">
        <v>5</v>
      </c>
      <c r="AP32" s="24">
        <f t="shared" si="11"/>
        <v>12</v>
      </c>
      <c r="AQ32" s="24">
        <v>4</v>
      </c>
      <c r="AR32" s="40"/>
    </row>
    <row r="33" spans="1:44" ht="15.95" customHeight="1" x14ac:dyDescent="0.25">
      <c r="A33" s="47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14</v>
      </c>
      <c r="AA33" s="24">
        <v>5</v>
      </c>
      <c r="AB33" s="24">
        <v>6</v>
      </c>
      <c r="AC33" s="24">
        <f t="shared" si="10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14</v>
      </c>
      <c r="AN33" s="24">
        <v>1</v>
      </c>
      <c r="AO33" s="24">
        <v>5</v>
      </c>
      <c r="AP33" s="24">
        <f t="shared" si="11"/>
        <v>6</v>
      </c>
      <c r="AQ33" s="24">
        <v>0</v>
      </c>
      <c r="AR33" s="40"/>
    </row>
    <row r="34" spans="1:44" ht="15.95" customHeight="1" x14ac:dyDescent="0.25">
      <c r="A34" s="47"/>
      <c r="C34" s="6" t="s">
        <v>186</v>
      </c>
      <c r="D34" s="1"/>
      <c r="E34" s="23"/>
      <c r="F34" s="23"/>
      <c r="G34" s="5">
        <v>5</v>
      </c>
      <c r="H34" s="24">
        <v>1</v>
      </c>
      <c r="I34" s="23" t="s">
        <v>78</v>
      </c>
      <c r="J34" s="23"/>
      <c r="K34" s="23"/>
      <c r="L34" s="23" t="s">
        <v>69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10</v>
      </c>
      <c r="AA34" s="24">
        <v>1</v>
      </c>
      <c r="AB34" s="24">
        <v>6</v>
      </c>
      <c r="AC34" s="24">
        <f t="shared" si="10"/>
        <v>7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12</v>
      </c>
      <c r="AN34" s="24">
        <v>3</v>
      </c>
      <c r="AO34" s="24">
        <v>5</v>
      </c>
      <c r="AP34" s="24">
        <f t="shared" si="11"/>
        <v>8</v>
      </c>
      <c r="AQ34" s="24">
        <v>0</v>
      </c>
      <c r="AR34" s="40"/>
    </row>
    <row r="35" spans="1:44" ht="15.95" customHeight="1" x14ac:dyDescent="0.25">
      <c r="A35" s="47" t="s">
        <v>64</v>
      </c>
      <c r="B35" s="24" t="s">
        <v>34</v>
      </c>
      <c r="C35" s="16" t="s">
        <v>607</v>
      </c>
      <c r="D35" s="16"/>
      <c r="H35" s="24">
        <v>1</v>
      </c>
      <c r="I35" s="23" t="s">
        <v>78</v>
      </c>
      <c r="J35" s="23"/>
      <c r="K35" s="23"/>
      <c r="L35" s="23" t="s">
        <v>603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10</v>
      </c>
      <c r="AA35" s="24">
        <v>1</v>
      </c>
      <c r="AB35" s="24">
        <v>1</v>
      </c>
      <c r="AC35" s="24">
        <f t="shared" si="10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16</v>
      </c>
      <c r="AN35" s="24">
        <v>2</v>
      </c>
      <c r="AO35" s="24">
        <v>4</v>
      </c>
      <c r="AP35" s="24">
        <f t="shared" si="11"/>
        <v>6</v>
      </c>
      <c r="AQ35" s="24">
        <v>2</v>
      </c>
      <c r="AR35" s="40"/>
    </row>
    <row r="36" spans="1:44" ht="15.95" customHeight="1" x14ac:dyDescent="0.25">
      <c r="A36" s="47"/>
      <c r="C36" s="16"/>
      <c r="H36" s="24">
        <v>1</v>
      </c>
      <c r="I36" s="23" t="s">
        <v>78</v>
      </c>
      <c r="J36" s="23"/>
      <c r="K36" s="23"/>
      <c r="L36" s="23" t="s">
        <v>123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13</v>
      </c>
      <c r="AA36" s="24">
        <v>2</v>
      </c>
      <c r="AB36" s="24">
        <v>3</v>
      </c>
      <c r="AC36" s="24">
        <f t="shared" si="10"/>
        <v>5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8</v>
      </c>
      <c r="AN36" s="24">
        <v>1</v>
      </c>
      <c r="AO36" s="24">
        <v>5</v>
      </c>
      <c r="AP36" s="24">
        <f t="shared" si="11"/>
        <v>6</v>
      </c>
      <c r="AQ36" s="24">
        <v>2</v>
      </c>
      <c r="AR36" s="40"/>
    </row>
    <row r="37" spans="1:44" ht="15.95" customHeight="1" x14ac:dyDescent="0.25">
      <c r="A37" s="47"/>
      <c r="H37" s="24">
        <v>2</v>
      </c>
      <c r="I37" s="23" t="s">
        <v>123</v>
      </c>
      <c r="M37" s="23" t="s">
        <v>193</v>
      </c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13</v>
      </c>
      <c r="AA37" s="24">
        <v>0</v>
      </c>
      <c r="AB37" s="24">
        <v>4</v>
      </c>
      <c r="AC37" s="24">
        <f t="shared" si="10"/>
        <v>4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13</v>
      </c>
      <c r="AN37" s="24">
        <v>0</v>
      </c>
      <c r="AO37" s="24">
        <v>4</v>
      </c>
      <c r="AP37" s="24">
        <f t="shared" si="11"/>
        <v>4</v>
      </c>
      <c r="AQ37" s="24">
        <v>0</v>
      </c>
      <c r="AR37" s="40"/>
    </row>
    <row r="38" spans="1:44" ht="15.95" customHeight="1" x14ac:dyDescent="0.25">
      <c r="A38" s="47"/>
      <c r="H38" s="24">
        <v>2</v>
      </c>
      <c r="I38" s="23" t="s">
        <v>208</v>
      </c>
      <c r="L38" s="23" t="s">
        <v>604</v>
      </c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15</v>
      </c>
      <c r="AA38" s="24">
        <v>3</v>
      </c>
      <c r="AB38" s="24">
        <v>8</v>
      </c>
      <c r="AC38" s="24">
        <f t="shared" si="10"/>
        <v>11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9</v>
      </c>
      <c r="AN38" s="24">
        <v>0</v>
      </c>
      <c r="AO38" s="24">
        <v>1</v>
      </c>
      <c r="AP38" s="24">
        <f t="shared" si="11"/>
        <v>1</v>
      </c>
      <c r="AQ38" s="24">
        <v>2</v>
      </c>
      <c r="AR38" s="40"/>
    </row>
    <row r="39" spans="1:44" ht="15.95" customHeight="1" x14ac:dyDescent="0.25">
      <c r="A39" s="47"/>
      <c r="B39" s="40"/>
      <c r="C39" s="52"/>
      <c r="D39" s="52"/>
      <c r="E39" s="52"/>
      <c r="F39" s="52"/>
      <c r="G39" s="48"/>
      <c r="H39" s="51"/>
      <c r="I39" s="52"/>
      <c r="J39" s="52"/>
      <c r="K39" s="51"/>
      <c r="L39" s="51"/>
      <c r="M39" s="51"/>
      <c r="N39" s="51"/>
      <c r="O39" s="51"/>
      <c r="P39" s="51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0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14</v>
      </c>
      <c r="AN39" s="24">
        <v>3</v>
      </c>
      <c r="AO39" s="24">
        <v>4</v>
      </c>
      <c r="AP39" s="24">
        <f t="shared" si="11"/>
        <v>7</v>
      </c>
      <c r="AQ39" s="24">
        <v>0</v>
      </c>
      <c r="AR39" s="40"/>
    </row>
    <row r="40" spans="1:44" ht="15.95" customHeight="1" thickBot="1" x14ac:dyDescent="0.3">
      <c r="A40" s="47"/>
      <c r="B40" s="48" t="s">
        <v>80</v>
      </c>
      <c r="C40" s="6" t="s">
        <v>187</v>
      </c>
      <c r="E40" s="11"/>
      <c r="F40" s="11"/>
      <c r="G40" s="5">
        <v>5</v>
      </c>
      <c r="H40" s="24">
        <v>1</v>
      </c>
      <c r="I40" s="23" t="s">
        <v>61</v>
      </c>
      <c r="J40" s="23"/>
      <c r="K40" s="23"/>
      <c r="L40" s="23" t="s">
        <v>196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174</v>
      </c>
      <c r="AA40" s="25">
        <f t="shared" ref="AA40" si="12">SUM(AA28:AA39)</f>
        <v>31</v>
      </c>
      <c r="AB40" s="25">
        <f>SUM(AB28:AB39)</f>
        <v>55</v>
      </c>
      <c r="AC40" s="25">
        <f>+AB40+AA40</f>
        <v>86</v>
      </c>
      <c r="AD40" s="25">
        <f>SUM(AD28:AD39)</f>
        <v>24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176</v>
      </c>
      <c r="AN40" s="25">
        <f t="shared" ref="AN40" si="13">SUM(AN28:AN39)</f>
        <v>38</v>
      </c>
      <c r="AO40" s="25">
        <f>SUM(AO28:AO39)</f>
        <v>58</v>
      </c>
      <c r="AP40" s="25">
        <f>+AO40+AN40</f>
        <v>96</v>
      </c>
      <c r="AQ40" s="25">
        <f>SUM(AQ28:AQ39)</f>
        <v>20</v>
      </c>
      <c r="AR40" s="40"/>
    </row>
    <row r="41" spans="1:44" ht="15.95" customHeight="1" x14ac:dyDescent="0.25">
      <c r="A41" s="47"/>
      <c r="B41" s="24" t="s">
        <v>34</v>
      </c>
      <c r="C41" s="16"/>
      <c r="D41" s="16" t="s">
        <v>140</v>
      </c>
      <c r="E41" s="16"/>
      <c r="H41" s="24">
        <v>1</v>
      </c>
      <c r="I41" s="23" t="s">
        <v>300</v>
      </c>
      <c r="J41" s="23"/>
      <c r="K41" s="23"/>
      <c r="L41" s="23" t="s">
        <v>600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45</v>
      </c>
      <c r="AA41" s="15">
        <v>11</v>
      </c>
      <c r="AB41" s="15">
        <v>16</v>
      </c>
      <c r="AC41" s="15">
        <f t="shared" ref="AC41:AC52" si="14">+AA41+AB41</f>
        <v>27</v>
      </c>
      <c r="AD41" s="15">
        <v>4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40.5</v>
      </c>
      <c r="AN41" s="15">
        <v>16</v>
      </c>
      <c r="AO41" s="15">
        <v>16</v>
      </c>
      <c r="AP41" s="15">
        <f t="shared" ref="AP41:AP52" si="15">+AN41+AO41</f>
        <v>32</v>
      </c>
      <c r="AQ41" s="15">
        <v>4</v>
      </c>
      <c r="AR41" s="40"/>
    </row>
    <row r="42" spans="1:44" ht="15.95" customHeight="1" x14ac:dyDescent="0.25">
      <c r="A42" s="47"/>
      <c r="H42" s="24">
        <v>2</v>
      </c>
      <c r="I42" s="23" t="s">
        <v>300</v>
      </c>
      <c r="K42" s="23"/>
      <c r="L42" s="23" t="s">
        <v>599</v>
      </c>
      <c r="M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15</v>
      </c>
      <c r="AA42" s="24">
        <v>0</v>
      </c>
      <c r="AB42" s="24">
        <v>0</v>
      </c>
      <c r="AC42" s="24">
        <f t="shared" si="14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14</v>
      </c>
      <c r="AN42" s="24">
        <v>0</v>
      </c>
      <c r="AO42" s="24">
        <v>0</v>
      </c>
      <c r="AP42" s="24">
        <f t="shared" si="15"/>
        <v>0</v>
      </c>
      <c r="AQ42" s="24">
        <v>2</v>
      </c>
      <c r="AR42" s="40"/>
    </row>
    <row r="43" spans="1:44" ht="15.95" customHeight="1" x14ac:dyDescent="0.25">
      <c r="A43" s="47"/>
      <c r="H43" s="24">
        <v>2</v>
      </c>
      <c r="I43" s="23" t="s">
        <v>599</v>
      </c>
      <c r="K43" s="23"/>
      <c r="L43" s="23" t="s">
        <v>601</v>
      </c>
      <c r="M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16</v>
      </c>
      <c r="AA43" s="24">
        <v>21</v>
      </c>
      <c r="AB43" s="24">
        <v>7</v>
      </c>
      <c r="AC43" s="24">
        <f t="shared" si="14"/>
        <v>28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14</v>
      </c>
      <c r="AN43" s="24">
        <v>11</v>
      </c>
      <c r="AO43" s="24">
        <v>13</v>
      </c>
      <c r="AP43" s="24">
        <f t="shared" si="15"/>
        <v>24</v>
      </c>
      <c r="AQ43" s="24">
        <v>4</v>
      </c>
      <c r="AR43" s="40"/>
    </row>
    <row r="44" spans="1:44" ht="15.95" customHeight="1" x14ac:dyDescent="0.25">
      <c r="A44" s="47"/>
      <c r="H44" s="24">
        <v>2</v>
      </c>
      <c r="I44" s="23" t="s">
        <v>300</v>
      </c>
      <c r="K44" s="23"/>
      <c r="L44" s="23" t="s">
        <v>87</v>
      </c>
      <c r="M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14</v>
      </c>
      <c r="AA44" s="24">
        <v>2</v>
      </c>
      <c r="AB44" s="24">
        <v>11</v>
      </c>
      <c r="AC44" s="24">
        <f t="shared" si="14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14</v>
      </c>
      <c r="AN44" s="24">
        <v>6</v>
      </c>
      <c r="AO44" s="24">
        <v>10</v>
      </c>
      <c r="AP44" s="24">
        <f t="shared" si="15"/>
        <v>16</v>
      </c>
      <c r="AQ44" s="24">
        <v>2</v>
      </c>
      <c r="AR44" s="40"/>
    </row>
    <row r="45" spans="1:44" ht="15.95" customHeight="1" x14ac:dyDescent="0.25">
      <c r="A45" s="47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12</v>
      </c>
      <c r="AA45" s="24">
        <v>3</v>
      </c>
      <c r="AB45" s="24">
        <v>2</v>
      </c>
      <c r="AC45" s="24">
        <f t="shared" si="14"/>
        <v>5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5"/>
        <v>7</v>
      </c>
      <c r="AQ45" s="24">
        <v>0</v>
      </c>
      <c r="AR45" s="40"/>
    </row>
    <row r="46" spans="1:44" ht="15.95" customHeight="1" x14ac:dyDescent="0.25">
      <c r="A46" s="47"/>
      <c r="B46" s="11"/>
      <c r="C46" s="6" t="s">
        <v>185</v>
      </c>
      <c r="D46" s="16"/>
      <c r="F46" s="11"/>
      <c r="G46" s="5">
        <v>2</v>
      </c>
      <c r="H46" s="24">
        <v>1</v>
      </c>
      <c r="I46" s="23" t="s">
        <v>456</v>
      </c>
      <c r="K46" s="23"/>
      <c r="L46" s="23" t="s">
        <v>162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15</v>
      </c>
      <c r="AA46" s="24">
        <v>7</v>
      </c>
      <c r="AB46" s="24">
        <v>5</v>
      </c>
      <c r="AC46" s="24">
        <f t="shared" si="14"/>
        <v>12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5"/>
        <v>2</v>
      </c>
      <c r="AQ46" s="24">
        <v>0</v>
      </c>
      <c r="AR46" s="40"/>
    </row>
    <row r="47" spans="1:44" ht="15.95" customHeight="1" x14ac:dyDescent="0.25">
      <c r="A47" s="47"/>
      <c r="B47" s="24" t="s">
        <v>34</v>
      </c>
      <c r="C47" s="23"/>
      <c r="D47" s="16" t="s">
        <v>140</v>
      </c>
      <c r="E47" s="23"/>
      <c r="F47" s="23"/>
      <c r="G47" s="5"/>
      <c r="H47" s="24">
        <v>2</v>
      </c>
      <c r="I47" s="23" t="s">
        <v>62</v>
      </c>
      <c r="K47" s="23"/>
      <c r="L47" s="23" t="s">
        <v>456</v>
      </c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4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16</v>
      </c>
      <c r="AN47" s="24">
        <v>3</v>
      </c>
      <c r="AO47" s="24">
        <v>3</v>
      </c>
      <c r="AP47" s="24">
        <f t="shared" si="15"/>
        <v>6</v>
      </c>
      <c r="AQ47" s="24">
        <v>0</v>
      </c>
      <c r="AR47" s="40"/>
    </row>
    <row r="48" spans="1:44" ht="15.95" customHeight="1" x14ac:dyDescent="0.25">
      <c r="A48" s="47"/>
      <c r="B48" s="40"/>
      <c r="C48" s="52"/>
      <c r="D48" s="52"/>
      <c r="E48" s="52"/>
      <c r="F48" s="52"/>
      <c r="G48" s="48"/>
      <c r="H48" s="51"/>
      <c r="I48" s="52"/>
      <c r="J48" s="52"/>
      <c r="K48" s="51"/>
      <c r="L48" s="51"/>
      <c r="M48" s="51"/>
      <c r="N48" s="51"/>
      <c r="O48" s="51"/>
      <c r="P48" s="5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15</v>
      </c>
      <c r="AA48" s="24">
        <v>1</v>
      </c>
      <c r="AB48" s="24">
        <v>6</v>
      </c>
      <c r="AC48" s="24">
        <f t="shared" si="14"/>
        <v>7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16</v>
      </c>
      <c r="AN48" s="24">
        <v>0</v>
      </c>
      <c r="AO48" s="24">
        <v>2</v>
      </c>
      <c r="AP48" s="24">
        <f t="shared" si="15"/>
        <v>2</v>
      </c>
      <c r="AQ48" s="24">
        <v>2</v>
      </c>
      <c r="AR48" s="40"/>
    </row>
    <row r="49" spans="1:44" ht="15.95" customHeight="1" x14ac:dyDescent="0.25">
      <c r="A49" s="47"/>
      <c r="B49" s="11"/>
      <c r="C49" s="11"/>
      <c r="D49" s="11"/>
      <c r="E49" s="23" t="s">
        <v>142</v>
      </c>
      <c r="F49" s="23"/>
      <c r="G49" s="5">
        <f>SUM(G14:G48)</f>
        <v>21</v>
      </c>
      <c r="H49" s="5"/>
      <c r="I49" s="20"/>
      <c r="J49" s="23" t="s">
        <v>84</v>
      </c>
      <c r="K49" s="20"/>
      <c r="L49" s="5">
        <f>COUNTA(C14:C48)-8</f>
        <v>4</v>
      </c>
      <c r="N49" s="23" t="s">
        <v>102</v>
      </c>
      <c r="O49" s="5">
        <v>10</v>
      </c>
      <c r="P49" s="1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15</v>
      </c>
      <c r="AA49" s="24">
        <v>3</v>
      </c>
      <c r="AB49" s="24">
        <v>9</v>
      </c>
      <c r="AC49" s="24">
        <f t="shared" si="14"/>
        <v>12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5"/>
        <v>0</v>
      </c>
      <c r="AQ49" s="24">
        <v>2</v>
      </c>
      <c r="AR49" s="40"/>
    </row>
    <row r="50" spans="1:44" ht="15.95" customHeight="1" x14ac:dyDescent="0.25">
      <c r="A50" s="47"/>
      <c r="E50" s="23" t="s">
        <v>141</v>
      </c>
      <c r="F50" s="23"/>
      <c r="G50" s="5">
        <f>COUNTA(L15:L48)+COUNTIF(L15:L48,"*&amp;*")</f>
        <v>28</v>
      </c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15</v>
      </c>
      <c r="AA50" s="24">
        <v>0</v>
      </c>
      <c r="AB50" s="24">
        <v>9</v>
      </c>
      <c r="AC50" s="24">
        <f t="shared" si="14"/>
        <v>9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15</v>
      </c>
      <c r="AN50" s="24">
        <v>1</v>
      </c>
      <c r="AO50" s="24">
        <v>4</v>
      </c>
      <c r="AP50" s="24">
        <f t="shared" si="15"/>
        <v>5</v>
      </c>
      <c r="AQ50" s="24">
        <v>4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11</v>
      </c>
      <c r="AA51" s="24">
        <v>1</v>
      </c>
      <c r="AB51" s="24">
        <v>9</v>
      </c>
      <c r="AC51" s="24">
        <f t="shared" si="14"/>
        <v>10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15</v>
      </c>
      <c r="AN51" s="24">
        <v>0</v>
      </c>
      <c r="AO51" s="24">
        <v>1</v>
      </c>
      <c r="AP51" s="24">
        <f t="shared" si="15"/>
        <v>1</v>
      </c>
      <c r="AQ51" s="24">
        <v>2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4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14</v>
      </c>
      <c r="AN52" s="24">
        <v>0</v>
      </c>
      <c r="AO52" s="24">
        <v>2</v>
      </c>
      <c r="AP52" s="24">
        <f t="shared" si="15"/>
        <v>2</v>
      </c>
      <c r="AQ52" s="24">
        <v>0</v>
      </c>
      <c r="AR52" s="40"/>
    </row>
    <row r="53" spans="1:44" ht="15.95" customHeight="1" thickBot="1" x14ac:dyDescent="0.3">
      <c r="A53" s="47"/>
      <c r="B53" s="6" t="s">
        <v>117</v>
      </c>
      <c r="C53" s="6"/>
      <c r="N53" s="6"/>
      <c r="O53" s="6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176</v>
      </c>
      <c r="AA53" s="25">
        <f t="shared" ref="AA53" si="16">SUM(AA41:AA52)</f>
        <v>50</v>
      </c>
      <c r="AB53" s="25">
        <f>SUM(AB41:AB52)</f>
        <v>77</v>
      </c>
      <c r="AC53" s="25">
        <f>+AB53+AA53</f>
        <v>127</v>
      </c>
      <c r="AD53" s="25">
        <f>SUM(AD41:AD52)</f>
        <v>18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175</v>
      </c>
      <c r="AN53" s="25">
        <f t="shared" ref="AN53" si="17">SUM(AN41:AN52)</f>
        <v>38</v>
      </c>
      <c r="AO53" s="25">
        <f>SUM(AO41:AO52)</f>
        <v>59</v>
      </c>
      <c r="AP53" s="25">
        <f>+AO53+AN53</f>
        <v>97</v>
      </c>
      <c r="AQ53" s="25">
        <f>SUM(AQ41:AQ52)</f>
        <v>22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32</v>
      </c>
      <c r="AA54" s="15">
        <v>10</v>
      </c>
      <c r="AB54" s="15">
        <v>12</v>
      </c>
      <c r="AC54" s="15">
        <f t="shared" ref="AC54:AC65" si="18">+AA54+AB54</f>
        <v>22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25</v>
      </c>
      <c r="AN54" s="15">
        <v>3</v>
      </c>
      <c r="AO54" s="15">
        <v>3</v>
      </c>
      <c r="AP54" s="15">
        <f t="shared" ref="AP54:AP65" si="19">+AN54+AO54</f>
        <v>6</v>
      </c>
      <c r="AQ54" s="15">
        <v>0</v>
      </c>
      <c r="AR54" s="40"/>
    </row>
    <row r="55" spans="1:44" ht="15.95" customHeight="1" x14ac:dyDescent="0.25">
      <c r="A55" s="47"/>
      <c r="C55" s="6" t="s">
        <v>86</v>
      </c>
      <c r="H55" s="6" t="s">
        <v>93</v>
      </c>
      <c r="M55" s="6" t="s">
        <v>94</v>
      </c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11</v>
      </c>
      <c r="AA55" s="24">
        <v>0</v>
      </c>
      <c r="AB55" s="24">
        <v>0</v>
      </c>
      <c r="AC55" s="24">
        <f t="shared" si="18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19"/>
        <v>0</v>
      </c>
      <c r="AQ55" s="24">
        <v>0</v>
      </c>
      <c r="AR55" s="40"/>
    </row>
    <row r="56" spans="1:44" ht="15.95" customHeight="1" x14ac:dyDescent="0.25">
      <c r="A56" s="47"/>
      <c r="C56" s="23" t="s">
        <v>602</v>
      </c>
      <c r="F56" s="23"/>
      <c r="H56" s="23" t="s">
        <v>386</v>
      </c>
      <c r="I56" s="23"/>
      <c r="J56" s="23"/>
      <c r="K56" s="23"/>
      <c r="L56" s="23"/>
      <c r="M56" s="23" t="s">
        <v>594</v>
      </c>
      <c r="O56" s="23"/>
      <c r="P56" s="23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15</v>
      </c>
      <c r="AA56" s="24">
        <v>17</v>
      </c>
      <c r="AB56" s="24">
        <v>7</v>
      </c>
      <c r="AC56" s="24">
        <f t="shared" si="18"/>
        <v>24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13</v>
      </c>
      <c r="AN56" s="24">
        <v>14</v>
      </c>
      <c r="AO56" s="24">
        <v>10</v>
      </c>
      <c r="AP56" s="24">
        <f t="shared" si="19"/>
        <v>24</v>
      </c>
      <c r="AQ56" s="24">
        <v>6</v>
      </c>
      <c r="AR56" s="40"/>
    </row>
    <row r="57" spans="1:44" ht="15.95" customHeight="1" x14ac:dyDescent="0.25">
      <c r="A57" s="47"/>
      <c r="C57" s="23" t="s">
        <v>304</v>
      </c>
      <c r="H57" s="23" t="s">
        <v>247</v>
      </c>
      <c r="M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9</v>
      </c>
      <c r="AA57" s="24">
        <v>2</v>
      </c>
      <c r="AB57" s="24">
        <v>5</v>
      </c>
      <c r="AC57" s="24">
        <f t="shared" si="18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14</v>
      </c>
      <c r="AN57" s="24">
        <v>1</v>
      </c>
      <c r="AO57" s="24">
        <v>8</v>
      </c>
      <c r="AP57" s="24">
        <f t="shared" si="19"/>
        <v>9</v>
      </c>
      <c r="AQ57" s="24">
        <v>2</v>
      </c>
      <c r="AR57" s="40"/>
    </row>
    <row r="58" spans="1:44" ht="15.95" customHeight="1" x14ac:dyDescent="0.25">
      <c r="A58" s="47"/>
      <c r="H58" s="23" t="s">
        <v>610</v>
      </c>
      <c r="M58" s="23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8</v>
      </c>
      <c r="AA58" s="24">
        <v>2</v>
      </c>
      <c r="AB58" s="24">
        <v>7</v>
      </c>
      <c r="AC58" s="24">
        <f t="shared" si="18"/>
        <v>9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16</v>
      </c>
      <c r="AN58" s="24">
        <v>0</v>
      </c>
      <c r="AO58" s="24">
        <v>10</v>
      </c>
      <c r="AP58" s="24">
        <f t="shared" si="19"/>
        <v>10</v>
      </c>
      <c r="AQ58" s="24">
        <v>0</v>
      </c>
      <c r="AR58" s="40"/>
    </row>
    <row r="59" spans="1:44" ht="15.95" customHeight="1" x14ac:dyDescent="0.25">
      <c r="A59" s="47"/>
      <c r="M59" s="23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16</v>
      </c>
      <c r="AA59" s="24">
        <v>9</v>
      </c>
      <c r="AB59" s="24">
        <v>6</v>
      </c>
      <c r="AC59" s="24">
        <f t="shared" si="18"/>
        <v>15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13</v>
      </c>
      <c r="AN59" s="24">
        <v>10</v>
      </c>
      <c r="AO59" s="24">
        <v>10</v>
      </c>
      <c r="AP59" s="24">
        <f t="shared" si="19"/>
        <v>20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15</v>
      </c>
      <c r="AA60" s="24">
        <v>6</v>
      </c>
      <c r="AB60" s="24">
        <v>13</v>
      </c>
      <c r="AC60" s="24">
        <f t="shared" si="18"/>
        <v>19</v>
      </c>
      <c r="AD60" s="24">
        <v>2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15</v>
      </c>
      <c r="AN60" s="24">
        <v>0</v>
      </c>
      <c r="AO60" s="24">
        <v>3</v>
      </c>
      <c r="AP60" s="24">
        <f t="shared" si="19"/>
        <v>3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18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15</v>
      </c>
      <c r="AN61" s="24">
        <v>1</v>
      </c>
      <c r="AO61" s="24">
        <v>1</v>
      </c>
      <c r="AP61" s="24">
        <f t="shared" si="19"/>
        <v>2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13</v>
      </c>
      <c r="AA62" s="24">
        <v>0</v>
      </c>
      <c r="AB62" s="24">
        <v>5</v>
      </c>
      <c r="AC62" s="24">
        <f t="shared" si="18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16</v>
      </c>
      <c r="AN62" s="24">
        <v>2</v>
      </c>
      <c r="AO62" s="24">
        <v>3</v>
      </c>
      <c r="AP62" s="24">
        <f t="shared" si="19"/>
        <v>5</v>
      </c>
      <c r="AQ62" s="24">
        <v>0</v>
      </c>
      <c r="AR62" s="40"/>
    </row>
    <row r="63" spans="1:44" ht="15.95" customHeight="1" x14ac:dyDescent="0.25">
      <c r="A63" s="40"/>
      <c r="M63" s="23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15</v>
      </c>
      <c r="AA63" s="24">
        <v>3</v>
      </c>
      <c r="AB63" s="24">
        <v>4</v>
      </c>
      <c r="AC63" s="24">
        <f t="shared" si="18"/>
        <v>7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14</v>
      </c>
      <c r="AN63" s="24">
        <v>3</v>
      </c>
      <c r="AO63" s="24">
        <v>3</v>
      </c>
      <c r="AP63" s="24">
        <f t="shared" si="19"/>
        <v>6</v>
      </c>
      <c r="AQ63" s="24">
        <v>0</v>
      </c>
      <c r="AR63" s="40"/>
    </row>
    <row r="64" spans="1:44" ht="15.95" customHeight="1" x14ac:dyDescent="0.25">
      <c r="A64" s="47"/>
      <c r="M64" s="23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16</v>
      </c>
      <c r="AA64" s="24">
        <v>2</v>
      </c>
      <c r="AB64" s="24">
        <v>11</v>
      </c>
      <c r="AC64" s="24">
        <f t="shared" si="18"/>
        <v>13</v>
      </c>
      <c r="AD64" s="24">
        <v>6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14</v>
      </c>
      <c r="AN64" s="24">
        <v>2</v>
      </c>
      <c r="AO64" s="24">
        <v>2</v>
      </c>
      <c r="AP64" s="24">
        <f t="shared" si="19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13</v>
      </c>
      <c r="AA65" s="24">
        <v>0</v>
      </c>
      <c r="AB65" s="24">
        <v>5</v>
      </c>
      <c r="AC65" s="24">
        <f t="shared" si="18"/>
        <v>5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16</v>
      </c>
      <c r="AN65" s="24">
        <v>0</v>
      </c>
      <c r="AO65" s="24">
        <v>3</v>
      </c>
      <c r="AP65" s="24">
        <f t="shared" si="19"/>
        <v>3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175</v>
      </c>
      <c r="AA66" s="25">
        <f t="shared" ref="AA66" si="20">SUM(AA54:AA65)</f>
        <v>51</v>
      </c>
      <c r="AB66" s="25">
        <f>SUM(AB54:AB65)</f>
        <v>80</v>
      </c>
      <c r="AC66" s="25">
        <f>+AB66+AA66</f>
        <v>131</v>
      </c>
      <c r="AD66" s="25">
        <f>SUM(AD54:AD65)</f>
        <v>16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176</v>
      </c>
      <c r="AN66" s="25">
        <f t="shared" ref="AN66" si="21">SUM(AN54:AN65)</f>
        <v>36</v>
      </c>
      <c r="AO66" s="25">
        <f>SUM(AO54:AO65)</f>
        <v>56</v>
      </c>
      <c r="AP66" s="25">
        <f>+AO66+AN66</f>
        <v>92</v>
      </c>
      <c r="AQ66" s="25">
        <f>SUM(AQ54:AQ65)</f>
        <v>16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701</v>
      </c>
      <c r="AA67" s="39">
        <f t="shared" ref="AA67:AD67" si="22">+AA66+AA53+AA40+AA27</f>
        <v>194</v>
      </c>
      <c r="AB67" s="39">
        <f t="shared" si="22"/>
        <v>314</v>
      </c>
      <c r="AC67" s="39">
        <f t="shared" si="22"/>
        <v>508</v>
      </c>
      <c r="AD67" s="39">
        <f t="shared" si="22"/>
        <v>82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701</v>
      </c>
      <c r="AN67" s="39">
        <f t="shared" ref="AN67:AQ67" si="23">+AN66+AN53+AN40+AN27</f>
        <v>182</v>
      </c>
      <c r="AO67" s="39">
        <f t="shared" si="23"/>
        <v>287</v>
      </c>
      <c r="AP67" s="39">
        <f t="shared" si="23"/>
        <v>469</v>
      </c>
      <c r="AQ67" s="39">
        <f t="shared" si="23"/>
        <v>80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1402</v>
      </c>
      <c r="AN68" s="24">
        <f>AA67+AN67</f>
        <v>376</v>
      </c>
      <c r="AO68" s="24">
        <f>AB67+AO67</f>
        <v>601</v>
      </c>
      <c r="AP68" s="37">
        <f>AC67+AP67</f>
        <v>977</v>
      </c>
      <c r="AQ68" s="24">
        <f>AD67+AQ67</f>
        <v>162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16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4">+AA77+AB77</f>
        <v>0</v>
      </c>
      <c r="AD77" s="24">
        <v>0</v>
      </c>
      <c r="AF77" s="30">
        <v>7.5</v>
      </c>
      <c r="AG77" s="23" t="s">
        <v>471</v>
      </c>
      <c r="AM77" s="24">
        <v>2</v>
      </c>
      <c r="AN77" s="24">
        <v>0</v>
      </c>
      <c r="AO77" s="24">
        <v>3</v>
      </c>
      <c r="AP77" s="24">
        <f>+AN77+AO77</f>
        <v>3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si="24"/>
        <v>0</v>
      </c>
      <c r="AD78" s="24">
        <v>0</v>
      </c>
      <c r="AF78" s="30">
        <v>8</v>
      </c>
      <c r="AG78" s="23" t="s">
        <v>279</v>
      </c>
      <c r="AM78" s="24">
        <v>2</v>
      </c>
      <c r="AN78" s="24">
        <v>0</v>
      </c>
      <c r="AO78" s="24">
        <v>3</v>
      </c>
      <c r="AP78" s="24">
        <f>+AN78+AO78</f>
        <v>3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16</v>
      </c>
      <c r="J79" s="24">
        <v>17</v>
      </c>
      <c r="K79" s="24">
        <v>24</v>
      </c>
      <c r="L79" s="55">
        <f t="shared" ref="L79:L107" si="25">+J79+K79</f>
        <v>41</v>
      </c>
      <c r="M79" s="24">
        <v>4</v>
      </c>
      <c r="Q79" s="40"/>
      <c r="R79" s="40"/>
      <c r="S79" s="30">
        <v>8</v>
      </c>
      <c r="T79" s="23" t="s">
        <v>492</v>
      </c>
      <c r="Z79" s="24">
        <v>4</v>
      </c>
      <c r="AA79" s="24">
        <v>1</v>
      </c>
      <c r="AB79" s="24">
        <v>1</v>
      </c>
      <c r="AC79" s="24">
        <f t="shared" si="24"/>
        <v>2</v>
      </c>
      <c r="AD79" s="24">
        <v>2</v>
      </c>
      <c r="AF79" s="30">
        <v>8</v>
      </c>
      <c r="AG79" s="23" t="s">
        <v>415</v>
      </c>
      <c r="AM79" s="24">
        <v>1</v>
      </c>
      <c r="AN79" s="24">
        <v>0</v>
      </c>
      <c r="AO79" s="24">
        <v>2</v>
      </c>
      <c r="AP79" s="24">
        <f>+AN79+AO79</f>
        <v>2</v>
      </c>
      <c r="AQ79" s="24">
        <v>0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16</v>
      </c>
      <c r="J80" s="24">
        <v>23</v>
      </c>
      <c r="K80" s="24">
        <v>16</v>
      </c>
      <c r="L80" s="55">
        <f t="shared" si="25"/>
        <v>39</v>
      </c>
      <c r="M80" s="24">
        <v>6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4"/>
        <v>0</v>
      </c>
      <c r="AD80" s="24">
        <v>0</v>
      </c>
      <c r="AF80" s="30">
        <v>6</v>
      </c>
      <c r="AG80" s="23" t="s">
        <v>214</v>
      </c>
      <c r="AM80" s="24">
        <v>4</v>
      </c>
      <c r="AN80" s="24">
        <v>0</v>
      </c>
      <c r="AO80" s="24">
        <v>1</v>
      </c>
      <c r="AP80" s="24">
        <f t="shared" ref="AP80:AP81" si="26"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13</v>
      </c>
      <c r="J81" s="24">
        <v>27</v>
      </c>
      <c r="K81" s="24">
        <v>5</v>
      </c>
      <c r="L81" s="55">
        <f t="shared" si="25"/>
        <v>32</v>
      </c>
      <c r="M81" s="24">
        <v>6</v>
      </c>
      <c r="Q81" s="40"/>
      <c r="R81" s="40"/>
      <c r="S81" s="30">
        <v>9</v>
      </c>
      <c r="T81" s="23" t="s">
        <v>305</v>
      </c>
      <c r="Z81" s="24">
        <v>8</v>
      </c>
      <c r="AA81" s="24">
        <v>5</v>
      </c>
      <c r="AB81" s="24">
        <v>7</v>
      </c>
      <c r="AC81" s="24">
        <f>+AA81+AB81</f>
        <v>12</v>
      </c>
      <c r="AD81" s="24">
        <v>2</v>
      </c>
      <c r="AF81" s="30">
        <v>9.5</v>
      </c>
      <c r="AG81" s="23" t="s">
        <v>417</v>
      </c>
      <c r="AM81" s="24">
        <v>2</v>
      </c>
      <c r="AN81" s="24">
        <v>5</v>
      </c>
      <c r="AO81" s="24">
        <v>0</v>
      </c>
      <c r="AP81" s="24">
        <f t="shared" si="26"/>
        <v>5</v>
      </c>
      <c r="AQ81" s="24">
        <v>0</v>
      </c>
      <c r="AR81" s="40"/>
    </row>
    <row r="82" spans="1:44" ht="15.75" customHeight="1" x14ac:dyDescent="0.25">
      <c r="A82" s="40"/>
      <c r="D82" s="23" t="s">
        <v>180</v>
      </c>
      <c r="E82" s="23"/>
      <c r="F82" s="23"/>
      <c r="G82" s="23" t="s">
        <v>149</v>
      </c>
      <c r="H82" s="24"/>
      <c r="I82" s="24">
        <v>15</v>
      </c>
      <c r="J82" s="24">
        <v>19</v>
      </c>
      <c r="K82" s="24">
        <v>13</v>
      </c>
      <c r="L82" s="55">
        <f t="shared" si="25"/>
        <v>32</v>
      </c>
      <c r="M82" s="24">
        <v>2</v>
      </c>
      <c r="Q82" s="40"/>
      <c r="R82" s="40"/>
      <c r="S82" s="30">
        <v>8</v>
      </c>
      <c r="T82" s="23" t="s">
        <v>552</v>
      </c>
      <c r="Z82" s="24">
        <v>4</v>
      </c>
      <c r="AA82" s="24">
        <v>1</v>
      </c>
      <c r="AB82" s="24">
        <v>4</v>
      </c>
      <c r="AC82" s="24">
        <f t="shared" ref="AC82" si="27">+AA82+AB82</f>
        <v>5</v>
      </c>
      <c r="AD82" s="24">
        <v>0</v>
      </c>
      <c r="AF82" s="30">
        <v>7.5</v>
      </c>
      <c r="AG82" s="23" t="s">
        <v>242</v>
      </c>
      <c r="AM82" s="24">
        <v>4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125</v>
      </c>
      <c r="E83" s="23"/>
      <c r="F83" s="23"/>
      <c r="G83" s="23" t="s">
        <v>147</v>
      </c>
      <c r="H83" s="24"/>
      <c r="I83" s="24">
        <v>16</v>
      </c>
      <c r="J83" s="24">
        <v>21</v>
      </c>
      <c r="K83" s="24">
        <v>7</v>
      </c>
      <c r="L83" s="55">
        <f t="shared" si="25"/>
        <v>28</v>
      </c>
      <c r="M83" s="24">
        <v>0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241</v>
      </c>
      <c r="AM83" s="24">
        <v>6</v>
      </c>
      <c r="AN83" s="24">
        <v>3</v>
      </c>
      <c r="AO83" s="24">
        <v>5</v>
      </c>
      <c r="AP83" s="24">
        <f>+AN83+AO83</f>
        <v>8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15</v>
      </c>
      <c r="J84" s="24">
        <v>17</v>
      </c>
      <c r="K84" s="24">
        <v>7</v>
      </c>
      <c r="L84" s="55">
        <f t="shared" si="25"/>
        <v>24</v>
      </c>
      <c r="M84" s="24">
        <v>4</v>
      </c>
      <c r="Q84" s="40"/>
      <c r="R84" s="40"/>
      <c r="S84" s="30">
        <v>9.5</v>
      </c>
      <c r="T84" s="23" t="s">
        <v>381</v>
      </c>
      <c r="Z84" s="24">
        <v>1</v>
      </c>
      <c r="AA84" s="24">
        <v>1</v>
      </c>
      <c r="AB84" s="24">
        <v>1</v>
      </c>
      <c r="AC84" s="24">
        <f>+AA84+AB84</f>
        <v>2</v>
      </c>
      <c r="AD84" s="24">
        <v>0</v>
      </c>
      <c r="AF84" s="30">
        <v>8</v>
      </c>
      <c r="AG84" s="23" t="s">
        <v>306</v>
      </c>
      <c r="AM84" s="24">
        <v>6</v>
      </c>
      <c r="AN84" s="24">
        <v>2</v>
      </c>
      <c r="AO84" s="24">
        <v>4</v>
      </c>
      <c r="AP84" s="24">
        <f t="shared" ref="AP84:AP87" si="28">+AN84+AO84</f>
        <v>6</v>
      </c>
      <c r="AQ84" s="24">
        <v>2</v>
      </c>
      <c r="AR84" s="40"/>
    </row>
    <row r="85" spans="1:44" ht="15.75" customHeight="1" x14ac:dyDescent="0.25">
      <c r="A85" s="40"/>
      <c r="D85" s="23" t="s">
        <v>112</v>
      </c>
      <c r="E85" s="23"/>
      <c r="F85" s="23"/>
      <c r="G85" s="23" t="s">
        <v>148</v>
      </c>
      <c r="H85" s="24"/>
      <c r="I85" s="24">
        <v>13</v>
      </c>
      <c r="J85" s="24">
        <v>14</v>
      </c>
      <c r="K85" s="24">
        <v>10</v>
      </c>
      <c r="L85" s="55">
        <f t="shared" si="25"/>
        <v>24</v>
      </c>
      <c r="M85" s="24">
        <v>6</v>
      </c>
      <c r="Q85" s="40"/>
      <c r="R85" s="40"/>
      <c r="S85" s="30">
        <v>6.5</v>
      </c>
      <c r="T85" s="23" t="s">
        <v>213</v>
      </c>
      <c r="Z85" s="24">
        <v>9</v>
      </c>
      <c r="AA85" s="24">
        <v>2</v>
      </c>
      <c r="AB85" s="24">
        <v>0</v>
      </c>
      <c r="AC85" s="24">
        <f>+AA85+AB85</f>
        <v>2</v>
      </c>
      <c r="AD85" s="24">
        <v>0</v>
      </c>
      <c r="AF85" s="30">
        <v>8</v>
      </c>
      <c r="AG85" s="23" t="s">
        <v>341</v>
      </c>
      <c r="AM85" s="24">
        <v>11</v>
      </c>
      <c r="AN85" s="24">
        <v>4</v>
      </c>
      <c r="AO85" s="24">
        <v>2</v>
      </c>
      <c r="AP85" s="24">
        <f t="shared" si="28"/>
        <v>6</v>
      </c>
      <c r="AQ85" s="24">
        <v>2</v>
      </c>
      <c r="AR85" s="40"/>
    </row>
    <row r="86" spans="1:44" ht="15.75" customHeight="1" x14ac:dyDescent="0.25">
      <c r="A86" s="40"/>
      <c r="D86" s="23" t="s">
        <v>61</v>
      </c>
      <c r="E86" s="23"/>
      <c r="F86" s="23"/>
      <c r="G86" s="23" t="s">
        <v>17</v>
      </c>
      <c r="H86" s="24"/>
      <c r="I86" s="24">
        <v>14</v>
      </c>
      <c r="J86" s="24">
        <v>11</v>
      </c>
      <c r="K86" s="24">
        <v>13</v>
      </c>
      <c r="L86" s="55">
        <f t="shared" si="25"/>
        <v>24</v>
      </c>
      <c r="M86" s="24">
        <v>4</v>
      </c>
      <c r="Q86" s="46"/>
      <c r="R86" s="46"/>
      <c r="S86" s="30">
        <v>6.5</v>
      </c>
      <c r="T86" s="23" t="s">
        <v>448</v>
      </c>
      <c r="Z86" s="24">
        <v>7</v>
      </c>
      <c r="AA86" s="24">
        <v>1</v>
      </c>
      <c r="AB86" s="24">
        <v>3</v>
      </c>
      <c r="AC86" s="24">
        <f t="shared" ref="AC86:AC96" si="29">+AA86+AB86</f>
        <v>4</v>
      </c>
      <c r="AD86" s="24">
        <v>6</v>
      </c>
      <c r="AF86" s="30">
        <v>7.5</v>
      </c>
      <c r="AG86" s="23" t="s">
        <v>362</v>
      </c>
      <c r="AM86" s="24">
        <v>8</v>
      </c>
      <c r="AN86" s="24">
        <v>3</v>
      </c>
      <c r="AO86" s="24">
        <v>6</v>
      </c>
      <c r="AP86" s="24">
        <f t="shared" si="28"/>
        <v>9</v>
      </c>
      <c r="AQ86" s="24">
        <v>0</v>
      </c>
      <c r="AR86" s="46"/>
    </row>
    <row r="87" spans="1:44" ht="15.75" customHeight="1" x14ac:dyDescent="0.25">
      <c r="A87" s="40"/>
      <c r="D87" s="23" t="s">
        <v>123</v>
      </c>
      <c r="E87" s="23"/>
      <c r="F87" s="23"/>
      <c r="G87" s="23" t="s">
        <v>149</v>
      </c>
      <c r="H87" s="24"/>
      <c r="I87" s="24">
        <v>16</v>
      </c>
      <c r="J87" s="24">
        <v>7</v>
      </c>
      <c r="K87" s="24">
        <v>15</v>
      </c>
      <c r="L87" s="55">
        <f t="shared" si="25"/>
        <v>22</v>
      </c>
      <c r="M87" s="24">
        <v>0</v>
      </c>
      <c r="Q87" s="46"/>
      <c r="R87" s="46"/>
      <c r="S87" s="30">
        <v>9</v>
      </c>
      <c r="T87" s="23" t="s">
        <v>521</v>
      </c>
      <c r="Z87" s="24">
        <v>1</v>
      </c>
      <c r="AA87" s="24">
        <v>0</v>
      </c>
      <c r="AB87" s="24">
        <v>1</v>
      </c>
      <c r="AC87" s="24">
        <f t="shared" si="29"/>
        <v>1</v>
      </c>
      <c r="AD87" s="24">
        <v>0</v>
      </c>
      <c r="AF87" s="30">
        <v>8</v>
      </c>
      <c r="AG87" s="23" t="s">
        <v>414</v>
      </c>
      <c r="AM87" s="24">
        <v>1</v>
      </c>
      <c r="AN87" s="24">
        <v>0</v>
      </c>
      <c r="AO87" s="24">
        <v>0</v>
      </c>
      <c r="AP87" s="24">
        <f t="shared" si="28"/>
        <v>0</v>
      </c>
      <c r="AQ87" s="24">
        <v>0</v>
      </c>
      <c r="AR87" s="46"/>
    </row>
    <row r="88" spans="1:44" ht="15.75" customHeight="1" x14ac:dyDescent="0.25">
      <c r="A88" s="40"/>
      <c r="D88" s="23" t="s">
        <v>106</v>
      </c>
      <c r="G88" s="23" t="s">
        <v>148</v>
      </c>
      <c r="H88" s="24"/>
      <c r="I88" s="24">
        <v>13</v>
      </c>
      <c r="J88" s="24">
        <v>10</v>
      </c>
      <c r="K88" s="24">
        <v>10</v>
      </c>
      <c r="L88" s="55">
        <f t="shared" si="25"/>
        <v>20</v>
      </c>
      <c r="M88" s="24">
        <v>0</v>
      </c>
      <c r="Q88" s="46"/>
      <c r="R88" s="46"/>
      <c r="S88" s="30">
        <v>8</v>
      </c>
      <c r="T88" s="23" t="s">
        <v>416</v>
      </c>
      <c r="Z88" s="24">
        <v>2</v>
      </c>
      <c r="AA88" s="24">
        <v>0</v>
      </c>
      <c r="AB88" s="24">
        <v>0</v>
      </c>
      <c r="AC88" s="24">
        <f t="shared" si="29"/>
        <v>0</v>
      </c>
      <c r="AD88" s="24">
        <v>0</v>
      </c>
      <c r="AF88" s="30">
        <v>7</v>
      </c>
      <c r="AG88" s="23" t="s">
        <v>293</v>
      </c>
      <c r="AM88" s="24">
        <v>5</v>
      </c>
      <c r="AN88" s="24">
        <v>2</v>
      </c>
      <c r="AO88" s="24">
        <v>0</v>
      </c>
      <c r="AP88" s="24">
        <f>+AN88+AO88</f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15</v>
      </c>
      <c r="J89" s="24">
        <v>6</v>
      </c>
      <c r="K89" s="24">
        <v>13</v>
      </c>
      <c r="L89" s="55">
        <f t="shared" si="25"/>
        <v>19</v>
      </c>
      <c r="M89" s="24">
        <v>2</v>
      </c>
      <c r="Q89" s="47"/>
      <c r="R89" s="47"/>
      <c r="S89" s="30">
        <v>9.5</v>
      </c>
      <c r="T89" s="23" t="s">
        <v>285</v>
      </c>
      <c r="Z89" s="24">
        <v>4</v>
      </c>
      <c r="AA89" s="24">
        <v>6</v>
      </c>
      <c r="AB89" s="24">
        <v>3</v>
      </c>
      <c r="AC89" s="24">
        <f t="shared" si="29"/>
        <v>9</v>
      </c>
      <c r="AD89" s="24">
        <v>0</v>
      </c>
      <c r="AF89" s="30">
        <v>7.5</v>
      </c>
      <c r="AG89" s="23" t="s">
        <v>215</v>
      </c>
      <c r="AM89" s="24">
        <v>16</v>
      </c>
      <c r="AN89" s="24">
        <v>7</v>
      </c>
      <c r="AO89" s="24">
        <v>10</v>
      </c>
      <c r="AP89" s="24">
        <f>+AN89+AO89</f>
        <v>17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14</v>
      </c>
      <c r="J90" s="24">
        <v>6</v>
      </c>
      <c r="K90" s="24">
        <v>10</v>
      </c>
      <c r="L90" s="55">
        <f t="shared" si="25"/>
        <v>16</v>
      </c>
      <c r="M90" s="24">
        <v>2</v>
      </c>
      <c r="Q90" s="47"/>
      <c r="R90" s="47"/>
      <c r="S90" s="30">
        <v>7.5</v>
      </c>
      <c r="T90" s="23" t="s">
        <v>451</v>
      </c>
      <c r="Z90" s="24">
        <v>1</v>
      </c>
      <c r="AA90" s="24">
        <v>0</v>
      </c>
      <c r="AB90" s="24">
        <v>0</v>
      </c>
      <c r="AC90" s="24">
        <f t="shared" si="29"/>
        <v>0</v>
      </c>
      <c r="AD90" s="24">
        <v>0</v>
      </c>
      <c r="AF90" s="30">
        <v>8.5</v>
      </c>
      <c r="AG90" s="23" t="s">
        <v>339</v>
      </c>
      <c r="AM90" s="24">
        <v>5</v>
      </c>
      <c r="AN90" s="24">
        <v>2</v>
      </c>
      <c r="AO90" s="24">
        <v>5</v>
      </c>
      <c r="AP90" s="24">
        <f t="shared" ref="AP90:AP91" si="30">+AN90+AO90</f>
        <v>7</v>
      </c>
      <c r="AQ90" s="24">
        <v>4</v>
      </c>
      <c r="AR90" s="47"/>
    </row>
    <row r="91" spans="1:44" ht="15.75" customHeight="1" x14ac:dyDescent="0.25">
      <c r="A91" s="40"/>
      <c r="D91" s="23" t="s">
        <v>81</v>
      </c>
      <c r="E91" s="23"/>
      <c r="F91" s="23"/>
      <c r="G91" s="23" t="s">
        <v>146</v>
      </c>
      <c r="H91" s="24"/>
      <c r="I91" s="24">
        <v>16</v>
      </c>
      <c r="J91" s="24">
        <v>9</v>
      </c>
      <c r="K91" s="24">
        <v>6</v>
      </c>
      <c r="L91" s="55">
        <f t="shared" si="25"/>
        <v>15</v>
      </c>
      <c r="M91" s="24">
        <v>0</v>
      </c>
      <c r="Q91" s="47"/>
      <c r="R91" s="47"/>
      <c r="S91" s="30">
        <v>7.5</v>
      </c>
      <c r="T91" s="23" t="s">
        <v>472</v>
      </c>
      <c r="Z91" s="24">
        <v>7</v>
      </c>
      <c r="AA91" s="24">
        <v>1</v>
      </c>
      <c r="AB91" s="24">
        <v>1</v>
      </c>
      <c r="AC91" s="24">
        <f t="shared" si="29"/>
        <v>2</v>
      </c>
      <c r="AD91" s="24">
        <v>4</v>
      </c>
      <c r="AF91" s="30">
        <v>8</v>
      </c>
      <c r="AG91" s="23" t="s">
        <v>286</v>
      </c>
      <c r="AM91" s="24">
        <v>2</v>
      </c>
      <c r="AN91" s="24">
        <v>0</v>
      </c>
      <c r="AO91" s="24">
        <v>2</v>
      </c>
      <c r="AP91" s="24">
        <f t="shared" si="30"/>
        <v>2</v>
      </c>
      <c r="AQ91" s="24">
        <v>0</v>
      </c>
      <c r="AR91" s="47"/>
    </row>
    <row r="92" spans="1:44" ht="15.75" customHeight="1" x14ac:dyDescent="0.25">
      <c r="A92" s="40"/>
      <c r="D92" s="23" t="s">
        <v>122</v>
      </c>
      <c r="E92" s="23"/>
      <c r="F92" s="23"/>
      <c r="G92" s="23" t="s">
        <v>136</v>
      </c>
      <c r="H92" s="24"/>
      <c r="I92" s="24">
        <v>16</v>
      </c>
      <c r="J92" s="24">
        <v>4</v>
      </c>
      <c r="K92" s="24">
        <v>9</v>
      </c>
      <c r="L92" s="55">
        <f t="shared" si="25"/>
        <v>13</v>
      </c>
      <c r="M92" s="24">
        <v>0</v>
      </c>
      <c r="Q92" s="47"/>
      <c r="R92" s="47"/>
      <c r="S92" s="30">
        <v>6.5</v>
      </c>
      <c r="T92" s="23" t="s">
        <v>245</v>
      </c>
      <c r="Z92" s="24">
        <v>23</v>
      </c>
      <c r="AA92" s="24">
        <v>4</v>
      </c>
      <c r="AB92" s="24">
        <v>7</v>
      </c>
      <c r="AC92" s="24">
        <f t="shared" si="29"/>
        <v>11</v>
      </c>
      <c r="AD92" s="24">
        <v>0</v>
      </c>
      <c r="AF92" s="30">
        <v>7</v>
      </c>
      <c r="AG92" s="23" t="s">
        <v>210</v>
      </c>
      <c r="AM92" s="24">
        <v>15</v>
      </c>
      <c r="AN92" s="24">
        <v>4</v>
      </c>
      <c r="AO92" s="24">
        <v>3</v>
      </c>
      <c r="AP92" s="24">
        <f>+AN92+AO92</f>
        <v>7</v>
      </c>
      <c r="AQ92" s="24">
        <v>2</v>
      </c>
      <c r="AR92" s="47"/>
    </row>
    <row r="93" spans="1:44" ht="15.75" customHeight="1" x14ac:dyDescent="0.25">
      <c r="A93" s="40"/>
      <c r="D93" s="23" t="s">
        <v>104</v>
      </c>
      <c r="E93" s="23"/>
      <c r="F93" s="23"/>
      <c r="G93" s="23" t="s">
        <v>147</v>
      </c>
      <c r="H93" s="24"/>
      <c r="I93" s="24">
        <v>14</v>
      </c>
      <c r="J93" s="24">
        <v>2</v>
      </c>
      <c r="K93" s="24">
        <v>11</v>
      </c>
      <c r="L93" s="55">
        <f t="shared" si="25"/>
        <v>13</v>
      </c>
      <c r="M93" s="24">
        <v>4</v>
      </c>
      <c r="Q93" s="47"/>
      <c r="R93" s="47"/>
      <c r="S93" s="30">
        <v>8</v>
      </c>
      <c r="T93" s="23" t="s">
        <v>283</v>
      </c>
      <c r="Z93" s="24">
        <v>2</v>
      </c>
      <c r="AA93" s="24">
        <v>1</v>
      </c>
      <c r="AB93" s="24">
        <v>0</v>
      </c>
      <c r="AC93" s="24">
        <f t="shared" si="29"/>
        <v>1</v>
      </c>
      <c r="AD93" s="24">
        <v>0</v>
      </c>
      <c r="AF93" s="30">
        <v>7.5</v>
      </c>
      <c r="AG93" s="23" t="s">
        <v>608</v>
      </c>
      <c r="AM93" s="24">
        <v>1</v>
      </c>
      <c r="AN93" s="24">
        <v>0</v>
      </c>
      <c r="AO93" s="24">
        <v>0</v>
      </c>
      <c r="AP93" s="24">
        <f t="shared" ref="AP93" si="31"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179</v>
      </c>
      <c r="E94" s="23"/>
      <c r="F94" s="23"/>
      <c r="G94" s="23" t="s">
        <v>146</v>
      </c>
      <c r="H94" s="24"/>
      <c r="I94" s="24">
        <v>16</v>
      </c>
      <c r="J94" s="24">
        <v>2</v>
      </c>
      <c r="K94" s="24">
        <v>11</v>
      </c>
      <c r="L94" s="55">
        <f t="shared" si="25"/>
        <v>13</v>
      </c>
      <c r="M94" s="24">
        <v>6</v>
      </c>
      <c r="Q94" s="47"/>
      <c r="R94" s="47"/>
      <c r="S94" s="30">
        <v>7</v>
      </c>
      <c r="T94" s="23" t="s">
        <v>340</v>
      </c>
      <c r="Z94" s="24">
        <v>1</v>
      </c>
      <c r="AA94" s="24">
        <v>0</v>
      </c>
      <c r="AB94" s="24">
        <v>0</v>
      </c>
      <c r="AC94" s="24">
        <f t="shared" si="29"/>
        <v>0</v>
      </c>
      <c r="AD94" s="24">
        <v>0</v>
      </c>
      <c r="AF94" s="30">
        <v>6</v>
      </c>
      <c r="AG94" s="23" t="s">
        <v>364</v>
      </c>
      <c r="AM94" s="24">
        <v>3</v>
      </c>
      <c r="AN94" s="24">
        <v>0</v>
      </c>
      <c r="AO94" s="24">
        <v>2</v>
      </c>
      <c r="AP94" s="24">
        <f t="shared" ref="AP94:AP96" si="32">+AN94+AO94</f>
        <v>2</v>
      </c>
      <c r="AQ94" s="24">
        <v>0</v>
      </c>
      <c r="AR94" s="47"/>
    </row>
    <row r="95" spans="1:44" ht="15.75" customHeight="1" x14ac:dyDescent="0.25">
      <c r="A95" s="40"/>
      <c r="D95" s="23" t="s">
        <v>83</v>
      </c>
      <c r="E95" s="23"/>
      <c r="F95" s="23"/>
      <c r="G95" s="23" t="s">
        <v>149</v>
      </c>
      <c r="H95" s="24"/>
      <c r="I95" s="24">
        <v>15</v>
      </c>
      <c r="J95" s="24">
        <v>2</v>
      </c>
      <c r="K95" s="24">
        <v>11</v>
      </c>
      <c r="L95" s="55">
        <f t="shared" si="25"/>
        <v>13</v>
      </c>
      <c r="M95" s="24">
        <v>0</v>
      </c>
      <c r="Q95" s="47"/>
      <c r="R95" s="47"/>
      <c r="S95" s="30">
        <v>8.5</v>
      </c>
      <c r="T95" s="23" t="s">
        <v>244</v>
      </c>
      <c r="Z95" s="24">
        <v>1</v>
      </c>
      <c r="AA95" s="24">
        <v>2</v>
      </c>
      <c r="AB95" s="24">
        <v>0</v>
      </c>
      <c r="AC95" s="24">
        <f t="shared" si="29"/>
        <v>2</v>
      </c>
      <c r="AD95" s="24">
        <v>0</v>
      </c>
      <c r="AF95" s="30">
        <v>9</v>
      </c>
      <c r="AG95" s="23" t="s">
        <v>281</v>
      </c>
      <c r="AM95" s="24">
        <v>1</v>
      </c>
      <c r="AN95" s="24">
        <v>0</v>
      </c>
      <c r="AO95" s="24">
        <v>0</v>
      </c>
      <c r="AP95" s="24">
        <f t="shared" si="32"/>
        <v>0</v>
      </c>
      <c r="AQ95" s="24">
        <v>0</v>
      </c>
      <c r="AR95" s="47"/>
    </row>
    <row r="96" spans="1:44" ht="15.75" customHeight="1" x14ac:dyDescent="0.25">
      <c r="A96" s="40"/>
      <c r="D96" s="23" t="s">
        <v>65</v>
      </c>
      <c r="E96" s="23"/>
      <c r="F96" s="23"/>
      <c r="G96" s="23" t="s">
        <v>136</v>
      </c>
      <c r="H96" s="24"/>
      <c r="I96" s="24">
        <v>11</v>
      </c>
      <c r="J96" s="24">
        <v>1</v>
      </c>
      <c r="K96" s="24">
        <v>12</v>
      </c>
      <c r="L96" s="55">
        <f t="shared" si="25"/>
        <v>13</v>
      </c>
      <c r="M96" s="24">
        <v>0</v>
      </c>
      <c r="Q96" s="47"/>
      <c r="R96" s="47"/>
      <c r="S96" s="30">
        <v>7.5</v>
      </c>
      <c r="T96" s="23" t="s">
        <v>284</v>
      </c>
      <c r="Z96" s="24">
        <v>1</v>
      </c>
      <c r="AA96" s="24">
        <v>0</v>
      </c>
      <c r="AB96" s="24">
        <v>0</v>
      </c>
      <c r="AC96" s="24">
        <f t="shared" si="29"/>
        <v>0</v>
      </c>
      <c r="AD96" s="24">
        <v>0</v>
      </c>
      <c r="AF96" s="30">
        <v>6</v>
      </c>
      <c r="AG96" s="23" t="s">
        <v>282</v>
      </c>
      <c r="AM96" s="24">
        <v>8</v>
      </c>
      <c r="AN96" s="24">
        <v>0</v>
      </c>
      <c r="AO96" s="24">
        <v>0</v>
      </c>
      <c r="AP96" s="24">
        <f t="shared" si="32"/>
        <v>0</v>
      </c>
      <c r="AQ96" s="24">
        <v>0</v>
      </c>
      <c r="AR96" s="47"/>
    </row>
    <row r="97" spans="1:44" ht="15.75" customHeight="1" thickBot="1" x14ac:dyDescent="0.3">
      <c r="A97" s="40"/>
      <c r="D97" s="23" t="s">
        <v>69</v>
      </c>
      <c r="E97" s="23"/>
      <c r="F97" s="23"/>
      <c r="G97" s="23" t="s">
        <v>149</v>
      </c>
      <c r="H97" s="24"/>
      <c r="I97" s="24">
        <v>10</v>
      </c>
      <c r="J97" s="24">
        <v>0</v>
      </c>
      <c r="K97" s="24">
        <v>13</v>
      </c>
      <c r="L97" s="55">
        <f t="shared" si="25"/>
        <v>13</v>
      </c>
      <c r="M97" s="24">
        <v>0</v>
      </c>
      <c r="Q97" s="47"/>
      <c r="R97" s="47"/>
      <c r="S97" s="30">
        <v>7</v>
      </c>
      <c r="T97" s="23" t="s">
        <v>212</v>
      </c>
      <c r="Z97" s="24">
        <v>9</v>
      </c>
      <c r="AA97" s="24">
        <v>1</v>
      </c>
      <c r="AB97" s="24">
        <v>2</v>
      </c>
      <c r="AC97" s="24">
        <f>+AA97+AB97</f>
        <v>3</v>
      </c>
      <c r="AD97" s="24">
        <v>0</v>
      </c>
      <c r="AF97" s="30">
        <v>6</v>
      </c>
      <c r="AG97" s="23" t="s">
        <v>211</v>
      </c>
      <c r="AM97" s="24">
        <v>1</v>
      </c>
      <c r="AN97" s="24">
        <v>0</v>
      </c>
      <c r="AO97" s="24">
        <v>0</v>
      </c>
      <c r="AP97" s="24">
        <f>+AN97+AO97</f>
        <v>0</v>
      </c>
      <c r="AQ97" s="24">
        <v>0</v>
      </c>
      <c r="AR97" s="47"/>
    </row>
    <row r="98" spans="1:44" ht="15.75" customHeight="1" x14ac:dyDescent="0.25">
      <c r="A98" s="40"/>
      <c r="D98" s="23" t="s">
        <v>41</v>
      </c>
      <c r="E98" s="23"/>
      <c r="F98" s="23"/>
      <c r="G98" s="23" t="s">
        <v>136</v>
      </c>
      <c r="H98" s="24"/>
      <c r="I98" s="24">
        <v>15</v>
      </c>
      <c r="J98" s="24">
        <v>7</v>
      </c>
      <c r="K98" s="24">
        <v>5</v>
      </c>
      <c r="L98" s="55">
        <f t="shared" si="25"/>
        <v>12</v>
      </c>
      <c r="M98" s="24">
        <v>4</v>
      </c>
      <c r="Q98" s="47"/>
      <c r="R98" s="47"/>
      <c r="S98" s="30">
        <v>7.5</v>
      </c>
      <c r="T98" s="23" t="s">
        <v>280</v>
      </c>
      <c r="Z98" s="24">
        <v>2</v>
      </c>
      <c r="AA98" s="24">
        <v>0</v>
      </c>
      <c r="AB98" s="24">
        <v>1</v>
      </c>
      <c r="AC98" s="24">
        <f t="shared" ref="AC98:AC100" si="33">+AA98+AB98</f>
        <v>1</v>
      </c>
      <c r="AD98" s="24">
        <v>2</v>
      </c>
      <c r="AF98" s="8"/>
      <c r="AG98" s="34" t="s">
        <v>124</v>
      </c>
      <c r="AH98" s="8"/>
      <c r="AI98" s="8"/>
      <c r="AJ98" s="8"/>
      <c r="AK98" s="8"/>
      <c r="AL98" s="8"/>
      <c r="AM98" s="15">
        <f>SUM(AM77:AM97)</f>
        <v>104</v>
      </c>
      <c r="AN98" s="15">
        <f>SUM(AN77:AN97)</f>
        <v>33</v>
      </c>
      <c r="AO98" s="15">
        <f>SUM(AO77:AO97)</f>
        <v>48</v>
      </c>
      <c r="AP98" s="15">
        <f>SUM(AP77:AP97)</f>
        <v>81</v>
      </c>
      <c r="AQ98" s="15">
        <f>SUM(AQ77:AQ97)</f>
        <v>12</v>
      </c>
      <c r="AR98" s="47"/>
    </row>
    <row r="99" spans="1:44" ht="15.75" customHeight="1" x14ac:dyDescent="0.25">
      <c r="A99" s="40"/>
      <c r="D99" s="23" t="s">
        <v>88</v>
      </c>
      <c r="E99" s="23"/>
      <c r="F99" s="23"/>
      <c r="G99" s="16" t="s">
        <v>138</v>
      </c>
      <c r="H99" s="24"/>
      <c r="I99" s="24">
        <v>14</v>
      </c>
      <c r="J99" s="24">
        <v>7</v>
      </c>
      <c r="K99" s="24">
        <v>5</v>
      </c>
      <c r="L99" s="55">
        <f t="shared" si="25"/>
        <v>12</v>
      </c>
      <c r="M99" s="24">
        <v>0</v>
      </c>
      <c r="Q99" s="47"/>
      <c r="R99" s="47"/>
      <c r="S99" s="30">
        <v>8.5</v>
      </c>
      <c r="T99" s="23" t="s">
        <v>240</v>
      </c>
      <c r="Z99" s="24">
        <v>11</v>
      </c>
      <c r="AA99" s="24">
        <v>8</v>
      </c>
      <c r="AB99" s="24">
        <v>4</v>
      </c>
      <c r="AC99" s="24">
        <f t="shared" si="33"/>
        <v>12</v>
      </c>
      <c r="AD99" s="24">
        <v>0</v>
      </c>
      <c r="AR99" s="47"/>
    </row>
    <row r="100" spans="1:44" ht="15.75" customHeight="1" thickBot="1" x14ac:dyDescent="0.3">
      <c r="A100" s="40"/>
      <c r="D100" s="23" t="s">
        <v>154</v>
      </c>
      <c r="E100" s="23"/>
      <c r="F100" s="23"/>
      <c r="G100" s="23" t="s">
        <v>147</v>
      </c>
      <c r="H100" s="24"/>
      <c r="I100" s="24">
        <v>15</v>
      </c>
      <c r="J100" s="24">
        <v>7</v>
      </c>
      <c r="K100" s="24">
        <v>5</v>
      </c>
      <c r="L100" s="55">
        <f t="shared" si="25"/>
        <v>12</v>
      </c>
      <c r="M100" s="24">
        <v>2</v>
      </c>
      <c r="Q100" s="47"/>
      <c r="R100" s="47"/>
      <c r="S100" s="30">
        <v>6.5</v>
      </c>
      <c r="T100" s="23" t="s">
        <v>450</v>
      </c>
      <c r="Z100" s="24">
        <v>5</v>
      </c>
      <c r="AA100" s="24">
        <v>2</v>
      </c>
      <c r="AB100" s="24">
        <v>3</v>
      </c>
      <c r="AC100" s="24">
        <f t="shared" si="33"/>
        <v>5</v>
      </c>
      <c r="AD100" s="24">
        <v>0</v>
      </c>
      <c r="AR100" s="47"/>
    </row>
    <row r="101" spans="1:44" ht="15.75" customHeight="1" x14ac:dyDescent="0.25">
      <c r="A101" s="40"/>
      <c r="D101" s="23" t="s">
        <v>38</v>
      </c>
      <c r="E101" s="23"/>
      <c r="F101" s="23"/>
      <c r="G101" s="23" t="s">
        <v>147</v>
      </c>
      <c r="H101" s="24"/>
      <c r="I101" s="24">
        <v>15</v>
      </c>
      <c r="J101" s="24">
        <v>3</v>
      </c>
      <c r="K101" s="24">
        <v>9</v>
      </c>
      <c r="L101" s="55">
        <f t="shared" si="25"/>
        <v>12</v>
      </c>
      <c r="M101" s="24">
        <v>6</v>
      </c>
      <c r="Q101" s="47"/>
      <c r="R101" s="47"/>
      <c r="S101" s="8"/>
      <c r="T101" s="34" t="s">
        <v>124</v>
      </c>
      <c r="U101" s="8"/>
      <c r="V101" s="8"/>
      <c r="W101" s="8"/>
      <c r="X101" s="8"/>
      <c r="Y101" s="8"/>
      <c r="Z101" s="15">
        <f>SUM(Z77:Z100)</f>
        <v>109</v>
      </c>
      <c r="AA101" s="15">
        <f t="shared" ref="AA101:AD101" si="34">SUM(AA77:AA100)</f>
        <v>36</v>
      </c>
      <c r="AB101" s="15">
        <f t="shared" si="34"/>
        <v>39</v>
      </c>
      <c r="AC101" s="15">
        <f t="shared" si="34"/>
        <v>75</v>
      </c>
      <c r="AD101" s="15">
        <f t="shared" si="34"/>
        <v>16</v>
      </c>
      <c r="AR101" s="47"/>
    </row>
    <row r="102" spans="1:44" ht="15.75" customHeight="1" x14ac:dyDescent="0.25">
      <c r="A102" s="40"/>
      <c r="D102" s="23" t="s">
        <v>56</v>
      </c>
      <c r="G102" s="23" t="s">
        <v>149</v>
      </c>
      <c r="H102" s="24"/>
      <c r="I102" s="24">
        <v>16</v>
      </c>
      <c r="J102" s="24">
        <v>3</v>
      </c>
      <c r="K102" s="24">
        <v>9</v>
      </c>
      <c r="L102" s="55">
        <f t="shared" si="25"/>
        <v>12</v>
      </c>
      <c r="M102" s="24">
        <v>2</v>
      </c>
      <c r="Q102" s="47"/>
      <c r="R102" s="47"/>
      <c r="T102" s="23" t="s">
        <v>120</v>
      </c>
      <c r="Z102" s="24">
        <f>+Z101+AM98</f>
        <v>213</v>
      </c>
      <c r="AA102" s="24">
        <f>+AA101+AN98</f>
        <v>69</v>
      </c>
      <c r="AB102" s="24">
        <f>+AB101+AO98</f>
        <v>87</v>
      </c>
      <c r="AC102" s="24">
        <f>+AC101+AP98</f>
        <v>156</v>
      </c>
      <c r="AD102" s="24">
        <f>+AD101+AQ98</f>
        <v>28</v>
      </c>
      <c r="AR102" s="47"/>
    </row>
    <row r="103" spans="1:44" ht="15.75" customHeight="1" x14ac:dyDescent="0.25">
      <c r="A103" s="40"/>
      <c r="D103" s="23" t="s">
        <v>66</v>
      </c>
      <c r="E103" s="23"/>
      <c r="F103" s="23"/>
      <c r="G103" s="23" t="s">
        <v>136</v>
      </c>
      <c r="H103" s="24"/>
      <c r="I103" s="24">
        <v>16</v>
      </c>
      <c r="J103" s="24">
        <v>1</v>
      </c>
      <c r="K103" s="24">
        <v>11</v>
      </c>
      <c r="L103" s="55">
        <f t="shared" si="25"/>
        <v>12</v>
      </c>
      <c r="M103" s="24">
        <v>2</v>
      </c>
      <c r="Q103" s="47"/>
      <c r="R103" s="47"/>
      <c r="AR103" s="47"/>
    </row>
    <row r="104" spans="1:44" ht="15.75" customHeight="1" thickBot="1" x14ac:dyDescent="0.3">
      <c r="A104" s="40"/>
      <c r="D104" s="23" t="s">
        <v>62</v>
      </c>
      <c r="E104" s="23"/>
      <c r="F104" s="23"/>
      <c r="G104" s="16" t="s">
        <v>21</v>
      </c>
      <c r="H104" s="24"/>
      <c r="I104" s="24">
        <v>12</v>
      </c>
      <c r="J104" s="24">
        <v>6</v>
      </c>
      <c r="K104" s="24">
        <v>5</v>
      </c>
      <c r="L104" s="55">
        <f t="shared" si="25"/>
        <v>11</v>
      </c>
      <c r="M104" s="24">
        <v>4</v>
      </c>
      <c r="Q104" s="47"/>
      <c r="R104" s="47"/>
      <c r="S104" s="31" t="s">
        <v>150</v>
      </c>
      <c r="T104" s="31" t="s">
        <v>153</v>
      </c>
      <c r="U104" s="31"/>
      <c r="V104" s="43"/>
      <c r="W104" s="43"/>
      <c r="X104" s="43"/>
      <c r="Y104" s="43"/>
      <c r="Z104" s="43" t="s">
        <v>4</v>
      </c>
      <c r="AA104" s="43" t="s">
        <v>29</v>
      </c>
      <c r="AB104" s="43" t="s">
        <v>30</v>
      </c>
      <c r="AC104" s="43" t="s">
        <v>31</v>
      </c>
      <c r="AD104" s="43" t="s">
        <v>3</v>
      </c>
      <c r="AF104" s="31" t="s">
        <v>150</v>
      </c>
      <c r="AG104" s="31" t="s">
        <v>153</v>
      </c>
      <c r="AH104" s="31"/>
      <c r="AI104" s="43"/>
      <c r="AJ104" s="43"/>
      <c r="AK104" s="43"/>
      <c r="AL104" s="43"/>
      <c r="AM104" s="43" t="s">
        <v>4</v>
      </c>
      <c r="AN104" s="43" t="s">
        <v>29</v>
      </c>
      <c r="AO104" s="43" t="s">
        <v>30</v>
      </c>
      <c r="AP104" s="43" t="s">
        <v>31</v>
      </c>
      <c r="AQ104" s="43" t="s">
        <v>3</v>
      </c>
      <c r="AR104" s="47"/>
    </row>
    <row r="105" spans="1:44" ht="15.75" customHeight="1" x14ac:dyDescent="0.25">
      <c r="A105" s="40"/>
      <c r="D105" s="23" t="s">
        <v>49</v>
      </c>
      <c r="E105" s="23"/>
      <c r="F105" s="23"/>
      <c r="G105" s="16" t="s">
        <v>138</v>
      </c>
      <c r="H105" s="24"/>
      <c r="I105" s="24">
        <v>14</v>
      </c>
      <c r="J105" s="24">
        <v>5</v>
      </c>
      <c r="K105" s="24">
        <v>6</v>
      </c>
      <c r="L105" s="55">
        <f t="shared" si="25"/>
        <v>11</v>
      </c>
      <c r="M105" s="24">
        <v>0</v>
      </c>
      <c r="Q105" s="47"/>
      <c r="R105" s="47"/>
      <c r="S105" s="30">
        <v>6</v>
      </c>
      <c r="T105" s="23" t="s">
        <v>157</v>
      </c>
      <c r="Z105" s="24">
        <v>1.5</v>
      </c>
      <c r="AA105" s="24">
        <v>0</v>
      </c>
      <c r="AB105" s="24">
        <v>1</v>
      </c>
      <c r="AC105" s="24">
        <f t="shared" ref="AC105" si="35">+AA105+AB105</f>
        <v>1</v>
      </c>
      <c r="AD105" s="24">
        <v>0</v>
      </c>
      <c r="AF105" s="30">
        <v>8.5</v>
      </c>
      <c r="AG105" s="23" t="s">
        <v>63</v>
      </c>
      <c r="AM105" s="24">
        <v>2</v>
      </c>
      <c r="AN105" s="24">
        <v>2</v>
      </c>
      <c r="AO105" s="24">
        <v>1</v>
      </c>
      <c r="AP105" s="24">
        <f>+AN105+AO105</f>
        <v>3</v>
      </c>
      <c r="AQ105" s="24">
        <v>0</v>
      </c>
      <c r="AR105" s="47"/>
    </row>
    <row r="106" spans="1:44" ht="15.75" customHeight="1" x14ac:dyDescent="0.25">
      <c r="A106" s="40"/>
      <c r="D106" s="23" t="s">
        <v>157</v>
      </c>
      <c r="G106" s="16" t="s">
        <v>138</v>
      </c>
      <c r="H106" s="24"/>
      <c r="I106" s="24">
        <v>15</v>
      </c>
      <c r="J106" s="24">
        <v>3</v>
      </c>
      <c r="K106" s="24">
        <v>8</v>
      </c>
      <c r="L106" s="55">
        <f t="shared" si="25"/>
        <v>11</v>
      </c>
      <c r="M106" s="24">
        <v>4</v>
      </c>
      <c r="Q106" s="47"/>
      <c r="R106" s="47"/>
      <c r="S106" s="30">
        <v>6</v>
      </c>
      <c r="T106" s="23" t="s">
        <v>179</v>
      </c>
      <c r="Z106" s="24">
        <v>1</v>
      </c>
      <c r="AA106" s="24">
        <v>0</v>
      </c>
      <c r="AB106" s="24">
        <v>0</v>
      </c>
      <c r="AC106" s="24">
        <f t="shared" ref="AC106:AC119" si="36">+AA106+AB106</f>
        <v>0</v>
      </c>
      <c r="AD106" s="24">
        <v>0</v>
      </c>
      <c r="AF106" s="30">
        <v>8.5</v>
      </c>
      <c r="AG106" s="23" t="s">
        <v>156</v>
      </c>
      <c r="AM106" s="24">
        <v>1</v>
      </c>
      <c r="AN106" s="24">
        <v>0</v>
      </c>
      <c r="AO106" s="24">
        <v>0</v>
      </c>
      <c r="AP106" s="24">
        <f>+AN106+AO106</f>
        <v>0</v>
      </c>
      <c r="AQ106" s="24">
        <v>0</v>
      </c>
      <c r="AR106" s="47"/>
    </row>
    <row r="107" spans="1:44" ht="15.75" customHeight="1" x14ac:dyDescent="0.25">
      <c r="A107" s="40"/>
      <c r="D107" s="23" t="s">
        <v>115</v>
      </c>
      <c r="E107" s="23"/>
      <c r="F107" s="23"/>
      <c r="G107" s="23" t="s">
        <v>149</v>
      </c>
      <c r="H107" s="24"/>
      <c r="I107" s="24">
        <v>11</v>
      </c>
      <c r="J107" s="24">
        <v>0</v>
      </c>
      <c r="K107" s="24">
        <v>11</v>
      </c>
      <c r="L107" s="55">
        <f t="shared" si="25"/>
        <v>11</v>
      </c>
      <c r="M107" s="24">
        <v>2</v>
      </c>
      <c r="Q107" s="47"/>
      <c r="R107" s="47"/>
      <c r="S107" s="30">
        <v>7</v>
      </c>
      <c r="T107" s="23" t="s">
        <v>167</v>
      </c>
      <c r="Z107" s="24">
        <v>1</v>
      </c>
      <c r="AA107" s="24">
        <v>0</v>
      </c>
      <c r="AB107" s="24">
        <v>0</v>
      </c>
      <c r="AC107" s="24">
        <f t="shared" si="36"/>
        <v>0</v>
      </c>
      <c r="AD107" s="24">
        <v>0</v>
      </c>
      <c r="AF107" s="24">
        <v>8.5</v>
      </c>
      <c r="AG107" s="23" t="s">
        <v>88</v>
      </c>
      <c r="AM107" s="24">
        <v>1</v>
      </c>
      <c r="AN107" s="24">
        <v>1</v>
      </c>
      <c r="AO107" s="24">
        <v>0</v>
      </c>
      <c r="AP107" s="24">
        <f t="shared" ref="AP107:AP108" si="37">+AN107+AO107</f>
        <v>1</v>
      </c>
      <c r="AQ107" s="24">
        <v>0</v>
      </c>
      <c r="AR107" s="47"/>
    </row>
    <row r="108" spans="1:44" ht="15.75" customHeight="1" x14ac:dyDescent="0.25">
      <c r="A108" s="40"/>
      <c r="D108" s="23"/>
      <c r="E108" s="23"/>
      <c r="F108" s="23"/>
      <c r="G108" s="23"/>
      <c r="H108" s="24"/>
      <c r="I108" s="24"/>
      <c r="J108" s="24"/>
      <c r="K108" s="24"/>
      <c r="M108" s="24"/>
      <c r="Q108" s="47"/>
      <c r="R108" s="47"/>
      <c r="S108" s="30">
        <v>7</v>
      </c>
      <c r="T108" s="23" t="s">
        <v>92</v>
      </c>
      <c r="Z108" s="24">
        <v>4</v>
      </c>
      <c r="AA108" s="24">
        <v>0</v>
      </c>
      <c r="AB108" s="24">
        <v>1</v>
      </c>
      <c r="AC108" s="24">
        <f t="shared" si="36"/>
        <v>1</v>
      </c>
      <c r="AD108" s="24">
        <v>0</v>
      </c>
      <c r="AF108" s="24">
        <v>7.5</v>
      </c>
      <c r="AG108" s="23" t="s">
        <v>39</v>
      </c>
      <c r="AM108" s="24">
        <v>2</v>
      </c>
      <c r="AN108" s="24">
        <v>0</v>
      </c>
      <c r="AO108" s="24">
        <v>0</v>
      </c>
      <c r="AP108" s="24">
        <f t="shared" si="37"/>
        <v>0</v>
      </c>
      <c r="AQ108" s="24">
        <v>0</v>
      </c>
      <c r="AR108" s="47"/>
    </row>
    <row r="109" spans="1:44" ht="15.75" customHeight="1" x14ac:dyDescent="0.25">
      <c r="A109" s="40"/>
      <c r="Q109" s="47"/>
      <c r="R109" s="47"/>
      <c r="S109" s="30">
        <v>6</v>
      </c>
      <c r="T109" s="23" t="s">
        <v>70</v>
      </c>
      <c r="Z109" s="24">
        <v>1</v>
      </c>
      <c r="AA109" s="24">
        <v>0</v>
      </c>
      <c r="AB109" s="24">
        <v>0</v>
      </c>
      <c r="AC109" s="24">
        <f t="shared" si="36"/>
        <v>0</v>
      </c>
      <c r="AD109" s="24">
        <v>0</v>
      </c>
      <c r="AF109" s="30">
        <v>8.5</v>
      </c>
      <c r="AG109" s="23" t="s">
        <v>171</v>
      </c>
      <c r="AM109" s="24">
        <v>1</v>
      </c>
      <c r="AN109" s="24">
        <v>1</v>
      </c>
      <c r="AO109" s="24">
        <v>0</v>
      </c>
      <c r="AP109" s="24">
        <f t="shared" ref="AP109:AP116" si="38">+AN109+AO109</f>
        <v>1</v>
      </c>
      <c r="AQ109" s="24">
        <v>0</v>
      </c>
      <c r="AR109" s="47"/>
    </row>
    <row r="110" spans="1:44" ht="15.75" customHeight="1" thickBot="1" x14ac:dyDescent="0.3">
      <c r="A110" s="40"/>
      <c r="D110" s="2" t="s">
        <v>109</v>
      </c>
      <c r="E110" s="2"/>
      <c r="F110" s="2"/>
      <c r="G110" s="4" t="s">
        <v>2</v>
      </c>
      <c r="H110" s="4"/>
      <c r="I110" s="4" t="s">
        <v>4</v>
      </c>
      <c r="J110" s="4" t="s">
        <v>29</v>
      </c>
      <c r="K110" s="4" t="s">
        <v>30</v>
      </c>
      <c r="L110" s="4" t="s">
        <v>31</v>
      </c>
      <c r="M110" s="56" t="s">
        <v>3</v>
      </c>
      <c r="Q110" s="47"/>
      <c r="R110" s="47"/>
      <c r="S110" s="30">
        <v>6.5</v>
      </c>
      <c r="T110" s="23" t="s">
        <v>173</v>
      </c>
      <c r="Z110" s="24">
        <v>1</v>
      </c>
      <c r="AA110" s="24">
        <v>0</v>
      </c>
      <c r="AB110" s="24">
        <v>0</v>
      </c>
      <c r="AC110" s="24">
        <f t="shared" si="36"/>
        <v>0</v>
      </c>
      <c r="AD110" s="24">
        <v>0</v>
      </c>
      <c r="AF110" s="30">
        <v>7.5</v>
      </c>
      <c r="AG110" s="23" t="s">
        <v>41</v>
      </c>
      <c r="AM110" s="24">
        <v>2</v>
      </c>
      <c r="AN110" s="24">
        <v>3</v>
      </c>
      <c r="AO110" s="24">
        <v>0</v>
      </c>
      <c r="AP110" s="24">
        <f t="shared" si="38"/>
        <v>3</v>
      </c>
      <c r="AQ110" s="24">
        <v>0</v>
      </c>
      <c r="AR110" s="47"/>
    </row>
    <row r="111" spans="1:44" ht="15.75" customHeight="1" x14ac:dyDescent="0.25">
      <c r="A111" s="40"/>
      <c r="D111" s="23" t="s">
        <v>78</v>
      </c>
      <c r="E111" s="23"/>
      <c r="F111" s="23"/>
      <c r="G111" s="23" t="s">
        <v>149</v>
      </c>
      <c r="H111" s="24"/>
      <c r="I111" s="24">
        <v>13</v>
      </c>
      <c r="J111" s="24">
        <v>27</v>
      </c>
      <c r="K111" s="24">
        <v>5</v>
      </c>
      <c r="L111" s="24">
        <f t="shared" ref="L111:L129" si="39">+J111+K111</f>
        <v>32</v>
      </c>
      <c r="M111" s="55">
        <v>6</v>
      </c>
      <c r="Q111" s="47"/>
      <c r="R111" s="47"/>
      <c r="S111" s="30">
        <v>9</v>
      </c>
      <c r="T111" s="23" t="s">
        <v>180</v>
      </c>
      <c r="Z111" s="24">
        <v>1</v>
      </c>
      <c r="AA111" s="24">
        <v>0</v>
      </c>
      <c r="AB111" s="24">
        <v>0</v>
      </c>
      <c r="AC111" s="24">
        <f t="shared" si="36"/>
        <v>0</v>
      </c>
      <c r="AD111" s="24">
        <v>0</v>
      </c>
      <c r="AF111" s="30">
        <v>7</v>
      </c>
      <c r="AG111" s="23" t="s">
        <v>44</v>
      </c>
      <c r="AM111" s="24">
        <v>1</v>
      </c>
      <c r="AN111" s="24">
        <v>0</v>
      </c>
      <c r="AO111" s="24">
        <v>0</v>
      </c>
      <c r="AP111" s="24">
        <f t="shared" si="38"/>
        <v>0</v>
      </c>
      <c r="AQ111" s="24">
        <v>0</v>
      </c>
      <c r="AR111" s="47"/>
    </row>
    <row r="112" spans="1:44" ht="15.75" customHeight="1" x14ac:dyDescent="0.25">
      <c r="A112" s="40"/>
      <c r="D112" s="23" t="s">
        <v>112</v>
      </c>
      <c r="E112" s="23"/>
      <c r="F112" s="23"/>
      <c r="G112" s="23" t="s">
        <v>148</v>
      </c>
      <c r="H112" s="24"/>
      <c r="I112" s="24">
        <v>13</v>
      </c>
      <c r="J112" s="24">
        <v>14</v>
      </c>
      <c r="K112" s="24">
        <v>10</v>
      </c>
      <c r="L112" s="24">
        <f t="shared" si="39"/>
        <v>24</v>
      </c>
      <c r="M112" s="55">
        <v>6</v>
      </c>
      <c r="Q112" s="47"/>
      <c r="R112" s="47"/>
      <c r="S112" s="30">
        <v>7</v>
      </c>
      <c r="T112" s="23" t="s">
        <v>122</v>
      </c>
      <c r="U112" s="23"/>
      <c r="V112" s="23"/>
      <c r="Z112" s="24">
        <v>2</v>
      </c>
      <c r="AA112" s="24">
        <v>0</v>
      </c>
      <c r="AB112" s="24">
        <v>0</v>
      </c>
      <c r="AC112" s="24">
        <f t="shared" si="36"/>
        <v>0</v>
      </c>
      <c r="AD112" s="24">
        <v>0</v>
      </c>
      <c r="AF112" s="30">
        <v>6</v>
      </c>
      <c r="AG112" s="23" t="s">
        <v>145</v>
      </c>
      <c r="AH112" s="23"/>
      <c r="AI112" s="23"/>
      <c r="AM112" s="24">
        <v>1</v>
      </c>
      <c r="AN112" s="24">
        <v>0</v>
      </c>
      <c r="AO112" s="24">
        <v>0</v>
      </c>
      <c r="AP112" s="24">
        <f t="shared" si="38"/>
        <v>0</v>
      </c>
      <c r="AQ112" s="24">
        <v>0</v>
      </c>
      <c r="AR112" s="47"/>
    </row>
    <row r="113" spans="1:44" ht="15.75" customHeight="1" x14ac:dyDescent="0.25">
      <c r="A113" s="40"/>
      <c r="D113" s="23" t="s">
        <v>38</v>
      </c>
      <c r="E113" s="23"/>
      <c r="F113" s="23"/>
      <c r="G113" s="23" t="s">
        <v>147</v>
      </c>
      <c r="H113" s="24"/>
      <c r="I113" s="24">
        <v>15</v>
      </c>
      <c r="J113" s="24">
        <v>3</v>
      </c>
      <c r="K113" s="24">
        <v>9</v>
      </c>
      <c r="L113" s="24">
        <f t="shared" si="39"/>
        <v>12</v>
      </c>
      <c r="M113" s="55">
        <v>6</v>
      </c>
      <c r="Q113" s="47"/>
      <c r="R113" s="47"/>
      <c r="S113" s="30">
        <v>6.5</v>
      </c>
      <c r="T113" s="23" t="s">
        <v>143</v>
      </c>
      <c r="Z113" s="24">
        <v>1</v>
      </c>
      <c r="AA113" s="24">
        <v>0</v>
      </c>
      <c r="AB113" s="24">
        <v>0</v>
      </c>
      <c r="AC113" s="24">
        <f t="shared" si="36"/>
        <v>0</v>
      </c>
      <c r="AD113" s="24">
        <v>0</v>
      </c>
      <c r="AF113" s="30">
        <v>7</v>
      </c>
      <c r="AG113" s="23" t="s">
        <v>51</v>
      </c>
      <c r="AM113" s="24">
        <v>1</v>
      </c>
      <c r="AN113" s="24">
        <v>0</v>
      </c>
      <c r="AO113" s="24">
        <v>0</v>
      </c>
      <c r="AP113" s="24">
        <f t="shared" si="38"/>
        <v>0</v>
      </c>
      <c r="AQ113" s="24">
        <v>0</v>
      </c>
      <c r="AR113" s="47"/>
    </row>
    <row r="114" spans="1:44" ht="15.75" customHeight="1" x14ac:dyDescent="0.25">
      <c r="A114" s="40"/>
      <c r="D114" s="23" t="s">
        <v>158</v>
      </c>
      <c r="E114" s="23"/>
      <c r="F114" s="23"/>
      <c r="G114" s="23" t="s">
        <v>136</v>
      </c>
      <c r="H114" s="24"/>
      <c r="I114" s="24">
        <v>16</v>
      </c>
      <c r="J114" s="24">
        <v>23</v>
      </c>
      <c r="K114" s="24">
        <v>16</v>
      </c>
      <c r="L114" s="24">
        <f t="shared" si="39"/>
        <v>39</v>
      </c>
      <c r="M114" s="55">
        <v>6</v>
      </c>
      <c r="Q114" s="47"/>
      <c r="R114" s="47"/>
      <c r="S114" s="30">
        <v>6.5</v>
      </c>
      <c r="T114" s="23" t="s">
        <v>55</v>
      </c>
      <c r="Z114" s="24">
        <v>1</v>
      </c>
      <c r="AA114" s="24">
        <v>0</v>
      </c>
      <c r="AB114" s="24">
        <v>1</v>
      </c>
      <c r="AC114" s="24">
        <f t="shared" si="36"/>
        <v>1</v>
      </c>
      <c r="AD114" s="24">
        <v>0</v>
      </c>
      <c r="AF114" s="30">
        <v>8</v>
      </c>
      <c r="AG114" s="23" t="s">
        <v>116</v>
      </c>
      <c r="AM114" s="24">
        <v>1</v>
      </c>
      <c r="AN114" s="24">
        <v>0</v>
      </c>
      <c r="AO114" s="24">
        <v>1</v>
      </c>
      <c r="AP114" s="24">
        <f t="shared" si="38"/>
        <v>1</v>
      </c>
      <c r="AQ114" s="24">
        <v>0</v>
      </c>
      <c r="AR114" s="47"/>
    </row>
    <row r="115" spans="1:44" ht="15.75" customHeight="1" x14ac:dyDescent="0.25">
      <c r="A115" s="40"/>
      <c r="D115" s="23" t="s">
        <v>179</v>
      </c>
      <c r="E115" s="23"/>
      <c r="F115" s="23"/>
      <c r="G115" s="23" t="s">
        <v>146</v>
      </c>
      <c r="H115" s="24"/>
      <c r="I115" s="24">
        <v>16</v>
      </c>
      <c r="J115" s="24">
        <v>2</v>
      </c>
      <c r="K115" s="24">
        <v>11</v>
      </c>
      <c r="L115" s="24">
        <f t="shared" si="39"/>
        <v>13</v>
      </c>
      <c r="M115" s="55">
        <v>6</v>
      </c>
      <c r="Q115" s="47"/>
      <c r="R115" s="47"/>
      <c r="S115" s="30">
        <v>6.5</v>
      </c>
      <c r="T115" s="23" t="s">
        <v>42</v>
      </c>
      <c r="Z115" s="24">
        <v>3</v>
      </c>
      <c r="AA115" s="24">
        <v>0</v>
      </c>
      <c r="AB115" s="24">
        <v>3</v>
      </c>
      <c r="AC115" s="24">
        <f t="shared" si="36"/>
        <v>3</v>
      </c>
      <c r="AD115" s="24">
        <v>0</v>
      </c>
      <c r="AF115" s="30">
        <v>7</v>
      </c>
      <c r="AG115" s="23" t="s">
        <v>38</v>
      </c>
      <c r="AH115" s="23"/>
      <c r="AM115" s="24">
        <v>3</v>
      </c>
      <c r="AN115" s="24">
        <v>0</v>
      </c>
      <c r="AO115" s="24">
        <v>2</v>
      </c>
      <c r="AP115" s="24">
        <f t="shared" si="38"/>
        <v>2</v>
      </c>
      <c r="AQ115" s="24">
        <v>0</v>
      </c>
      <c r="AR115" s="47"/>
    </row>
    <row r="116" spans="1:44" ht="15.75" customHeight="1" x14ac:dyDescent="0.25">
      <c r="A116" s="40"/>
      <c r="D116" s="23" t="s">
        <v>20</v>
      </c>
      <c r="E116" s="23"/>
      <c r="F116" s="23"/>
      <c r="G116" s="16" t="s">
        <v>138</v>
      </c>
      <c r="H116" s="24"/>
      <c r="I116" s="24">
        <v>8</v>
      </c>
      <c r="J116" s="24">
        <v>0</v>
      </c>
      <c r="K116" s="24">
        <v>0</v>
      </c>
      <c r="L116" s="24">
        <f t="shared" si="39"/>
        <v>0</v>
      </c>
      <c r="M116" s="55">
        <v>4</v>
      </c>
      <c r="Q116" s="47"/>
      <c r="R116" s="47"/>
      <c r="S116" s="30">
        <v>8.5</v>
      </c>
      <c r="T116" s="23" t="s">
        <v>158</v>
      </c>
      <c r="Z116" s="24">
        <v>1</v>
      </c>
      <c r="AA116" s="24">
        <v>2</v>
      </c>
      <c r="AB116" s="24">
        <v>0</v>
      </c>
      <c r="AC116" s="24">
        <f t="shared" si="36"/>
        <v>2</v>
      </c>
      <c r="AD116" s="24">
        <v>0</v>
      </c>
      <c r="AF116" s="24">
        <v>6.5</v>
      </c>
      <c r="AG116" s="23" t="s">
        <v>130</v>
      </c>
      <c r="AM116" s="24">
        <v>3</v>
      </c>
      <c r="AN116" s="24">
        <v>0</v>
      </c>
      <c r="AO116" s="24">
        <v>3</v>
      </c>
      <c r="AP116" s="24">
        <f t="shared" si="38"/>
        <v>3</v>
      </c>
      <c r="AQ116" s="24">
        <v>2</v>
      </c>
      <c r="AR116" s="47"/>
    </row>
    <row r="117" spans="1:44" ht="15.75" customHeight="1" x14ac:dyDescent="0.25">
      <c r="A117" s="40"/>
      <c r="D117" s="23" t="s">
        <v>62</v>
      </c>
      <c r="E117" s="23"/>
      <c r="F117" s="23"/>
      <c r="G117" s="16" t="s">
        <v>21</v>
      </c>
      <c r="H117" s="24"/>
      <c r="I117" s="24">
        <v>12</v>
      </c>
      <c r="J117" s="24">
        <v>6</v>
      </c>
      <c r="K117" s="24">
        <v>5</v>
      </c>
      <c r="L117" s="24">
        <f t="shared" si="39"/>
        <v>11</v>
      </c>
      <c r="M117" s="55">
        <v>4</v>
      </c>
      <c r="Q117" s="47"/>
      <c r="R117" s="47"/>
      <c r="S117" s="30">
        <v>7</v>
      </c>
      <c r="T117" s="23" t="s">
        <v>82</v>
      </c>
      <c r="Z117" s="24">
        <v>1</v>
      </c>
      <c r="AA117" s="24">
        <v>0</v>
      </c>
      <c r="AB117" s="24">
        <v>0</v>
      </c>
      <c r="AC117" s="24">
        <f t="shared" si="36"/>
        <v>0</v>
      </c>
      <c r="AD117" s="24">
        <v>0</v>
      </c>
      <c r="AF117" s="30">
        <v>8</v>
      </c>
      <c r="AG117" s="23" t="s">
        <v>66</v>
      </c>
      <c r="AM117" s="24">
        <v>2</v>
      </c>
      <c r="AN117" s="24">
        <v>0</v>
      </c>
      <c r="AO117" s="24">
        <v>1</v>
      </c>
      <c r="AP117" s="24">
        <f t="shared" ref="AP117:AP118" si="40">+AN117+AO117</f>
        <v>1</v>
      </c>
      <c r="AQ117" s="24">
        <v>2</v>
      </c>
      <c r="AR117" s="47"/>
    </row>
    <row r="118" spans="1:44" ht="15.75" customHeight="1" thickBot="1" x14ac:dyDescent="0.3">
      <c r="A118" s="40"/>
      <c r="D118" s="23" t="s">
        <v>44</v>
      </c>
      <c r="E118" s="23"/>
      <c r="F118" s="23"/>
      <c r="G118" s="23" t="s">
        <v>146</v>
      </c>
      <c r="H118" s="24"/>
      <c r="I118" s="24">
        <v>13</v>
      </c>
      <c r="J118" s="24">
        <v>0</v>
      </c>
      <c r="K118" s="24">
        <v>5</v>
      </c>
      <c r="L118" s="24">
        <f t="shared" si="39"/>
        <v>5</v>
      </c>
      <c r="M118" s="55">
        <v>4</v>
      </c>
      <c r="Q118" s="47"/>
      <c r="R118" s="47"/>
      <c r="S118" s="30">
        <v>6.5</v>
      </c>
      <c r="T118" s="23" t="s">
        <v>71</v>
      </c>
      <c r="Z118" s="24">
        <v>1</v>
      </c>
      <c r="AA118" s="24">
        <v>0</v>
      </c>
      <c r="AB118" s="24">
        <v>0</v>
      </c>
      <c r="AC118" s="24">
        <f t="shared" si="36"/>
        <v>0</v>
      </c>
      <c r="AD118" s="24">
        <v>0</v>
      </c>
      <c r="AF118" s="30">
        <v>8</v>
      </c>
      <c r="AG118" s="23" t="s">
        <v>123</v>
      </c>
      <c r="AM118" s="24">
        <v>1</v>
      </c>
      <c r="AN118" s="24">
        <v>1</v>
      </c>
      <c r="AO118" s="24">
        <v>0</v>
      </c>
      <c r="AP118" s="24">
        <f t="shared" si="40"/>
        <v>1</v>
      </c>
      <c r="AQ118" s="24">
        <v>2</v>
      </c>
      <c r="AR118" s="47"/>
    </row>
    <row r="119" spans="1:44" ht="15.75" customHeight="1" thickBot="1" x14ac:dyDescent="0.3">
      <c r="A119" s="40"/>
      <c r="D119" s="23" t="s">
        <v>173</v>
      </c>
      <c r="E119" s="23"/>
      <c r="F119" s="23"/>
      <c r="G119" s="16" t="s">
        <v>138</v>
      </c>
      <c r="H119" s="24"/>
      <c r="I119" s="24">
        <v>13</v>
      </c>
      <c r="J119" s="24">
        <v>0</v>
      </c>
      <c r="K119" s="24">
        <v>4</v>
      </c>
      <c r="L119" s="24">
        <f t="shared" si="39"/>
        <v>4</v>
      </c>
      <c r="M119" s="55">
        <v>4</v>
      </c>
      <c r="Q119" s="47"/>
      <c r="R119" s="47"/>
      <c r="S119" s="30">
        <v>6</v>
      </c>
      <c r="T119" s="23" t="s">
        <v>56</v>
      </c>
      <c r="Z119" s="24">
        <v>1</v>
      </c>
      <c r="AA119" s="24">
        <v>0</v>
      </c>
      <c r="AB119" s="24">
        <v>0</v>
      </c>
      <c r="AC119" s="24">
        <f t="shared" si="36"/>
        <v>0</v>
      </c>
      <c r="AD119" s="24">
        <v>0</v>
      </c>
      <c r="AF119" s="8"/>
      <c r="AG119" s="34" t="s">
        <v>124</v>
      </c>
      <c r="AH119" s="8"/>
      <c r="AI119" s="8"/>
      <c r="AJ119" s="8"/>
      <c r="AK119" s="8"/>
      <c r="AL119" s="8"/>
      <c r="AM119" s="15">
        <f>SUM(AM105:AM118)</f>
        <v>22</v>
      </c>
      <c r="AN119" s="15">
        <f>SUM(AN105:AN118)</f>
        <v>8</v>
      </c>
      <c r="AO119" s="15">
        <f>SUM(AO105:AO118)</f>
        <v>8</v>
      </c>
      <c r="AP119" s="15">
        <f>SUM(AP105:AP118)</f>
        <v>16</v>
      </c>
      <c r="AQ119" s="15">
        <f>SUM(AQ105:AQ118)</f>
        <v>6</v>
      </c>
      <c r="AR119" s="47"/>
    </row>
    <row r="120" spans="1:44" ht="15.75" customHeight="1" x14ac:dyDescent="0.25">
      <c r="A120" s="40"/>
      <c r="D120" s="23" t="s">
        <v>61</v>
      </c>
      <c r="E120" s="23"/>
      <c r="F120" s="23"/>
      <c r="G120" s="23" t="s">
        <v>17</v>
      </c>
      <c r="H120" s="24"/>
      <c r="I120" s="24">
        <v>14</v>
      </c>
      <c r="J120" s="24">
        <v>11</v>
      </c>
      <c r="K120" s="24">
        <v>13</v>
      </c>
      <c r="L120" s="24">
        <f t="shared" si="39"/>
        <v>24</v>
      </c>
      <c r="M120" s="55">
        <v>4</v>
      </c>
      <c r="Q120" s="47"/>
      <c r="R120" s="47"/>
      <c r="S120" s="8"/>
      <c r="T120" s="34" t="s">
        <v>124</v>
      </c>
      <c r="U120" s="8"/>
      <c r="V120" s="8"/>
      <c r="W120" s="8"/>
      <c r="X120" s="8"/>
      <c r="Y120" s="8"/>
      <c r="Z120" s="15">
        <f>SUM(Z105:Z119)</f>
        <v>21.5</v>
      </c>
      <c r="AA120" s="15">
        <f>SUM(AA105:AA119)</f>
        <v>2</v>
      </c>
      <c r="AB120" s="15">
        <f>SUM(AB105:AB119)</f>
        <v>6</v>
      </c>
      <c r="AC120" s="15">
        <f>SUM(AC105:AC119)</f>
        <v>8</v>
      </c>
      <c r="AD120" s="15">
        <f>SUM(AD105:AD119)</f>
        <v>0</v>
      </c>
      <c r="AR120" s="47"/>
    </row>
    <row r="121" spans="1:44" ht="15.75" customHeight="1" x14ac:dyDescent="0.25">
      <c r="A121" s="40"/>
      <c r="D121" s="23" t="s">
        <v>104</v>
      </c>
      <c r="E121" s="23"/>
      <c r="F121" s="23"/>
      <c r="G121" s="23" t="s">
        <v>147</v>
      </c>
      <c r="H121" s="24"/>
      <c r="I121" s="24">
        <v>14</v>
      </c>
      <c r="J121" s="24">
        <v>2</v>
      </c>
      <c r="K121" s="24">
        <v>11</v>
      </c>
      <c r="L121" s="24">
        <f t="shared" si="39"/>
        <v>13</v>
      </c>
      <c r="M121" s="55">
        <v>4</v>
      </c>
      <c r="Q121" s="47"/>
      <c r="R121" s="47"/>
      <c r="T121" s="23" t="s">
        <v>121</v>
      </c>
      <c r="Z121" s="24">
        <f>+Z120+AM119</f>
        <v>43.5</v>
      </c>
      <c r="AA121" s="24">
        <f>+AA120+AN119</f>
        <v>10</v>
      </c>
      <c r="AB121" s="24">
        <f>+AB120+AO119</f>
        <v>14</v>
      </c>
      <c r="AC121" s="24">
        <f>+AC120+AP119</f>
        <v>24</v>
      </c>
      <c r="AD121" s="24">
        <f>+AD120+AQ119</f>
        <v>6</v>
      </c>
      <c r="AR121" s="47"/>
    </row>
    <row r="122" spans="1:44" ht="15.75" customHeight="1" x14ac:dyDescent="0.25">
      <c r="A122" s="40"/>
      <c r="D122" s="23" t="s">
        <v>119</v>
      </c>
      <c r="E122" s="23"/>
      <c r="F122" s="23"/>
      <c r="G122" s="23" t="s">
        <v>146</v>
      </c>
      <c r="H122" s="24"/>
      <c r="I122" s="24">
        <v>15</v>
      </c>
      <c r="J122" s="24">
        <v>17</v>
      </c>
      <c r="K122" s="24">
        <v>7</v>
      </c>
      <c r="L122" s="24">
        <f t="shared" si="39"/>
        <v>24</v>
      </c>
      <c r="M122" s="55">
        <v>4</v>
      </c>
      <c r="Q122" s="47"/>
      <c r="R122" s="47"/>
      <c r="S122" s="30"/>
      <c r="T122" s="23"/>
      <c r="Z122" s="24"/>
      <c r="AA122" s="24"/>
      <c r="AB122" s="24"/>
      <c r="AC122" s="24"/>
      <c r="AD122" s="24"/>
      <c r="AR122" s="47"/>
    </row>
    <row r="123" spans="1:44" ht="15.75" customHeight="1" x14ac:dyDescent="0.25">
      <c r="A123" s="40"/>
      <c r="D123" s="23" t="s">
        <v>41</v>
      </c>
      <c r="E123" s="23"/>
      <c r="F123" s="23"/>
      <c r="G123" s="23" t="s">
        <v>136</v>
      </c>
      <c r="H123" s="24"/>
      <c r="I123" s="24">
        <v>15</v>
      </c>
      <c r="J123" s="24">
        <v>7</v>
      </c>
      <c r="K123" s="24">
        <v>5</v>
      </c>
      <c r="L123" s="24">
        <f t="shared" si="39"/>
        <v>12</v>
      </c>
      <c r="M123" s="55">
        <v>4</v>
      </c>
      <c r="Q123" s="47"/>
      <c r="R123" s="47"/>
      <c r="S123" s="30"/>
      <c r="T123" s="23" t="s">
        <v>120</v>
      </c>
      <c r="Z123" s="24">
        <f>+Z102+Z121+AC140-1-1</f>
        <v>292.5</v>
      </c>
      <c r="AA123" s="24">
        <f>+AA102+AA121</f>
        <v>79</v>
      </c>
      <c r="AB123" s="24">
        <f>+AB102+AB121</f>
        <v>101</v>
      </c>
      <c r="AC123" s="24">
        <f>AB123+AA123</f>
        <v>180</v>
      </c>
      <c r="AD123" s="24">
        <f>+AD102+AD121</f>
        <v>34</v>
      </c>
      <c r="AR123" s="47"/>
    </row>
    <row r="124" spans="1:44" ht="15.75" customHeight="1" x14ac:dyDescent="0.25">
      <c r="A124" s="40"/>
      <c r="D124" s="23" t="s">
        <v>157</v>
      </c>
      <c r="G124" s="16" t="s">
        <v>138</v>
      </c>
      <c r="H124" s="24"/>
      <c r="I124" s="24">
        <v>15</v>
      </c>
      <c r="J124" s="24">
        <v>3</v>
      </c>
      <c r="K124" s="24">
        <v>8</v>
      </c>
      <c r="L124" s="24">
        <f t="shared" si="39"/>
        <v>11</v>
      </c>
      <c r="M124" s="55">
        <v>4</v>
      </c>
      <c r="Q124" s="47"/>
      <c r="R124" s="47"/>
      <c r="S124" s="30"/>
      <c r="T124" s="23" t="s">
        <v>107</v>
      </c>
      <c r="Z124" s="24">
        <f>+Z15+Z28+Z41+Z54+AM15+AM28+AM41+AM54</f>
        <v>292.5</v>
      </c>
      <c r="AA124" s="24">
        <f>+AA15+AA28+AA41+AA54+AN15+AN28+AN41+AN54</f>
        <v>79</v>
      </c>
      <c r="AB124" s="24">
        <f>+AB15+AB28+AB41+AB54+AO15+AO28+AO41+AO54</f>
        <v>101</v>
      </c>
      <c r="AC124" s="24">
        <f>+AC15+AC28+AC41+AC54+AP15+AP28+AP41+AP54</f>
        <v>180</v>
      </c>
      <c r="AD124" s="24">
        <f>+AD15+AD28+AD41+AD54+AQ15+AQ28+AQ41+AQ54</f>
        <v>34</v>
      </c>
      <c r="AR124" s="47"/>
    </row>
    <row r="125" spans="1:44" ht="15.75" customHeight="1" x14ac:dyDescent="0.25">
      <c r="A125" s="40"/>
      <c r="D125" s="23" t="s">
        <v>156</v>
      </c>
      <c r="G125" s="23" t="s">
        <v>136</v>
      </c>
      <c r="H125" s="24"/>
      <c r="I125" s="24">
        <v>15</v>
      </c>
      <c r="J125" s="24">
        <v>5</v>
      </c>
      <c r="K125" s="24">
        <v>5</v>
      </c>
      <c r="L125" s="24">
        <f t="shared" si="39"/>
        <v>10</v>
      </c>
      <c r="M125" s="55">
        <v>4</v>
      </c>
      <c r="Q125" s="47"/>
      <c r="R125" s="47"/>
      <c r="AR125" s="47"/>
    </row>
    <row r="126" spans="1:44" ht="15.75" customHeight="1" x14ac:dyDescent="0.25">
      <c r="A126" s="40"/>
      <c r="D126" s="23" t="s">
        <v>51</v>
      </c>
      <c r="E126" s="23"/>
      <c r="F126" s="23"/>
      <c r="G126" s="23" t="s">
        <v>17</v>
      </c>
      <c r="H126" s="24"/>
      <c r="I126" s="24">
        <v>15</v>
      </c>
      <c r="J126" s="24">
        <v>1</v>
      </c>
      <c r="K126" s="24">
        <v>4</v>
      </c>
      <c r="L126" s="24">
        <f t="shared" si="39"/>
        <v>5</v>
      </c>
      <c r="M126" s="55">
        <v>4</v>
      </c>
      <c r="Q126" s="47"/>
      <c r="R126" s="47"/>
      <c r="AR126" s="47"/>
    </row>
    <row r="127" spans="1:44" ht="15.75" customHeight="1" x14ac:dyDescent="0.25">
      <c r="A127" s="40"/>
      <c r="D127" s="23" t="s">
        <v>39</v>
      </c>
      <c r="E127" s="23"/>
      <c r="F127" s="23"/>
      <c r="G127" s="23" t="s">
        <v>148</v>
      </c>
      <c r="H127" s="24"/>
      <c r="I127" s="24">
        <v>15</v>
      </c>
      <c r="J127" s="24">
        <v>0</v>
      </c>
      <c r="K127" s="24">
        <v>3</v>
      </c>
      <c r="L127" s="24">
        <f t="shared" si="39"/>
        <v>3</v>
      </c>
      <c r="M127" s="55">
        <v>4</v>
      </c>
      <c r="Q127" s="47"/>
      <c r="R127" s="47"/>
      <c r="AR127" s="47"/>
    </row>
    <row r="128" spans="1:44" ht="15.75" customHeight="1" x14ac:dyDescent="0.25">
      <c r="A128" s="40"/>
      <c r="D128" s="23" t="s">
        <v>171</v>
      </c>
      <c r="E128" s="23"/>
      <c r="F128" s="23"/>
      <c r="G128" s="23" t="s">
        <v>136</v>
      </c>
      <c r="H128" s="24"/>
      <c r="I128" s="24">
        <v>16</v>
      </c>
      <c r="J128" s="24">
        <v>17</v>
      </c>
      <c r="K128" s="24">
        <v>24</v>
      </c>
      <c r="L128" s="24">
        <f t="shared" si="39"/>
        <v>41</v>
      </c>
      <c r="M128" s="55">
        <v>4</v>
      </c>
      <c r="Q128" s="47"/>
      <c r="R128" s="47"/>
      <c r="AR128" s="47"/>
    </row>
    <row r="129" spans="1:44" ht="15.75" customHeight="1" thickBot="1" x14ac:dyDescent="0.3">
      <c r="A129" s="40"/>
      <c r="D129" s="23" t="s">
        <v>144</v>
      </c>
      <c r="E129" s="23"/>
      <c r="F129" s="23"/>
      <c r="G129" s="16" t="s">
        <v>138</v>
      </c>
      <c r="H129" s="24"/>
      <c r="I129" s="24">
        <v>16</v>
      </c>
      <c r="J129" s="24">
        <v>3</v>
      </c>
      <c r="K129" s="24">
        <v>6</v>
      </c>
      <c r="L129" s="24">
        <f t="shared" si="39"/>
        <v>9</v>
      </c>
      <c r="M129" s="55">
        <v>4</v>
      </c>
      <c r="Q129" s="47"/>
      <c r="R129" s="47"/>
      <c r="U129" s="42" t="s">
        <v>150</v>
      </c>
      <c r="V129" s="10" t="s">
        <v>168</v>
      </c>
      <c r="W129" s="10"/>
      <c r="X129" s="10"/>
      <c r="Y129" s="10"/>
      <c r="Z129" s="10"/>
      <c r="AA129" s="10"/>
      <c r="AB129" s="10"/>
      <c r="AC129" s="42" t="s">
        <v>4</v>
      </c>
      <c r="AD129" s="42" t="s">
        <v>8</v>
      </c>
      <c r="AE129" s="42" t="s">
        <v>9</v>
      </c>
      <c r="AF129" s="42" t="s">
        <v>10</v>
      </c>
      <c r="AG129" s="42" t="s">
        <v>100</v>
      </c>
      <c r="AH129" s="42"/>
      <c r="AI129" s="42" t="s">
        <v>5</v>
      </c>
      <c r="AJ129" s="42" t="s">
        <v>7</v>
      </c>
      <c r="AK129" s="42" t="s">
        <v>6</v>
      </c>
      <c r="AL129" s="42" t="s">
        <v>101</v>
      </c>
      <c r="AR129" s="47"/>
    </row>
    <row r="130" spans="1:44" ht="15.75" customHeight="1" x14ac:dyDescent="0.25">
      <c r="A130" s="40"/>
      <c r="Q130" s="47"/>
      <c r="R130" s="47"/>
      <c r="U130" s="30">
        <v>7</v>
      </c>
      <c r="V130" s="23" t="s">
        <v>176</v>
      </c>
      <c r="W130" s="23"/>
      <c r="X130" s="23"/>
      <c r="Y130" s="23"/>
      <c r="Z130" s="24"/>
      <c r="AC130" s="24">
        <v>1</v>
      </c>
      <c r="AD130" s="24">
        <v>0</v>
      </c>
      <c r="AE130" s="24">
        <v>1</v>
      </c>
      <c r="AF130" s="24">
        <v>0</v>
      </c>
      <c r="AG130" s="118">
        <f t="shared" ref="AG130:AG133" si="41">+(AD130*2+AF130)/(2*AC130)</f>
        <v>0</v>
      </c>
      <c r="AH130" s="118"/>
      <c r="AI130" s="24">
        <v>4</v>
      </c>
      <c r="AJ130" s="24">
        <v>0</v>
      </c>
      <c r="AK130" s="24">
        <v>0</v>
      </c>
      <c r="AL130" s="26">
        <f t="shared" ref="AL130:AL134" si="42">+AI130/AC130</f>
        <v>4</v>
      </c>
      <c r="AR130" s="47"/>
    </row>
    <row r="131" spans="1:44" ht="15.75" customHeight="1" x14ac:dyDescent="0.25">
      <c r="A131" s="40"/>
      <c r="Q131" s="47"/>
      <c r="R131" s="47"/>
      <c r="U131" s="30">
        <v>7.5</v>
      </c>
      <c r="V131" s="23" t="s">
        <v>82</v>
      </c>
      <c r="W131" s="23"/>
      <c r="X131" s="23"/>
      <c r="Y131" s="23"/>
      <c r="Z131" s="24"/>
      <c r="AC131" s="24">
        <v>4</v>
      </c>
      <c r="AD131" s="24">
        <v>4</v>
      </c>
      <c r="AE131" s="24">
        <v>0</v>
      </c>
      <c r="AF131" s="24">
        <v>0</v>
      </c>
      <c r="AG131" s="115">
        <f t="shared" si="41"/>
        <v>1</v>
      </c>
      <c r="AH131" s="115"/>
      <c r="AI131" s="24">
        <v>5</v>
      </c>
      <c r="AJ131" s="24">
        <v>0</v>
      </c>
      <c r="AK131" s="24">
        <v>0</v>
      </c>
      <c r="AL131" s="26">
        <f t="shared" si="42"/>
        <v>1.25</v>
      </c>
      <c r="AR131" s="47"/>
    </row>
    <row r="132" spans="1:44" ht="15.75" customHeight="1" x14ac:dyDescent="0.25">
      <c r="A132" s="40"/>
      <c r="Q132" s="47"/>
      <c r="R132" s="47"/>
      <c r="U132" s="30">
        <v>7.5</v>
      </c>
      <c r="V132" s="23" t="s">
        <v>388</v>
      </c>
      <c r="W132" s="23"/>
      <c r="X132" s="23"/>
      <c r="Y132" s="23"/>
      <c r="Z132" s="24"/>
      <c r="AC132" s="24">
        <v>4</v>
      </c>
      <c r="AD132" s="24">
        <v>3</v>
      </c>
      <c r="AE132" s="24">
        <v>1</v>
      </c>
      <c r="AF132" s="24">
        <v>0</v>
      </c>
      <c r="AG132" s="115">
        <f t="shared" si="41"/>
        <v>0.75</v>
      </c>
      <c r="AH132" s="115"/>
      <c r="AI132" s="24">
        <v>7</v>
      </c>
      <c r="AJ132" s="24">
        <v>0</v>
      </c>
      <c r="AK132" s="24">
        <v>0</v>
      </c>
      <c r="AL132" s="26">
        <f t="shared" si="42"/>
        <v>1.75</v>
      </c>
      <c r="AR132" s="47"/>
    </row>
    <row r="133" spans="1:44" ht="15.75" customHeight="1" x14ac:dyDescent="0.25">
      <c r="A133" s="40"/>
      <c r="Q133" s="47"/>
      <c r="R133" s="47"/>
      <c r="U133" s="30">
        <v>7.5</v>
      </c>
      <c r="V133" s="23" t="s">
        <v>16</v>
      </c>
      <c r="W133" s="23"/>
      <c r="X133" s="23"/>
      <c r="Y133" s="23"/>
      <c r="Z133" s="24"/>
      <c r="AC133" s="24">
        <v>5</v>
      </c>
      <c r="AD133" s="24">
        <v>1</v>
      </c>
      <c r="AE133" s="24">
        <v>3</v>
      </c>
      <c r="AF133" s="24">
        <v>1</v>
      </c>
      <c r="AG133" s="115">
        <f t="shared" si="41"/>
        <v>0.3</v>
      </c>
      <c r="AH133" s="115"/>
      <c r="AI133" s="24">
        <v>16</v>
      </c>
      <c r="AJ133" s="24">
        <v>1</v>
      </c>
      <c r="AK133" s="24">
        <v>0</v>
      </c>
      <c r="AL133" s="26">
        <f t="shared" si="42"/>
        <v>3.2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111</v>
      </c>
      <c r="AC134" s="24">
        <v>1</v>
      </c>
      <c r="AD134" s="24">
        <v>1</v>
      </c>
      <c r="AE134" s="24">
        <v>0</v>
      </c>
      <c r="AF134" s="24">
        <v>0</v>
      </c>
      <c r="AG134" s="115">
        <f t="shared" ref="AG134" si="43">+(AD134*2+AF134)/(2*AC134)</f>
        <v>1</v>
      </c>
      <c r="AH134" s="115"/>
      <c r="AI134" s="24">
        <v>0</v>
      </c>
      <c r="AJ134" s="24">
        <v>0</v>
      </c>
      <c r="AK134" s="24">
        <v>1</v>
      </c>
      <c r="AL134" s="26">
        <f t="shared" si="42"/>
        <v>0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445</v>
      </c>
      <c r="W135" s="23"/>
      <c r="X135" s="23"/>
      <c r="Y135" s="23"/>
      <c r="Z135" s="24"/>
      <c r="AC135" s="24">
        <v>1</v>
      </c>
      <c r="AD135" s="24">
        <v>0</v>
      </c>
      <c r="AE135" s="24">
        <v>1</v>
      </c>
      <c r="AF135" s="24">
        <v>0</v>
      </c>
      <c r="AG135" s="115">
        <f>+(AD135*2+AF135)/(2*AC135)</f>
        <v>0</v>
      </c>
      <c r="AH135" s="115"/>
      <c r="AI135" s="24">
        <v>3</v>
      </c>
      <c r="AJ135" s="24">
        <v>0</v>
      </c>
      <c r="AK135" s="24">
        <v>0</v>
      </c>
      <c r="AL135" s="26">
        <f t="shared" ref="AL135:AL140" si="44">+AI135/AC135</f>
        <v>3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97</v>
      </c>
      <c r="W136" s="23"/>
      <c r="X136" s="23"/>
      <c r="Y136" s="23"/>
      <c r="Z136" s="24"/>
      <c r="AC136" s="24">
        <v>3</v>
      </c>
      <c r="AD136" s="24">
        <v>2</v>
      </c>
      <c r="AE136" s="24">
        <v>1</v>
      </c>
      <c r="AF136" s="24">
        <v>0</v>
      </c>
      <c r="AG136" s="115">
        <f>+(AD136*2+AF136)/(2*AC136)</f>
        <v>0.66666666666666663</v>
      </c>
      <c r="AH136" s="115"/>
      <c r="AI136" s="24">
        <v>6</v>
      </c>
      <c r="AJ136" s="24">
        <v>0</v>
      </c>
      <c r="AK136" s="24">
        <v>0</v>
      </c>
      <c r="AL136" s="26">
        <f t="shared" si="44"/>
        <v>2</v>
      </c>
      <c r="AR136" s="40"/>
    </row>
    <row r="137" spans="1:44" ht="15.75" customHeight="1" x14ac:dyDescent="0.25">
      <c r="A137" s="40"/>
      <c r="Q137" s="40"/>
      <c r="R137" s="40"/>
      <c r="U137" s="30">
        <v>8</v>
      </c>
      <c r="V137" s="23" t="s">
        <v>446</v>
      </c>
      <c r="AC137" s="24">
        <v>1</v>
      </c>
      <c r="AD137" s="24">
        <v>1</v>
      </c>
      <c r="AE137" s="24">
        <v>0</v>
      </c>
      <c r="AF137" s="24">
        <v>0</v>
      </c>
      <c r="AG137" s="115">
        <f>+(AD137*2+AF137)/(2*AC137)</f>
        <v>1</v>
      </c>
      <c r="AH137" s="115"/>
      <c r="AI137" s="24">
        <v>3</v>
      </c>
      <c r="AJ137" s="24">
        <v>0</v>
      </c>
      <c r="AK137" s="24">
        <v>0</v>
      </c>
      <c r="AL137" s="26">
        <f t="shared" si="44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</v>
      </c>
      <c r="V138" s="23" t="s">
        <v>211</v>
      </c>
      <c r="W138" s="23"/>
      <c r="X138" s="23"/>
      <c r="Y138" s="23"/>
      <c r="Z138" s="24"/>
      <c r="AC138" s="24">
        <v>10</v>
      </c>
      <c r="AD138" s="24">
        <v>4</v>
      </c>
      <c r="AE138" s="24">
        <v>4</v>
      </c>
      <c r="AF138" s="24">
        <v>2</v>
      </c>
      <c r="AG138" s="115">
        <f>+(AD138*2+AF138)/(2*AC138)</f>
        <v>0.5</v>
      </c>
      <c r="AH138" s="115"/>
      <c r="AI138" s="24">
        <v>32</v>
      </c>
      <c r="AJ138" s="24">
        <v>0</v>
      </c>
      <c r="AK138" s="24">
        <v>1</v>
      </c>
      <c r="AL138" s="26">
        <f t="shared" si="44"/>
        <v>3.2</v>
      </c>
      <c r="AR138" s="40"/>
    </row>
    <row r="139" spans="1:44" ht="15.75" customHeight="1" thickBot="1" x14ac:dyDescent="0.3">
      <c r="A139" s="40"/>
      <c r="Q139" s="40"/>
      <c r="R139" s="40"/>
      <c r="S139" s="30"/>
      <c r="T139" s="23"/>
      <c r="U139" s="59">
        <v>7</v>
      </c>
      <c r="V139" s="31" t="s">
        <v>363</v>
      </c>
      <c r="W139" s="31"/>
      <c r="X139" s="31"/>
      <c r="Y139" s="31"/>
      <c r="Z139" s="43"/>
      <c r="AA139" s="3"/>
      <c r="AB139" s="3"/>
      <c r="AC139" s="43">
        <v>8</v>
      </c>
      <c r="AD139" s="43">
        <v>2</v>
      </c>
      <c r="AE139" s="43">
        <v>6</v>
      </c>
      <c r="AF139" s="43">
        <v>0</v>
      </c>
      <c r="AG139" s="115">
        <f>+(AD139*2+AF139)/(2*AC139)</f>
        <v>0.25</v>
      </c>
      <c r="AH139" s="115"/>
      <c r="AI139" s="43">
        <v>33</v>
      </c>
      <c r="AJ139" s="43">
        <v>1</v>
      </c>
      <c r="AK139" s="43">
        <v>0</v>
      </c>
      <c r="AL139" s="60">
        <f t="shared" si="44"/>
        <v>4.125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8"/>
      <c r="V140" s="35"/>
      <c r="W140" s="34" t="s">
        <v>27</v>
      </c>
      <c r="X140" s="35"/>
      <c r="Y140" s="35"/>
      <c r="Z140" s="15"/>
      <c r="AA140" s="8"/>
      <c r="AB140" s="8"/>
      <c r="AC140" s="15">
        <f>SUM(AC130:AC139)</f>
        <v>38</v>
      </c>
      <c r="AD140" s="15">
        <f>SUM(AD130:AD139)</f>
        <v>18</v>
      </c>
      <c r="AE140" s="15">
        <f>SUM(AE130:AE139)</f>
        <v>17</v>
      </c>
      <c r="AF140" s="15">
        <f>SUM(AF130:AF139)</f>
        <v>3</v>
      </c>
      <c r="AG140" s="118">
        <f>(2*AD140+AF140)/(2*AC140)</f>
        <v>0.51315789473684215</v>
      </c>
      <c r="AH140" s="118"/>
      <c r="AI140" s="15">
        <f>SUM(AI130:AI139)</f>
        <v>109</v>
      </c>
      <c r="AJ140" s="15">
        <f>SUM(AJ130:AJ139)</f>
        <v>2</v>
      </c>
      <c r="AK140" s="15">
        <f>SUM(AK130:AK139)</f>
        <v>2</v>
      </c>
      <c r="AL140" s="36">
        <f t="shared" si="44"/>
        <v>2.8684210526315788</v>
      </c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9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40:AH140"/>
    <mergeCell ref="AG133:AH133"/>
    <mergeCell ref="AG134:AH134"/>
    <mergeCell ref="AG135:AH135"/>
    <mergeCell ref="AG136:AH136"/>
    <mergeCell ref="AG130:AH130"/>
    <mergeCell ref="AG131:AH131"/>
    <mergeCell ref="AG132:AH132"/>
    <mergeCell ref="AG138:AH138"/>
    <mergeCell ref="AG139:AH139"/>
    <mergeCell ref="AG137:AH137"/>
  </mergeCells>
  <conditionalFormatting sqref="Z124">
    <cfRule type="cellIs" dxfId="9" priority="5" operator="notEqual">
      <formula>$Z$123</formula>
    </cfRule>
  </conditionalFormatting>
  <conditionalFormatting sqref="AA124">
    <cfRule type="cellIs" dxfId="8" priority="4" operator="notEqual">
      <formula>$AA$123</formula>
    </cfRule>
  </conditionalFormatting>
  <conditionalFormatting sqref="AB124">
    <cfRule type="cellIs" dxfId="7" priority="3" operator="notEqual">
      <formula>$AB$123</formula>
    </cfRule>
  </conditionalFormatting>
  <conditionalFormatting sqref="AC124">
    <cfRule type="cellIs" dxfId="6" priority="2" operator="notEqual">
      <formula>$AC$123</formula>
    </cfRule>
  </conditionalFormatting>
  <conditionalFormatting sqref="AD124">
    <cfRule type="cellIs" dxfId="5" priority="1" operator="notEqual">
      <formula>$AD$123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3B783-8B4A-4D20-A633-E88F8F9E7BD6}">
  <dimension ref="A1:AR145"/>
  <sheetViews>
    <sheetView topLeftCell="A13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15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14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10</v>
      </c>
      <c r="AD3" s="24">
        <v>7</v>
      </c>
      <c r="AE3" s="24">
        <v>1</v>
      </c>
      <c r="AF3" s="24">
        <v>2</v>
      </c>
      <c r="AG3" s="118">
        <f t="shared" ref="AG3:AG11" si="0">+(AD3*2+AF3)/(2*AC3)</f>
        <v>0.8</v>
      </c>
      <c r="AH3" s="118"/>
      <c r="AI3" s="24">
        <v>18</v>
      </c>
      <c r="AJ3" s="24">
        <v>1</v>
      </c>
      <c r="AK3" s="24">
        <v>2</v>
      </c>
      <c r="AL3" s="26">
        <f t="shared" ref="AL3:AL11" si="1">+AI3/AC3</f>
        <v>1.8</v>
      </c>
      <c r="AN3" s="24"/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11</v>
      </c>
      <c r="H4" s="5">
        <v>1</v>
      </c>
      <c r="I4" s="5">
        <v>3</v>
      </c>
      <c r="J4" s="5">
        <f t="shared" ref="J4:J11" si="2">2*G4+I4</f>
        <v>25</v>
      </c>
      <c r="K4" s="38">
        <f t="shared" ref="K4:K11" si="3">+J4/((G4+H4+I4)*2)</f>
        <v>0.83333333333333337</v>
      </c>
      <c r="L4" s="5">
        <f>+$AN$27</f>
        <v>65</v>
      </c>
      <c r="M4" s="5">
        <v>31</v>
      </c>
      <c r="N4" s="5">
        <f>+$AO$27</f>
        <v>108</v>
      </c>
      <c r="O4" s="5">
        <f>+$AQ$27</f>
        <v>18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10</v>
      </c>
      <c r="AD4" s="24">
        <v>6</v>
      </c>
      <c r="AE4" s="24">
        <v>2</v>
      </c>
      <c r="AF4" s="24">
        <v>2</v>
      </c>
      <c r="AG4" s="115">
        <f t="shared" si="0"/>
        <v>0.7</v>
      </c>
      <c r="AH4" s="115"/>
      <c r="AI4" s="24">
        <v>23</v>
      </c>
      <c r="AJ4" s="24">
        <v>0</v>
      </c>
      <c r="AK4" s="24">
        <v>0</v>
      </c>
      <c r="AL4" s="26">
        <f t="shared" si="1"/>
        <v>2.2999999999999998</v>
      </c>
      <c r="AN4" s="24"/>
      <c r="AO4" s="5"/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10</v>
      </c>
      <c r="H5" s="5">
        <v>3</v>
      </c>
      <c r="I5" s="5">
        <v>2</v>
      </c>
      <c r="J5" s="5">
        <f t="shared" si="2"/>
        <v>22</v>
      </c>
      <c r="K5" s="38">
        <f t="shared" si="3"/>
        <v>0.73333333333333328</v>
      </c>
      <c r="L5" s="5">
        <f>+$AA$27</f>
        <v>58</v>
      </c>
      <c r="M5" s="5">
        <v>33</v>
      </c>
      <c r="N5" s="5">
        <f>+$AB$27</f>
        <v>95</v>
      </c>
      <c r="O5" s="5">
        <f>+$AD$27</f>
        <v>20</v>
      </c>
      <c r="P5" s="5">
        <v>2</v>
      </c>
      <c r="Q5" s="46"/>
      <c r="R5" s="40"/>
      <c r="U5" s="30">
        <v>7</v>
      </c>
      <c r="V5" s="23" t="s">
        <v>24</v>
      </c>
      <c r="X5" s="23"/>
      <c r="Y5" s="23"/>
      <c r="Z5" s="23" t="s">
        <v>25</v>
      </c>
      <c r="AB5" s="24"/>
      <c r="AC5" s="24">
        <v>15</v>
      </c>
      <c r="AD5" s="24">
        <v>7</v>
      </c>
      <c r="AE5" s="24">
        <v>6</v>
      </c>
      <c r="AF5" s="24">
        <v>2</v>
      </c>
      <c r="AG5" s="115">
        <f t="shared" si="0"/>
        <v>0.53333333333333333</v>
      </c>
      <c r="AH5" s="115"/>
      <c r="AI5" s="24">
        <v>45</v>
      </c>
      <c r="AJ5" s="24">
        <v>0</v>
      </c>
      <c r="AK5" s="24">
        <v>0</v>
      </c>
      <c r="AL5" s="26">
        <f t="shared" si="1"/>
        <v>3</v>
      </c>
      <c r="AN5" s="24"/>
      <c r="AO5" s="5"/>
      <c r="AQ5" s="24"/>
      <c r="AR5" s="45"/>
    </row>
    <row r="6" spans="1:44" ht="18" x14ac:dyDescent="0.25">
      <c r="A6" s="40"/>
      <c r="B6" s="5">
        <v>3</v>
      </c>
      <c r="C6" s="6" t="s">
        <v>47</v>
      </c>
      <c r="D6" s="11"/>
      <c r="E6" s="11"/>
      <c r="F6" s="11"/>
      <c r="G6" s="5">
        <v>7</v>
      </c>
      <c r="H6" s="5">
        <v>6</v>
      </c>
      <c r="I6" s="5">
        <v>2</v>
      </c>
      <c r="J6" s="5">
        <f t="shared" si="2"/>
        <v>16</v>
      </c>
      <c r="K6" s="38">
        <f t="shared" si="3"/>
        <v>0.53333333333333333</v>
      </c>
      <c r="L6" s="5">
        <f>+$AA$53</f>
        <v>50</v>
      </c>
      <c r="M6" s="5">
        <v>45</v>
      </c>
      <c r="N6" s="5">
        <f>+$AB$53</f>
        <v>77</v>
      </c>
      <c r="O6" s="5">
        <f>+$AD$53</f>
        <v>18</v>
      </c>
      <c r="P6" s="5">
        <v>3</v>
      </c>
      <c r="Q6" s="46"/>
      <c r="R6" s="40"/>
      <c r="U6" s="30">
        <v>7.5</v>
      </c>
      <c r="V6" s="23" t="s">
        <v>111</v>
      </c>
      <c r="X6" s="23"/>
      <c r="Y6" s="23"/>
      <c r="Z6" s="23" t="s">
        <v>21</v>
      </c>
      <c r="AB6" s="24"/>
      <c r="AC6" s="24">
        <v>7</v>
      </c>
      <c r="AD6" s="24">
        <v>2</v>
      </c>
      <c r="AE6" s="24">
        <v>4</v>
      </c>
      <c r="AF6" s="24">
        <v>1</v>
      </c>
      <c r="AG6" s="115">
        <f>+(AD6*2+AF6)/(2*AC6)</f>
        <v>0.35714285714285715</v>
      </c>
      <c r="AH6" s="115"/>
      <c r="AI6" s="24">
        <v>21</v>
      </c>
      <c r="AJ6" s="24">
        <v>1</v>
      </c>
      <c r="AK6" s="24">
        <v>0</v>
      </c>
      <c r="AL6" s="26">
        <f>+AI6/AC6</f>
        <v>3</v>
      </c>
      <c r="AN6" s="24"/>
      <c r="AO6" s="5"/>
      <c r="AQ6" s="24"/>
      <c r="AR6" s="45"/>
    </row>
    <row r="7" spans="1:44" ht="18" x14ac:dyDescent="0.25">
      <c r="A7" s="40"/>
      <c r="B7" s="5">
        <v>4</v>
      </c>
      <c r="C7" s="6" t="s">
        <v>160</v>
      </c>
      <c r="D7" s="11"/>
      <c r="E7" s="11"/>
      <c r="F7" s="11"/>
      <c r="G7" s="5">
        <v>7</v>
      </c>
      <c r="H7" s="5">
        <v>6</v>
      </c>
      <c r="I7" s="5">
        <v>2</v>
      </c>
      <c r="J7" s="5">
        <f t="shared" si="2"/>
        <v>16</v>
      </c>
      <c r="K7" s="38">
        <f t="shared" si="3"/>
        <v>0.53333333333333333</v>
      </c>
      <c r="L7" s="5">
        <f>+$AA$66</f>
        <v>47</v>
      </c>
      <c r="M7" s="5">
        <v>50</v>
      </c>
      <c r="N7" s="5">
        <f>+$AB$66</f>
        <v>76</v>
      </c>
      <c r="O7" s="5">
        <f>+$AD$66</f>
        <v>16</v>
      </c>
      <c r="P7" s="5">
        <v>4</v>
      </c>
      <c r="Q7" s="46"/>
      <c r="R7" s="40"/>
      <c r="U7" s="30">
        <v>7.5</v>
      </c>
      <c r="V7" s="23" t="s">
        <v>16</v>
      </c>
      <c r="X7" s="23"/>
      <c r="Y7" s="23"/>
      <c r="Z7" s="23" t="s">
        <v>17</v>
      </c>
      <c r="AB7" s="24"/>
      <c r="AC7" s="24">
        <v>13</v>
      </c>
      <c r="AD7" s="24">
        <v>3</v>
      </c>
      <c r="AE7" s="24">
        <v>8</v>
      </c>
      <c r="AF7" s="24">
        <v>2</v>
      </c>
      <c r="AG7" s="115">
        <f>+(AD7*2+AF7)/(2*AC7)</f>
        <v>0.30769230769230771</v>
      </c>
      <c r="AH7" s="115"/>
      <c r="AI7" s="24">
        <v>39</v>
      </c>
      <c r="AJ7" s="24">
        <v>0</v>
      </c>
      <c r="AK7" s="24">
        <v>2</v>
      </c>
      <c r="AL7" s="26">
        <f>+AI7/AC7</f>
        <v>3</v>
      </c>
      <c r="AN7" s="24"/>
      <c r="AO7" s="5"/>
      <c r="AQ7" s="24"/>
      <c r="AR7" s="45"/>
    </row>
    <row r="8" spans="1:44" ht="18" x14ac:dyDescent="0.25">
      <c r="A8" s="40"/>
      <c r="B8" s="5">
        <v>7</v>
      </c>
      <c r="C8" s="6" t="s">
        <v>161</v>
      </c>
      <c r="D8" s="11"/>
      <c r="E8" s="6"/>
      <c r="F8" s="11"/>
      <c r="G8" s="5">
        <v>5</v>
      </c>
      <c r="H8" s="5">
        <v>8</v>
      </c>
      <c r="I8" s="5">
        <v>2</v>
      </c>
      <c r="J8" s="5">
        <f>2*G8+I8</f>
        <v>12</v>
      </c>
      <c r="K8" s="38">
        <f>+J8/((G8+H8+I8)*2)</f>
        <v>0.4</v>
      </c>
      <c r="L8" s="5">
        <f>+$AN$53</f>
        <v>33</v>
      </c>
      <c r="M8" s="5">
        <v>41</v>
      </c>
      <c r="N8" s="5">
        <f>+$AO$53</f>
        <v>52</v>
      </c>
      <c r="O8" s="5">
        <f>+$AQ$53</f>
        <v>22</v>
      </c>
      <c r="P8" s="5">
        <v>6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v>15</v>
      </c>
      <c r="AD8" s="24">
        <v>4</v>
      </c>
      <c r="AE8" s="24">
        <v>8</v>
      </c>
      <c r="AF8" s="24">
        <v>3</v>
      </c>
      <c r="AG8" s="115">
        <f>+(AD8*2+AF8)/(2*AC8)</f>
        <v>0.36666666666666664</v>
      </c>
      <c r="AH8" s="115"/>
      <c r="AI8" s="24">
        <v>50</v>
      </c>
      <c r="AJ8" s="24">
        <v>1</v>
      </c>
      <c r="AK8" s="24">
        <v>0</v>
      </c>
      <c r="AL8" s="26">
        <f>+AI8/AC8</f>
        <v>3.3333333333333335</v>
      </c>
      <c r="AN8" s="24"/>
      <c r="AO8" s="5"/>
      <c r="AQ8" s="24"/>
      <c r="AR8" s="45"/>
    </row>
    <row r="9" spans="1:44" ht="18" x14ac:dyDescent="0.25">
      <c r="A9" s="40"/>
      <c r="B9" s="5">
        <v>2</v>
      </c>
      <c r="C9" s="6" t="s">
        <v>132</v>
      </c>
      <c r="D9" s="11"/>
      <c r="E9" s="11"/>
      <c r="F9" s="11"/>
      <c r="G9" s="5">
        <v>4</v>
      </c>
      <c r="H9" s="5">
        <v>8</v>
      </c>
      <c r="I9" s="5">
        <v>3</v>
      </c>
      <c r="J9" s="5">
        <f>2*G9+I9</f>
        <v>11</v>
      </c>
      <c r="K9" s="38">
        <f>+J9/((G9+H9+I9)*2)</f>
        <v>0.36666666666666664</v>
      </c>
      <c r="L9" s="5">
        <f>+$AA$40</f>
        <v>31</v>
      </c>
      <c r="M9" s="5">
        <v>51</v>
      </c>
      <c r="N9" s="5">
        <f>+$AB$40</f>
        <v>55</v>
      </c>
      <c r="O9" s="5">
        <f>+$AD$40</f>
        <v>24</v>
      </c>
      <c r="P9" s="5">
        <v>5</v>
      </c>
      <c r="Q9" s="46"/>
      <c r="R9" s="40"/>
      <c r="U9" s="30">
        <v>7.5</v>
      </c>
      <c r="V9" s="23" t="s">
        <v>98</v>
      </c>
      <c r="X9" s="23"/>
      <c r="Y9" s="23"/>
      <c r="Z9" s="23" t="s">
        <v>19</v>
      </c>
      <c r="AB9" s="24"/>
      <c r="AC9" s="24">
        <v>10</v>
      </c>
      <c r="AD9" s="24">
        <v>5</v>
      </c>
      <c r="AE9" s="24">
        <v>4</v>
      </c>
      <c r="AF9" s="24">
        <v>1</v>
      </c>
      <c r="AG9" s="115">
        <f t="shared" si="0"/>
        <v>0.55000000000000004</v>
      </c>
      <c r="AH9" s="115"/>
      <c r="AI9" s="24">
        <v>35</v>
      </c>
      <c r="AJ9" s="24">
        <v>0</v>
      </c>
      <c r="AK9" s="24">
        <v>1</v>
      </c>
      <c r="AL9" s="26">
        <f t="shared" si="1"/>
        <v>3.5</v>
      </c>
      <c r="AN9" s="24"/>
      <c r="AO9" s="5"/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4</v>
      </c>
      <c r="H10" s="5">
        <v>9</v>
      </c>
      <c r="I10" s="5">
        <v>2</v>
      </c>
      <c r="J10" s="5">
        <f t="shared" si="2"/>
        <v>10</v>
      </c>
      <c r="K10" s="38">
        <f t="shared" si="3"/>
        <v>0.33333333333333331</v>
      </c>
      <c r="L10" s="5">
        <f>+$AN$40</f>
        <v>36</v>
      </c>
      <c r="M10" s="5">
        <v>47</v>
      </c>
      <c r="N10" s="5">
        <f>+$AO$40</f>
        <v>56</v>
      </c>
      <c r="O10" s="5">
        <f>+$AQ$40</f>
        <v>20</v>
      </c>
      <c r="P10" s="5">
        <v>6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8</v>
      </c>
      <c r="C11" s="6" t="s">
        <v>15</v>
      </c>
      <c r="D11" s="11"/>
      <c r="E11" s="6"/>
      <c r="F11" s="11"/>
      <c r="G11" s="5">
        <v>4</v>
      </c>
      <c r="H11" s="5">
        <v>11</v>
      </c>
      <c r="I11" s="5">
        <v>0</v>
      </c>
      <c r="J11" s="5">
        <f t="shared" si="2"/>
        <v>8</v>
      </c>
      <c r="K11" s="38">
        <f t="shared" si="3"/>
        <v>0.26666666666666666</v>
      </c>
      <c r="L11" s="5">
        <f>+$AN$66</f>
        <v>35</v>
      </c>
      <c r="M11" s="5">
        <v>57</v>
      </c>
      <c r="N11" s="5">
        <f>+$AO$66</f>
        <v>54</v>
      </c>
      <c r="O11" s="5">
        <f>+$AQ$66</f>
        <v>14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+AC142</f>
        <v>35</v>
      </c>
      <c r="AD11" s="24">
        <f>+AD142</f>
        <v>17</v>
      </c>
      <c r="AE11" s="24">
        <f>+AE142</f>
        <v>15</v>
      </c>
      <c r="AF11" s="24">
        <f>+AF142</f>
        <v>3</v>
      </c>
      <c r="AG11" s="115">
        <f t="shared" si="0"/>
        <v>0.52857142857142858</v>
      </c>
      <c r="AH11" s="115"/>
      <c r="AI11" s="24">
        <f>+AI142</f>
        <v>100</v>
      </c>
      <c r="AJ11" s="24">
        <f>+AJ142</f>
        <v>2</v>
      </c>
      <c r="AK11" s="24">
        <f>+AK142</f>
        <v>1</v>
      </c>
      <c r="AL11" s="26">
        <f t="shared" si="1"/>
        <v>2.8571428571428572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52</v>
      </c>
      <c r="H12" s="9">
        <f>SUM(H4:H11)</f>
        <v>52</v>
      </c>
      <c r="I12" s="9">
        <f>SUM(I4:I11)</f>
        <v>16</v>
      </c>
      <c r="J12" s="9"/>
      <c r="K12" s="9"/>
      <c r="L12" s="9">
        <f>SUM(L4:L11)</f>
        <v>355</v>
      </c>
      <c r="M12" s="9">
        <f>SUM(M4:M11)</f>
        <v>355</v>
      </c>
      <c r="N12" s="9">
        <f>SUM(N4:N11)</f>
        <v>573</v>
      </c>
      <c r="O12" s="9">
        <f>SUM(O4:O11)</f>
        <v>152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120</v>
      </c>
      <c r="AD12" s="15">
        <f t="shared" si="4"/>
        <v>52</v>
      </c>
      <c r="AE12" s="15">
        <f t="shared" si="4"/>
        <v>52</v>
      </c>
      <c r="AF12" s="15">
        <f t="shared" si="4"/>
        <v>16</v>
      </c>
      <c r="AG12" s="15"/>
      <c r="AH12" s="15"/>
      <c r="AI12" s="15">
        <f t="shared" ref="AI12:AK12" si="5">SUM(AI3:AI11)</f>
        <v>350</v>
      </c>
      <c r="AJ12" s="15">
        <f t="shared" si="5"/>
        <v>5</v>
      </c>
      <c r="AK12" s="15">
        <f t="shared" si="5"/>
        <v>6</v>
      </c>
      <c r="AL12" s="36">
        <f>+AI12/AC12</f>
        <v>2.9166666666666665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15 Summary:</v>
      </c>
      <c r="C14" s="54"/>
      <c r="D14" s="54"/>
      <c r="E14" s="116">
        <v>44549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169</v>
      </c>
      <c r="D15" s="11"/>
      <c r="E15" s="23"/>
      <c r="F15" s="23"/>
      <c r="G15" s="5">
        <v>1</v>
      </c>
      <c r="H15" s="24">
        <v>1</v>
      </c>
      <c r="I15" s="23" t="s">
        <v>573</v>
      </c>
      <c r="J15" s="23"/>
      <c r="K15" s="23"/>
      <c r="L15" s="23" t="s">
        <v>574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20</v>
      </c>
      <c r="AA15" s="24">
        <v>3</v>
      </c>
      <c r="AB15" s="24">
        <v>3</v>
      </c>
      <c r="AC15" s="24">
        <f t="shared" ref="AC15:AC26" si="6">+AA15+AB15</f>
        <v>6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34</v>
      </c>
      <c r="AN15" s="15">
        <v>8</v>
      </c>
      <c r="AO15" s="15">
        <v>18</v>
      </c>
      <c r="AP15" s="15">
        <f t="shared" ref="AP15:AP26" si="7">+AN15+AO15</f>
        <v>26</v>
      </c>
      <c r="AQ15" s="15">
        <v>4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10</v>
      </c>
      <c r="AA16" s="24">
        <v>0</v>
      </c>
      <c r="AB16" s="24">
        <v>0</v>
      </c>
      <c r="AC16" s="24">
        <f t="shared" si="6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10</v>
      </c>
      <c r="AN16" s="24">
        <v>0</v>
      </c>
      <c r="AO16" s="24">
        <v>1</v>
      </c>
      <c r="AP16" s="24">
        <f t="shared" si="7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15</v>
      </c>
      <c r="AA17" s="24">
        <v>20</v>
      </c>
      <c r="AB17" s="24">
        <v>15</v>
      </c>
      <c r="AC17" s="24">
        <f t="shared" si="6"/>
        <v>35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12</v>
      </c>
      <c r="AN17" s="24">
        <v>24</v>
      </c>
      <c r="AO17" s="24">
        <v>4</v>
      </c>
      <c r="AP17" s="24">
        <f t="shared" si="7"/>
        <v>28</v>
      </c>
      <c r="AQ17" s="24">
        <v>6</v>
      </c>
      <c r="AR17" s="45"/>
    </row>
    <row r="18" spans="1:44" ht="15.95" customHeight="1" x14ac:dyDescent="0.25">
      <c r="A18" s="47"/>
      <c r="B18" s="24" t="s">
        <v>53</v>
      </c>
      <c r="C18" s="6" t="s">
        <v>182</v>
      </c>
      <c r="D18" s="11"/>
      <c r="E18" s="23"/>
      <c r="F18" s="23"/>
      <c r="G18" s="5">
        <v>5</v>
      </c>
      <c r="H18" s="24">
        <v>1</v>
      </c>
      <c r="I18" s="23" t="s">
        <v>171</v>
      </c>
      <c r="L18" s="23" t="s">
        <v>576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15</v>
      </c>
      <c r="AA18" s="24">
        <v>16</v>
      </c>
      <c r="AB18" s="24">
        <v>22</v>
      </c>
      <c r="AC18" s="24">
        <f t="shared" si="6"/>
        <v>38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15</v>
      </c>
      <c r="AN18" s="24">
        <v>19</v>
      </c>
      <c r="AO18" s="24">
        <v>13</v>
      </c>
      <c r="AP18" s="24">
        <f t="shared" si="7"/>
        <v>32</v>
      </c>
      <c r="AQ18" s="24">
        <v>2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1</v>
      </c>
      <c r="I19" s="23" t="s">
        <v>171</v>
      </c>
      <c r="L19" s="23" t="s">
        <v>577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14</v>
      </c>
      <c r="AA19" s="24">
        <v>5</v>
      </c>
      <c r="AB19" s="24">
        <v>5</v>
      </c>
      <c r="AC19" s="24">
        <f t="shared" si="6"/>
        <v>10</v>
      </c>
      <c r="AD19" s="24">
        <v>4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15</v>
      </c>
      <c r="AN19" s="24">
        <v>6</v>
      </c>
      <c r="AO19" s="24">
        <v>13</v>
      </c>
      <c r="AP19" s="24">
        <f t="shared" si="7"/>
        <v>19</v>
      </c>
      <c r="AQ19" s="24">
        <v>0</v>
      </c>
      <c r="AR19" s="45"/>
    </row>
    <row r="20" spans="1:44" ht="15.95" customHeight="1" x14ac:dyDescent="0.25">
      <c r="A20" s="47"/>
      <c r="H20" s="24">
        <v>2</v>
      </c>
      <c r="I20" s="23" t="s">
        <v>158</v>
      </c>
      <c r="L20" s="23" t="s">
        <v>575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15</v>
      </c>
      <c r="AA20" s="24">
        <v>1</v>
      </c>
      <c r="AB20" s="24">
        <v>11</v>
      </c>
      <c r="AC20" s="24">
        <f t="shared" si="6"/>
        <v>12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12</v>
      </c>
      <c r="AN20" s="24">
        <v>2</v>
      </c>
      <c r="AO20" s="24">
        <v>8</v>
      </c>
      <c r="AP20" s="24">
        <f t="shared" si="7"/>
        <v>10</v>
      </c>
      <c r="AQ20" s="24">
        <v>0</v>
      </c>
      <c r="AR20" s="45"/>
    </row>
    <row r="21" spans="1:44" ht="15.95" customHeight="1" x14ac:dyDescent="0.25">
      <c r="A21" s="47"/>
      <c r="H21" s="24">
        <v>2</v>
      </c>
      <c r="I21" s="23" t="s">
        <v>158</v>
      </c>
      <c r="L21" s="23" t="s">
        <v>578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14</v>
      </c>
      <c r="AA21" s="24">
        <v>7</v>
      </c>
      <c r="AB21" s="24">
        <v>5</v>
      </c>
      <c r="AC21" s="24">
        <f t="shared" si="6"/>
        <v>12</v>
      </c>
      <c r="AD21" s="24">
        <v>2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10</v>
      </c>
      <c r="AN21" s="24">
        <v>1</v>
      </c>
      <c r="AO21" s="24">
        <v>8</v>
      </c>
      <c r="AP21" s="24">
        <f t="shared" si="7"/>
        <v>9</v>
      </c>
      <c r="AQ21" s="24">
        <v>2</v>
      </c>
      <c r="AR21" s="45"/>
    </row>
    <row r="22" spans="1:44" ht="15.95" customHeight="1" x14ac:dyDescent="0.25">
      <c r="A22" s="47"/>
      <c r="H22" s="24">
        <v>2</v>
      </c>
      <c r="I22" s="23" t="s">
        <v>41</v>
      </c>
      <c r="L22" s="23" t="s">
        <v>66</v>
      </c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13</v>
      </c>
      <c r="AA22" s="24">
        <v>1</v>
      </c>
      <c r="AB22" s="24">
        <v>6</v>
      </c>
      <c r="AC22" s="24">
        <f t="shared" si="6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10</v>
      </c>
      <c r="AN22" s="24">
        <v>0</v>
      </c>
      <c r="AO22" s="24">
        <v>11</v>
      </c>
      <c r="AP22" s="24">
        <f t="shared" si="7"/>
        <v>11</v>
      </c>
      <c r="AQ22" s="24">
        <v>2</v>
      </c>
      <c r="AR22" s="45"/>
    </row>
    <row r="23" spans="1:44" ht="15.95" customHeight="1" x14ac:dyDescent="0.25">
      <c r="A23" s="47"/>
      <c r="B23" s="40"/>
      <c r="C23" s="52"/>
      <c r="D23" s="52"/>
      <c r="E23" s="52"/>
      <c r="F23" s="52"/>
      <c r="G23" s="48"/>
      <c r="H23" s="51"/>
      <c r="I23" s="52"/>
      <c r="J23" s="52"/>
      <c r="K23" s="51"/>
      <c r="L23" s="51"/>
      <c r="M23" s="51"/>
      <c r="N23" s="51"/>
      <c r="O23" s="51"/>
      <c r="P23" s="51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15</v>
      </c>
      <c r="AA23" s="24">
        <v>4</v>
      </c>
      <c r="AB23" s="24">
        <v>8</v>
      </c>
      <c r="AC23" s="24">
        <f t="shared" si="6"/>
        <v>12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9</v>
      </c>
      <c r="AN23" s="24">
        <v>0</v>
      </c>
      <c r="AO23" s="24">
        <v>11</v>
      </c>
      <c r="AP23" s="24">
        <f t="shared" si="7"/>
        <v>11</v>
      </c>
      <c r="AQ23" s="24">
        <v>0</v>
      </c>
      <c r="AR23" s="50"/>
    </row>
    <row r="24" spans="1:44" ht="15.95" customHeight="1" x14ac:dyDescent="0.25">
      <c r="A24" s="47"/>
      <c r="B24" s="48" t="s">
        <v>58</v>
      </c>
      <c r="C24" s="6" t="s">
        <v>184</v>
      </c>
      <c r="E24" s="23"/>
      <c r="F24" s="23"/>
      <c r="G24" s="5">
        <v>4</v>
      </c>
      <c r="H24" s="24">
        <v>1</v>
      </c>
      <c r="I24" s="23" t="s">
        <v>119</v>
      </c>
      <c r="J24" s="23"/>
      <c r="K24" s="23"/>
      <c r="L24" s="23" t="s">
        <v>172</v>
      </c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10</v>
      </c>
      <c r="AA24" s="24">
        <v>1</v>
      </c>
      <c r="AB24" s="24">
        <v>9</v>
      </c>
      <c r="AC24" s="24">
        <f t="shared" si="6"/>
        <v>10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7"/>
        <v>1</v>
      </c>
      <c r="AQ24" s="24">
        <v>0</v>
      </c>
      <c r="AR24" s="40"/>
    </row>
    <row r="25" spans="1:44" ht="15.95" customHeight="1" x14ac:dyDescent="0.25">
      <c r="A25" s="47"/>
      <c r="B25" s="24" t="s">
        <v>34</v>
      </c>
      <c r="C25" s="16"/>
      <c r="D25" s="16" t="s">
        <v>140</v>
      </c>
      <c r="E25" s="23"/>
      <c r="F25" s="23"/>
      <c r="G25" s="11"/>
      <c r="H25" s="24">
        <v>1</v>
      </c>
      <c r="I25" s="23" t="s">
        <v>81</v>
      </c>
      <c r="J25" s="23"/>
      <c r="K25" s="23"/>
      <c r="L25" s="23" t="s">
        <v>579</v>
      </c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13</v>
      </c>
      <c r="AA25" s="24">
        <v>0</v>
      </c>
      <c r="AB25" s="24">
        <v>8</v>
      </c>
      <c r="AC25" s="24">
        <f t="shared" si="6"/>
        <v>8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15</v>
      </c>
      <c r="AN25" s="24">
        <v>3</v>
      </c>
      <c r="AO25" s="24">
        <v>9</v>
      </c>
      <c r="AP25" s="24">
        <f t="shared" si="7"/>
        <v>12</v>
      </c>
      <c r="AQ25" s="24">
        <v>2</v>
      </c>
      <c r="AR25" s="40"/>
    </row>
    <row r="26" spans="1:44" ht="15.95" customHeight="1" x14ac:dyDescent="0.25">
      <c r="A26" s="47"/>
      <c r="H26" s="24">
        <v>2</v>
      </c>
      <c r="I26" s="23" t="s">
        <v>452</v>
      </c>
      <c r="L26" s="23" t="s">
        <v>580</v>
      </c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11</v>
      </c>
      <c r="AA26" s="24">
        <v>0</v>
      </c>
      <c r="AB26" s="24">
        <v>3</v>
      </c>
      <c r="AC26" s="24">
        <f t="shared" si="6"/>
        <v>3</v>
      </c>
      <c r="AD26" s="24">
        <v>2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14</v>
      </c>
      <c r="AN26" s="24">
        <v>2</v>
      </c>
      <c r="AO26" s="24">
        <v>11</v>
      </c>
      <c r="AP26" s="24">
        <f t="shared" si="7"/>
        <v>13</v>
      </c>
      <c r="AQ26" s="24">
        <v>0</v>
      </c>
      <c r="AR26" s="40"/>
    </row>
    <row r="27" spans="1:44" ht="15.95" customHeight="1" thickBot="1" x14ac:dyDescent="0.3">
      <c r="A27" s="47"/>
      <c r="H27" s="24">
        <v>2</v>
      </c>
      <c r="I27" s="23" t="s">
        <v>172</v>
      </c>
      <c r="L27" s="23" t="s">
        <v>581</v>
      </c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165</v>
      </c>
      <c r="AA27" s="25">
        <f t="shared" ref="AA27" si="8">SUM(AA15:AA26)</f>
        <v>58</v>
      </c>
      <c r="AB27" s="25">
        <f>SUM(AB15:AB26)</f>
        <v>95</v>
      </c>
      <c r="AC27" s="25">
        <f>+AB27+AA27</f>
        <v>153</v>
      </c>
      <c r="AD27" s="25">
        <f>SUM(AD15:AD26)</f>
        <v>20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163</v>
      </c>
      <c r="AN27" s="25">
        <f t="shared" ref="AN27" si="9">SUM(AN15:AN26)</f>
        <v>65</v>
      </c>
      <c r="AO27" s="25">
        <f>SUM(AO15:AO26)</f>
        <v>108</v>
      </c>
      <c r="AP27" s="25">
        <f>+AO27+AN27</f>
        <v>173</v>
      </c>
      <c r="AQ27" s="25">
        <f>SUM(AQ15:AQ26)</f>
        <v>18</v>
      </c>
      <c r="AR27" s="40"/>
    </row>
    <row r="28" spans="1:44" ht="15.95" customHeight="1" x14ac:dyDescent="0.25">
      <c r="A28" s="47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29</v>
      </c>
      <c r="AA28" s="15">
        <v>7</v>
      </c>
      <c r="AB28" s="15">
        <v>9</v>
      </c>
      <c r="AC28" s="15">
        <f t="shared" ref="AC28:AC39" si="10">+AA28+AB28</f>
        <v>16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56</v>
      </c>
      <c r="AN28" s="15">
        <v>19</v>
      </c>
      <c r="AO28" s="15">
        <v>22</v>
      </c>
      <c r="AP28" s="15">
        <f t="shared" ref="AP28:AP39" si="11">+AN28+AO28</f>
        <v>41</v>
      </c>
      <c r="AQ28" s="15">
        <v>10</v>
      </c>
      <c r="AR28" s="40"/>
    </row>
    <row r="29" spans="1:44" ht="15.95" customHeight="1" x14ac:dyDescent="0.25">
      <c r="A29" s="47"/>
      <c r="C29" s="6" t="s">
        <v>183</v>
      </c>
      <c r="E29" s="23"/>
      <c r="F29" s="23"/>
      <c r="G29" s="5">
        <v>3</v>
      </c>
      <c r="H29" s="24">
        <v>2</v>
      </c>
      <c r="I29" s="23" t="s">
        <v>154</v>
      </c>
      <c r="J29" s="23"/>
      <c r="K29" s="23"/>
      <c r="L29" s="23" t="s">
        <v>582</v>
      </c>
      <c r="N29" s="23"/>
      <c r="O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15</v>
      </c>
      <c r="AA29" s="24">
        <v>0</v>
      </c>
      <c r="AB29" s="24">
        <v>0</v>
      </c>
      <c r="AC29" s="24">
        <f t="shared" si="10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7</v>
      </c>
      <c r="AN29" s="24">
        <v>0</v>
      </c>
      <c r="AO29" s="24">
        <v>0</v>
      </c>
      <c r="AP29" s="24">
        <f t="shared" si="11"/>
        <v>0</v>
      </c>
      <c r="AQ29" s="24">
        <v>0</v>
      </c>
      <c r="AR29" s="40"/>
    </row>
    <row r="30" spans="1:44" ht="15.95" customHeight="1" x14ac:dyDescent="0.25">
      <c r="A30" s="47"/>
      <c r="B30" s="24" t="s">
        <v>34</v>
      </c>
      <c r="C30" s="23"/>
      <c r="D30" s="16" t="s">
        <v>140</v>
      </c>
      <c r="H30" s="24">
        <v>2</v>
      </c>
      <c r="I30" s="23" t="s">
        <v>38</v>
      </c>
      <c r="J30" s="23"/>
      <c r="K30" s="23"/>
      <c r="L30" s="23" t="s">
        <v>583</v>
      </c>
      <c r="M30" s="23"/>
      <c r="N30" s="23"/>
      <c r="O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13</v>
      </c>
      <c r="AA30" s="24">
        <v>7</v>
      </c>
      <c r="AB30" s="24">
        <v>5</v>
      </c>
      <c r="AC30" s="24">
        <f t="shared" si="10"/>
        <v>12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1"/>
        <v>0</v>
      </c>
      <c r="AQ30" s="24">
        <v>0</v>
      </c>
      <c r="AR30" s="40"/>
    </row>
    <row r="31" spans="1:44" ht="15.95" customHeight="1" x14ac:dyDescent="0.25">
      <c r="A31" s="47"/>
      <c r="H31" s="24">
        <v>2</v>
      </c>
      <c r="I31" s="23" t="s">
        <v>125</v>
      </c>
      <c r="L31" s="23" t="s">
        <v>584</v>
      </c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11</v>
      </c>
      <c r="AA31" s="24">
        <v>2</v>
      </c>
      <c r="AB31" s="24">
        <v>7</v>
      </c>
      <c r="AC31" s="24">
        <f t="shared" si="10"/>
        <v>9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11</v>
      </c>
      <c r="AN31" s="24">
        <v>1</v>
      </c>
      <c r="AO31" s="24">
        <v>2</v>
      </c>
      <c r="AP31" s="24">
        <f t="shared" si="11"/>
        <v>3</v>
      </c>
      <c r="AQ31" s="24">
        <v>0</v>
      </c>
      <c r="AR31" s="40"/>
    </row>
    <row r="32" spans="1:44" ht="15.95" customHeight="1" x14ac:dyDescent="0.25">
      <c r="A32" s="47"/>
      <c r="B32" s="40"/>
      <c r="C32" s="52"/>
      <c r="D32" s="52"/>
      <c r="E32" s="52"/>
      <c r="F32" s="52"/>
      <c r="G32" s="48"/>
      <c r="H32" s="51"/>
      <c r="I32" s="52"/>
      <c r="J32" s="52"/>
      <c r="K32" s="51"/>
      <c r="L32" s="51"/>
      <c r="M32" s="51"/>
      <c r="N32" s="51"/>
      <c r="O32" s="51"/>
      <c r="P32" s="51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15</v>
      </c>
      <c r="AA32" s="24">
        <v>3</v>
      </c>
      <c r="AB32" s="24">
        <v>6</v>
      </c>
      <c r="AC32" s="24">
        <f t="shared" si="10"/>
        <v>9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11</v>
      </c>
      <c r="AN32" s="24">
        <v>6</v>
      </c>
      <c r="AO32" s="24">
        <v>5</v>
      </c>
      <c r="AP32" s="24">
        <f t="shared" si="11"/>
        <v>11</v>
      </c>
      <c r="AQ32" s="24">
        <v>4</v>
      </c>
      <c r="AR32" s="40"/>
    </row>
    <row r="33" spans="1:44" ht="15.95" customHeight="1" x14ac:dyDescent="0.25">
      <c r="A33" s="47"/>
      <c r="B33" s="48" t="s">
        <v>67</v>
      </c>
      <c r="C33" s="6" t="s">
        <v>185</v>
      </c>
      <c r="F33" s="20"/>
      <c r="G33" s="5">
        <v>1</v>
      </c>
      <c r="H33" s="24">
        <v>2</v>
      </c>
      <c r="I33" s="23" t="s">
        <v>300</v>
      </c>
      <c r="J33" s="23"/>
      <c r="K33" s="23"/>
      <c r="L33" s="23" t="s">
        <v>587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13</v>
      </c>
      <c r="AA33" s="24">
        <v>5</v>
      </c>
      <c r="AB33" s="24">
        <v>6</v>
      </c>
      <c r="AC33" s="24">
        <f t="shared" si="10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13</v>
      </c>
      <c r="AN33" s="24">
        <v>1</v>
      </c>
      <c r="AO33" s="24">
        <v>5</v>
      </c>
      <c r="AP33" s="24">
        <f t="shared" si="11"/>
        <v>6</v>
      </c>
      <c r="AQ33" s="24">
        <v>0</v>
      </c>
      <c r="AR33" s="40"/>
    </row>
    <row r="34" spans="1:44" ht="15.95" customHeight="1" x14ac:dyDescent="0.25">
      <c r="A34" s="47"/>
      <c r="B34" s="24" t="s">
        <v>34</v>
      </c>
      <c r="C34" s="23" t="s">
        <v>585</v>
      </c>
      <c r="D34" s="23"/>
      <c r="E34" s="23"/>
      <c r="H34" s="24"/>
      <c r="I34" s="23"/>
      <c r="L34" s="23"/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10</v>
      </c>
      <c r="AA34" s="24">
        <v>1</v>
      </c>
      <c r="AB34" s="24">
        <v>6</v>
      </c>
      <c r="AC34" s="24">
        <f t="shared" si="10"/>
        <v>7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11</v>
      </c>
      <c r="AN34" s="24">
        <v>3</v>
      </c>
      <c r="AO34" s="24">
        <v>5</v>
      </c>
      <c r="AP34" s="24">
        <f t="shared" si="11"/>
        <v>8</v>
      </c>
      <c r="AQ34" s="24">
        <v>0</v>
      </c>
      <c r="AR34" s="40"/>
    </row>
    <row r="35" spans="1:44" ht="15.95" customHeight="1" x14ac:dyDescent="0.25">
      <c r="A35" s="47" t="s">
        <v>64</v>
      </c>
      <c r="C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10</v>
      </c>
      <c r="AA35" s="24">
        <v>1</v>
      </c>
      <c r="AB35" s="24">
        <v>1</v>
      </c>
      <c r="AC35" s="24">
        <f t="shared" si="10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15</v>
      </c>
      <c r="AN35" s="24">
        <v>2</v>
      </c>
      <c r="AO35" s="24">
        <v>4</v>
      </c>
      <c r="AP35" s="24">
        <f t="shared" si="11"/>
        <v>6</v>
      </c>
      <c r="AQ35" s="24">
        <v>2</v>
      </c>
      <c r="AR35" s="40"/>
    </row>
    <row r="36" spans="1:44" ht="15.95" customHeight="1" x14ac:dyDescent="0.25">
      <c r="A36" s="47"/>
      <c r="C36" s="6" t="s">
        <v>186</v>
      </c>
      <c r="D36" s="1"/>
      <c r="E36" s="23"/>
      <c r="F36" s="23"/>
      <c r="G36" s="5">
        <v>3</v>
      </c>
      <c r="H36" s="24">
        <v>2</v>
      </c>
      <c r="I36" s="23" t="s">
        <v>180</v>
      </c>
      <c r="J36" s="23"/>
      <c r="K36" s="23"/>
      <c r="L36" s="23" t="s">
        <v>595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13</v>
      </c>
      <c r="AA36" s="24">
        <v>2</v>
      </c>
      <c r="AB36" s="24">
        <v>3</v>
      </c>
      <c r="AC36" s="24">
        <f t="shared" si="10"/>
        <v>5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7</v>
      </c>
      <c r="AN36" s="24">
        <v>1</v>
      </c>
      <c r="AO36" s="24">
        <v>4</v>
      </c>
      <c r="AP36" s="24">
        <f t="shared" si="11"/>
        <v>5</v>
      </c>
      <c r="AQ36" s="24">
        <v>2</v>
      </c>
      <c r="AR36" s="40"/>
    </row>
    <row r="37" spans="1:44" ht="15.95" customHeight="1" x14ac:dyDescent="0.25">
      <c r="A37" s="47"/>
      <c r="B37" s="24" t="s">
        <v>34</v>
      </c>
      <c r="C37" s="16" t="s">
        <v>586</v>
      </c>
      <c r="D37" s="16"/>
      <c r="H37" s="24">
        <v>2</v>
      </c>
      <c r="I37" s="23" t="s">
        <v>123</v>
      </c>
      <c r="J37" s="23"/>
      <c r="K37" s="23"/>
      <c r="L37" s="23" t="s">
        <v>180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12</v>
      </c>
      <c r="AA37" s="24">
        <v>0</v>
      </c>
      <c r="AB37" s="24">
        <v>4</v>
      </c>
      <c r="AC37" s="24">
        <f t="shared" si="10"/>
        <v>4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12</v>
      </c>
      <c r="AN37" s="24">
        <v>0</v>
      </c>
      <c r="AO37" s="24">
        <v>4</v>
      </c>
      <c r="AP37" s="24">
        <f t="shared" si="11"/>
        <v>4</v>
      </c>
      <c r="AQ37" s="24">
        <v>0</v>
      </c>
      <c r="AR37" s="40"/>
    </row>
    <row r="38" spans="1:44" ht="15.95" customHeight="1" x14ac:dyDescent="0.25">
      <c r="A38" s="47"/>
      <c r="C38" s="16"/>
      <c r="H38" s="24">
        <v>2</v>
      </c>
      <c r="I38" s="23" t="s">
        <v>78</v>
      </c>
      <c r="J38" s="23"/>
      <c r="K38" s="23"/>
      <c r="L38" s="23" t="s">
        <v>83</v>
      </c>
      <c r="M38" s="23"/>
      <c r="N38" s="23"/>
      <c r="O38" s="23"/>
      <c r="P38" s="23" t="s">
        <v>371</v>
      </c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14</v>
      </c>
      <c r="AA38" s="24">
        <v>3</v>
      </c>
      <c r="AB38" s="24">
        <v>8</v>
      </c>
      <c r="AC38" s="24">
        <f t="shared" si="10"/>
        <v>11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1"/>
        <v>1</v>
      </c>
      <c r="AQ38" s="24">
        <v>2</v>
      </c>
      <c r="AR38" s="40"/>
    </row>
    <row r="39" spans="1:44" ht="15.95" customHeight="1" x14ac:dyDescent="0.25">
      <c r="A39" s="47"/>
      <c r="B39" s="40"/>
      <c r="C39" s="52"/>
      <c r="D39" s="52"/>
      <c r="E39" s="52"/>
      <c r="F39" s="52"/>
      <c r="G39" s="48"/>
      <c r="H39" s="51"/>
      <c r="I39" s="52"/>
      <c r="J39" s="52"/>
      <c r="K39" s="51"/>
      <c r="L39" s="51"/>
      <c r="M39" s="51"/>
      <c r="N39" s="51"/>
      <c r="O39" s="51"/>
      <c r="P39" s="51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0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14</v>
      </c>
      <c r="AN39" s="24">
        <v>3</v>
      </c>
      <c r="AO39" s="24">
        <v>4</v>
      </c>
      <c r="AP39" s="24">
        <f t="shared" si="11"/>
        <v>7</v>
      </c>
      <c r="AQ39" s="24">
        <v>0</v>
      </c>
      <c r="AR39" s="40"/>
    </row>
    <row r="40" spans="1:44" ht="15.95" customHeight="1" thickBot="1" x14ac:dyDescent="0.3">
      <c r="A40" s="47"/>
      <c r="B40" s="48" t="s">
        <v>80</v>
      </c>
      <c r="C40" s="6" t="s">
        <v>188</v>
      </c>
      <c r="E40" s="11"/>
      <c r="F40" s="11"/>
      <c r="G40" s="5">
        <v>0</v>
      </c>
      <c r="H40" s="24"/>
      <c r="I40" s="23"/>
      <c r="J40" s="23"/>
      <c r="K40" s="23"/>
      <c r="L40" s="23"/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163</v>
      </c>
      <c r="AA40" s="25">
        <f t="shared" ref="AA40" si="12">SUM(AA28:AA39)</f>
        <v>31</v>
      </c>
      <c r="AB40" s="25">
        <f>SUM(AB28:AB39)</f>
        <v>55</v>
      </c>
      <c r="AC40" s="25">
        <f>+AB40+AA40</f>
        <v>86</v>
      </c>
      <c r="AD40" s="25">
        <f>SUM(AD28:AD39)</f>
        <v>24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165</v>
      </c>
      <c r="AN40" s="25">
        <f t="shared" ref="AN40" si="13">SUM(AN28:AN39)</f>
        <v>36</v>
      </c>
      <c r="AO40" s="25">
        <f>SUM(AO28:AO39)</f>
        <v>56</v>
      </c>
      <c r="AP40" s="25">
        <f>+AO40+AN40</f>
        <v>92</v>
      </c>
      <c r="AQ40" s="25">
        <f>SUM(AQ28:AQ39)</f>
        <v>20</v>
      </c>
      <c r="AR40" s="40"/>
    </row>
    <row r="41" spans="1:44" ht="15.95" customHeight="1" x14ac:dyDescent="0.25">
      <c r="A41" s="47"/>
      <c r="B41" s="24" t="s">
        <v>34</v>
      </c>
      <c r="C41" s="16" t="s">
        <v>588</v>
      </c>
      <c r="D41" s="16"/>
      <c r="E41" s="16"/>
      <c r="H41" s="24"/>
      <c r="I41" s="23"/>
      <c r="J41" s="23"/>
      <c r="K41" s="23"/>
      <c r="L41" s="23"/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40</v>
      </c>
      <c r="AA41" s="15">
        <v>11</v>
      </c>
      <c r="AB41" s="15">
        <v>16</v>
      </c>
      <c r="AC41" s="15">
        <f t="shared" ref="AC41:AC52" si="14">+AA41+AB41</f>
        <v>27</v>
      </c>
      <c r="AD41" s="15">
        <v>4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35.5</v>
      </c>
      <c r="AN41" s="15">
        <v>12</v>
      </c>
      <c r="AO41" s="15">
        <v>12</v>
      </c>
      <c r="AP41" s="15">
        <f t="shared" ref="AP41:AP52" si="15">+AN41+AO41</f>
        <v>24</v>
      </c>
      <c r="AQ41" s="15">
        <v>4</v>
      </c>
      <c r="AR41" s="40"/>
    </row>
    <row r="42" spans="1:44" ht="15.95" customHeight="1" x14ac:dyDescent="0.25">
      <c r="A42" s="47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15</v>
      </c>
      <c r="AA42" s="24">
        <v>0</v>
      </c>
      <c r="AB42" s="24">
        <v>0</v>
      </c>
      <c r="AC42" s="24">
        <f t="shared" si="14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13</v>
      </c>
      <c r="AN42" s="24">
        <v>0</v>
      </c>
      <c r="AO42" s="24">
        <v>0</v>
      </c>
      <c r="AP42" s="24">
        <f t="shared" si="15"/>
        <v>0</v>
      </c>
      <c r="AQ42" s="24">
        <v>2</v>
      </c>
      <c r="AR42" s="40"/>
    </row>
    <row r="43" spans="1:44" ht="15.95" customHeight="1" x14ac:dyDescent="0.25">
      <c r="A43" s="47"/>
      <c r="B43" s="11"/>
      <c r="C43" s="6" t="s">
        <v>187</v>
      </c>
      <c r="D43" s="16"/>
      <c r="F43" s="11"/>
      <c r="G43" s="5">
        <v>4</v>
      </c>
      <c r="H43" s="24">
        <v>1</v>
      </c>
      <c r="I43" s="23" t="s">
        <v>76</v>
      </c>
      <c r="K43" s="23"/>
      <c r="L43" s="23" t="s">
        <v>589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15</v>
      </c>
      <c r="AA43" s="24">
        <v>21</v>
      </c>
      <c r="AB43" s="24">
        <v>7</v>
      </c>
      <c r="AC43" s="24">
        <f t="shared" si="14"/>
        <v>28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13</v>
      </c>
      <c r="AN43" s="24">
        <v>10</v>
      </c>
      <c r="AO43" s="24">
        <v>11</v>
      </c>
      <c r="AP43" s="24">
        <f t="shared" si="15"/>
        <v>21</v>
      </c>
      <c r="AQ43" s="24">
        <v>4</v>
      </c>
      <c r="AR43" s="40"/>
    </row>
    <row r="44" spans="1:44" ht="15.95" customHeight="1" x14ac:dyDescent="0.25">
      <c r="A44" s="47"/>
      <c r="B44" s="24" t="s">
        <v>34</v>
      </c>
      <c r="C44" s="23" t="s">
        <v>202</v>
      </c>
      <c r="D44" s="16"/>
      <c r="E44" s="23"/>
      <c r="F44" s="23"/>
      <c r="G44" s="5"/>
      <c r="H44" s="24">
        <v>1</v>
      </c>
      <c r="I44" s="23" t="s">
        <v>61</v>
      </c>
      <c r="K44" s="23"/>
      <c r="L44" s="23" t="s">
        <v>590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13</v>
      </c>
      <c r="AA44" s="24">
        <v>2</v>
      </c>
      <c r="AB44" s="24">
        <v>11</v>
      </c>
      <c r="AC44" s="24">
        <f t="shared" si="14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14</v>
      </c>
      <c r="AN44" s="24">
        <v>6</v>
      </c>
      <c r="AO44" s="24">
        <v>10</v>
      </c>
      <c r="AP44" s="24">
        <f t="shared" si="15"/>
        <v>16</v>
      </c>
      <c r="AQ44" s="24">
        <v>2</v>
      </c>
      <c r="AR44" s="40"/>
    </row>
    <row r="45" spans="1:44" ht="15.95" customHeight="1" x14ac:dyDescent="0.25">
      <c r="A45" s="47"/>
      <c r="H45" s="24">
        <v>2</v>
      </c>
      <c r="I45" s="23" t="s">
        <v>76</v>
      </c>
      <c r="K45" s="23"/>
      <c r="L45" s="23" t="s">
        <v>591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12</v>
      </c>
      <c r="AA45" s="24">
        <v>3</v>
      </c>
      <c r="AB45" s="24">
        <v>2</v>
      </c>
      <c r="AC45" s="24">
        <f t="shared" si="14"/>
        <v>5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5"/>
        <v>7</v>
      </c>
      <c r="AQ45" s="24">
        <v>0</v>
      </c>
      <c r="AR45" s="40"/>
    </row>
    <row r="46" spans="1:44" ht="15.95" customHeight="1" x14ac:dyDescent="0.25">
      <c r="A46" s="47"/>
      <c r="H46" s="24">
        <v>2</v>
      </c>
      <c r="I46" s="23" t="s">
        <v>37</v>
      </c>
      <c r="K46" s="23"/>
      <c r="L46" s="23" t="s">
        <v>592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14</v>
      </c>
      <c r="AA46" s="24">
        <v>7</v>
      </c>
      <c r="AB46" s="24">
        <v>5</v>
      </c>
      <c r="AC46" s="24">
        <f t="shared" si="14"/>
        <v>12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5"/>
        <v>2</v>
      </c>
      <c r="AQ46" s="24">
        <v>0</v>
      </c>
      <c r="AR46" s="40"/>
    </row>
    <row r="47" spans="1:44" ht="15.95" customHeight="1" x14ac:dyDescent="0.25">
      <c r="A47" s="47"/>
      <c r="B47" s="40"/>
      <c r="C47" s="52"/>
      <c r="D47" s="52"/>
      <c r="E47" s="52"/>
      <c r="F47" s="52"/>
      <c r="G47" s="48"/>
      <c r="H47" s="51"/>
      <c r="I47" s="52"/>
      <c r="J47" s="52"/>
      <c r="K47" s="51"/>
      <c r="L47" s="51"/>
      <c r="M47" s="51"/>
      <c r="N47" s="51"/>
      <c r="O47" s="51"/>
      <c r="P47" s="51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4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15</v>
      </c>
      <c r="AN47" s="24">
        <v>3</v>
      </c>
      <c r="AO47" s="24">
        <v>3</v>
      </c>
      <c r="AP47" s="24">
        <f t="shared" si="15"/>
        <v>6</v>
      </c>
      <c r="AQ47" s="24">
        <v>0</v>
      </c>
      <c r="AR47" s="40"/>
    </row>
    <row r="48" spans="1:44" ht="15.95" customHeight="1" x14ac:dyDescent="0.25">
      <c r="A48" s="47"/>
      <c r="B48" s="11"/>
      <c r="C48" s="11"/>
      <c r="D48" s="11"/>
      <c r="E48" s="23" t="s">
        <v>142</v>
      </c>
      <c r="F48" s="23"/>
      <c r="G48" s="5">
        <f>SUM(G14:G47)</f>
        <v>21</v>
      </c>
      <c r="H48" s="5"/>
      <c r="I48" s="20"/>
      <c r="J48" s="23" t="s">
        <v>84</v>
      </c>
      <c r="K48" s="20"/>
      <c r="L48" s="5">
        <f>COUNTA(C14:C47)-8</f>
        <v>4</v>
      </c>
      <c r="N48" s="23" t="s">
        <v>102</v>
      </c>
      <c r="O48" s="5">
        <f>2*L48</f>
        <v>8</v>
      </c>
      <c r="P48" s="1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14</v>
      </c>
      <c r="AA48" s="24">
        <v>1</v>
      </c>
      <c r="AB48" s="24">
        <v>6</v>
      </c>
      <c r="AC48" s="24">
        <f t="shared" si="14"/>
        <v>7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15</v>
      </c>
      <c r="AN48" s="24">
        <v>0</v>
      </c>
      <c r="AO48" s="24">
        <v>2</v>
      </c>
      <c r="AP48" s="24">
        <f t="shared" si="15"/>
        <v>2</v>
      </c>
      <c r="AQ48" s="24">
        <v>2</v>
      </c>
      <c r="AR48" s="40"/>
    </row>
    <row r="49" spans="1:44" ht="15.95" customHeight="1" x14ac:dyDescent="0.25">
      <c r="A49" s="47"/>
      <c r="E49" s="23" t="s">
        <v>141</v>
      </c>
      <c r="F49" s="23"/>
      <c r="G49" s="5">
        <f>COUNTA(L15:L47)+COUNTIF(L15:L47,"*&amp;*")</f>
        <v>38</v>
      </c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14</v>
      </c>
      <c r="AA49" s="24">
        <v>3</v>
      </c>
      <c r="AB49" s="24">
        <v>9</v>
      </c>
      <c r="AC49" s="24">
        <f t="shared" si="14"/>
        <v>12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5"/>
        <v>0</v>
      </c>
      <c r="AQ49" s="24">
        <v>2</v>
      </c>
      <c r="AR49" s="40"/>
    </row>
    <row r="50" spans="1:44" ht="15.95" customHeight="1" x14ac:dyDescent="0.25">
      <c r="A50" s="47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14</v>
      </c>
      <c r="AA50" s="24">
        <v>0</v>
      </c>
      <c r="AB50" s="24">
        <v>9</v>
      </c>
      <c r="AC50" s="24">
        <f t="shared" si="14"/>
        <v>9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15</v>
      </c>
      <c r="AN50" s="24">
        <v>1</v>
      </c>
      <c r="AO50" s="24">
        <v>4</v>
      </c>
      <c r="AP50" s="24">
        <f t="shared" si="15"/>
        <v>5</v>
      </c>
      <c r="AQ50" s="24">
        <v>4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11</v>
      </c>
      <c r="AA51" s="24">
        <v>1</v>
      </c>
      <c r="AB51" s="24">
        <v>9</v>
      </c>
      <c r="AC51" s="24">
        <f t="shared" si="14"/>
        <v>10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14</v>
      </c>
      <c r="AN51" s="24">
        <v>0</v>
      </c>
      <c r="AO51" s="24">
        <v>1</v>
      </c>
      <c r="AP51" s="24">
        <f t="shared" si="15"/>
        <v>1</v>
      </c>
      <c r="AQ51" s="24">
        <v>2</v>
      </c>
      <c r="AR51" s="40"/>
    </row>
    <row r="52" spans="1:44" ht="15.95" customHeight="1" x14ac:dyDescent="0.25">
      <c r="A52" s="47"/>
      <c r="B52" s="6" t="s">
        <v>117</v>
      </c>
      <c r="C52" s="6"/>
      <c r="N52" s="6"/>
      <c r="O52" s="6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4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13</v>
      </c>
      <c r="AN52" s="24">
        <v>0</v>
      </c>
      <c r="AO52" s="24">
        <v>1</v>
      </c>
      <c r="AP52" s="24">
        <f t="shared" si="15"/>
        <v>1</v>
      </c>
      <c r="AQ52" s="24">
        <v>0</v>
      </c>
      <c r="AR52" s="40"/>
    </row>
    <row r="53" spans="1:44" ht="15.95" customHeight="1" thickBot="1" x14ac:dyDescent="0.3">
      <c r="A53" s="47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165</v>
      </c>
      <c r="AA53" s="25">
        <f t="shared" ref="AA53" si="16">SUM(AA41:AA52)</f>
        <v>50</v>
      </c>
      <c r="AB53" s="25">
        <f>SUM(AB41:AB52)</f>
        <v>77</v>
      </c>
      <c r="AC53" s="25">
        <f>+AB53+AA53</f>
        <v>127</v>
      </c>
      <c r="AD53" s="25">
        <f>SUM(AD41:AD52)</f>
        <v>18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164</v>
      </c>
      <c r="AN53" s="25">
        <f t="shared" ref="AN53" si="17">SUM(AN41:AN52)</f>
        <v>33</v>
      </c>
      <c r="AO53" s="25">
        <f>SUM(AO41:AO52)</f>
        <v>52</v>
      </c>
      <c r="AP53" s="25">
        <f>+AO53+AN53</f>
        <v>85</v>
      </c>
      <c r="AQ53" s="25">
        <f>SUM(AQ41:AQ52)</f>
        <v>22</v>
      </c>
      <c r="AR53" s="40"/>
    </row>
    <row r="54" spans="1:44" ht="15.95" customHeight="1" x14ac:dyDescent="0.25">
      <c r="A54" s="47"/>
      <c r="C54" s="6" t="s">
        <v>86</v>
      </c>
      <c r="H54" s="6" t="s">
        <v>93</v>
      </c>
      <c r="M54" s="6" t="s">
        <v>94</v>
      </c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29</v>
      </c>
      <c r="AA54" s="15">
        <v>7</v>
      </c>
      <c r="AB54" s="15">
        <v>12</v>
      </c>
      <c r="AC54" s="15">
        <f t="shared" ref="AC54:AC65" si="18">+AA54+AB54</f>
        <v>19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21</v>
      </c>
      <c r="AN54" s="15">
        <v>2</v>
      </c>
      <c r="AO54" s="15">
        <v>2</v>
      </c>
      <c r="AP54" s="15">
        <f t="shared" ref="AP54:AP65" si="19">+AN54+AO54</f>
        <v>4</v>
      </c>
      <c r="AQ54" s="15">
        <v>0</v>
      </c>
      <c r="AR54" s="40"/>
    </row>
    <row r="55" spans="1:44" ht="15.95" customHeight="1" x14ac:dyDescent="0.25">
      <c r="A55" s="47"/>
      <c r="C55" s="23" t="s">
        <v>593</v>
      </c>
      <c r="F55" s="23"/>
      <c r="H55" s="23" t="s">
        <v>140</v>
      </c>
      <c r="I55" s="23"/>
      <c r="J55" s="23"/>
      <c r="K55" s="23"/>
      <c r="L55" s="23"/>
      <c r="M55" s="23" t="s">
        <v>594</v>
      </c>
      <c r="O55" s="23"/>
      <c r="P55" s="23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10</v>
      </c>
      <c r="AA55" s="24">
        <v>0</v>
      </c>
      <c r="AB55" s="24">
        <v>0</v>
      </c>
      <c r="AC55" s="24">
        <f t="shared" si="18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19"/>
        <v>0</v>
      </c>
      <c r="AQ55" s="24">
        <v>0</v>
      </c>
      <c r="AR55" s="40"/>
    </row>
    <row r="56" spans="1:44" ht="15.95" customHeight="1" x14ac:dyDescent="0.25">
      <c r="A56" s="47"/>
      <c r="C56" s="23"/>
      <c r="H56" s="23"/>
      <c r="M56" s="23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15</v>
      </c>
      <c r="AA56" s="24">
        <v>17</v>
      </c>
      <c r="AB56" s="24">
        <v>7</v>
      </c>
      <c r="AC56" s="24">
        <f t="shared" si="18"/>
        <v>24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12</v>
      </c>
      <c r="AN56" s="24">
        <v>14</v>
      </c>
      <c r="AO56" s="24">
        <v>10</v>
      </c>
      <c r="AP56" s="24">
        <f t="shared" si="19"/>
        <v>24</v>
      </c>
      <c r="AQ56" s="24">
        <v>4</v>
      </c>
      <c r="AR56" s="40"/>
    </row>
    <row r="57" spans="1:44" ht="15.95" customHeight="1" x14ac:dyDescent="0.25">
      <c r="A57" s="47"/>
      <c r="H57" s="23"/>
      <c r="M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9</v>
      </c>
      <c r="AA57" s="24">
        <v>2</v>
      </c>
      <c r="AB57" s="24">
        <v>5</v>
      </c>
      <c r="AC57" s="24">
        <f t="shared" si="18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14</v>
      </c>
      <c r="AN57" s="24">
        <v>1</v>
      </c>
      <c r="AO57" s="24">
        <v>8</v>
      </c>
      <c r="AP57" s="24">
        <f t="shared" si="19"/>
        <v>9</v>
      </c>
      <c r="AQ57" s="24">
        <v>2</v>
      </c>
      <c r="AR57" s="40"/>
    </row>
    <row r="58" spans="1:44" ht="15.95" customHeight="1" x14ac:dyDescent="0.25">
      <c r="A58" s="47"/>
      <c r="M58" s="23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7</v>
      </c>
      <c r="AA58" s="24">
        <v>2</v>
      </c>
      <c r="AB58" s="24">
        <v>5</v>
      </c>
      <c r="AC58" s="24">
        <f t="shared" si="18"/>
        <v>7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15</v>
      </c>
      <c r="AN58" s="24">
        <v>0</v>
      </c>
      <c r="AO58" s="24">
        <v>10</v>
      </c>
      <c r="AP58" s="24">
        <f t="shared" si="19"/>
        <v>10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15</v>
      </c>
      <c r="AA59" s="24">
        <v>8</v>
      </c>
      <c r="AB59" s="24">
        <v>5</v>
      </c>
      <c r="AC59" s="24">
        <f t="shared" si="18"/>
        <v>13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13</v>
      </c>
      <c r="AN59" s="24">
        <v>10</v>
      </c>
      <c r="AO59" s="24">
        <v>10</v>
      </c>
      <c r="AP59" s="24">
        <f t="shared" si="19"/>
        <v>20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14</v>
      </c>
      <c r="AA60" s="24">
        <v>6</v>
      </c>
      <c r="AB60" s="24">
        <v>12</v>
      </c>
      <c r="AC60" s="24">
        <f t="shared" si="18"/>
        <v>18</v>
      </c>
      <c r="AD60" s="24">
        <v>2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15</v>
      </c>
      <c r="AN60" s="24">
        <v>0</v>
      </c>
      <c r="AO60" s="24">
        <v>3</v>
      </c>
      <c r="AP60" s="24">
        <f t="shared" si="19"/>
        <v>3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18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14</v>
      </c>
      <c r="AN61" s="24">
        <v>1</v>
      </c>
      <c r="AO61" s="24">
        <v>1</v>
      </c>
      <c r="AP61" s="24">
        <f t="shared" si="19"/>
        <v>2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12</v>
      </c>
      <c r="AA62" s="24">
        <v>0</v>
      </c>
      <c r="AB62" s="24">
        <v>5</v>
      </c>
      <c r="AC62" s="24">
        <f t="shared" si="18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15</v>
      </c>
      <c r="AN62" s="24">
        <v>2</v>
      </c>
      <c r="AO62" s="24">
        <v>2</v>
      </c>
      <c r="AP62" s="24">
        <f t="shared" si="19"/>
        <v>4</v>
      </c>
      <c r="AQ62" s="24">
        <v>0</v>
      </c>
      <c r="AR62" s="40"/>
    </row>
    <row r="63" spans="1:44" ht="15.95" customHeight="1" x14ac:dyDescent="0.25">
      <c r="A63" s="40"/>
      <c r="M63" s="23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14</v>
      </c>
      <c r="AA63" s="24">
        <v>3</v>
      </c>
      <c r="AB63" s="24">
        <v>4</v>
      </c>
      <c r="AC63" s="24">
        <f t="shared" si="18"/>
        <v>7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13</v>
      </c>
      <c r="AN63" s="24">
        <v>3</v>
      </c>
      <c r="AO63" s="24">
        <v>3</v>
      </c>
      <c r="AP63" s="24">
        <f t="shared" si="19"/>
        <v>6</v>
      </c>
      <c r="AQ63" s="24">
        <v>0</v>
      </c>
      <c r="AR63" s="40"/>
    </row>
    <row r="64" spans="1:44" ht="15.95" customHeight="1" x14ac:dyDescent="0.25">
      <c r="A64" s="47"/>
      <c r="M64" s="23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15</v>
      </c>
      <c r="AA64" s="24">
        <v>2</v>
      </c>
      <c r="AB64" s="24">
        <v>11</v>
      </c>
      <c r="AC64" s="24">
        <f t="shared" si="18"/>
        <v>13</v>
      </c>
      <c r="AD64" s="24">
        <v>6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13</v>
      </c>
      <c r="AN64" s="24">
        <v>2</v>
      </c>
      <c r="AO64" s="24">
        <v>2</v>
      </c>
      <c r="AP64" s="24">
        <f t="shared" si="19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12</v>
      </c>
      <c r="AA65" s="24">
        <v>0</v>
      </c>
      <c r="AB65" s="24">
        <v>5</v>
      </c>
      <c r="AC65" s="24">
        <f t="shared" si="18"/>
        <v>5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15</v>
      </c>
      <c r="AN65" s="24">
        <v>0</v>
      </c>
      <c r="AO65" s="24">
        <v>3</v>
      </c>
      <c r="AP65" s="24">
        <f t="shared" si="19"/>
        <v>3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164</v>
      </c>
      <c r="AA66" s="25">
        <f t="shared" ref="AA66" si="20">SUM(AA54:AA65)</f>
        <v>47</v>
      </c>
      <c r="AB66" s="25">
        <f>SUM(AB54:AB65)</f>
        <v>76</v>
      </c>
      <c r="AC66" s="25">
        <f>+AB66+AA66</f>
        <v>123</v>
      </c>
      <c r="AD66" s="25">
        <f>SUM(AD54:AD65)</f>
        <v>16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165</v>
      </c>
      <c r="AN66" s="25">
        <f t="shared" ref="AN66" si="21">SUM(AN54:AN65)</f>
        <v>35</v>
      </c>
      <c r="AO66" s="25">
        <f>SUM(AO54:AO65)</f>
        <v>54</v>
      </c>
      <c r="AP66" s="25">
        <f>+AO66+AN66</f>
        <v>89</v>
      </c>
      <c r="AQ66" s="25">
        <f>SUM(AQ54:AQ65)</f>
        <v>14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657</v>
      </c>
      <c r="AA67" s="39">
        <f t="shared" ref="AA67:AD67" si="22">+AA66+AA53+AA40+AA27</f>
        <v>186</v>
      </c>
      <c r="AB67" s="39">
        <f t="shared" si="22"/>
        <v>303</v>
      </c>
      <c r="AC67" s="39">
        <f t="shared" si="22"/>
        <v>489</v>
      </c>
      <c r="AD67" s="39">
        <f t="shared" si="22"/>
        <v>78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657</v>
      </c>
      <c r="AN67" s="39">
        <f t="shared" ref="AN67:AQ67" si="23">+AN66+AN53+AN40+AN27</f>
        <v>169</v>
      </c>
      <c r="AO67" s="39">
        <f t="shared" si="23"/>
        <v>270</v>
      </c>
      <c r="AP67" s="39">
        <f t="shared" si="23"/>
        <v>439</v>
      </c>
      <c r="AQ67" s="39">
        <f t="shared" si="23"/>
        <v>74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1314</v>
      </c>
      <c r="AN68" s="24">
        <f>AA67+AN67</f>
        <v>355</v>
      </c>
      <c r="AO68" s="24">
        <f>AB67+AO67</f>
        <v>573</v>
      </c>
      <c r="AP68" s="37">
        <f>AC67+AP67</f>
        <v>928</v>
      </c>
      <c r="AQ68" s="24">
        <f>AD67+AQ67</f>
        <v>152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15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4">+AA77+AB77</f>
        <v>0</v>
      </c>
      <c r="AD77" s="24">
        <v>0</v>
      </c>
      <c r="AF77" s="30">
        <v>6</v>
      </c>
      <c r="AG77" s="23" t="s">
        <v>214</v>
      </c>
      <c r="AM77" s="24">
        <v>4</v>
      </c>
      <c r="AN77" s="24">
        <v>0</v>
      </c>
      <c r="AO77" s="24">
        <v>1</v>
      </c>
      <c r="AP77" s="24">
        <f t="shared" ref="AP77:AP78" si="25">+AN77+AO77</f>
        <v>1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si="24"/>
        <v>0</v>
      </c>
      <c r="AD78" s="24">
        <v>0</v>
      </c>
      <c r="AF78" s="30">
        <v>9.5</v>
      </c>
      <c r="AG78" s="23" t="s">
        <v>417</v>
      </c>
      <c r="AM78" s="24">
        <v>2</v>
      </c>
      <c r="AN78" s="24">
        <v>5</v>
      </c>
      <c r="AO78" s="24">
        <v>0</v>
      </c>
      <c r="AP78" s="24">
        <f t="shared" si="25"/>
        <v>5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15</v>
      </c>
      <c r="J79" s="24">
        <v>16</v>
      </c>
      <c r="K79" s="24">
        <v>22</v>
      </c>
      <c r="L79" s="55">
        <f t="shared" ref="L79:L106" si="26">+J79+K79</f>
        <v>38</v>
      </c>
      <c r="M79" s="24">
        <v>2</v>
      </c>
      <c r="Q79" s="40"/>
      <c r="R79" s="40"/>
      <c r="S79" s="30">
        <v>8</v>
      </c>
      <c r="T79" s="23" t="s">
        <v>492</v>
      </c>
      <c r="Z79" s="24">
        <v>3</v>
      </c>
      <c r="AA79" s="24">
        <v>1</v>
      </c>
      <c r="AB79" s="24">
        <v>1</v>
      </c>
      <c r="AC79" s="24">
        <f t="shared" si="24"/>
        <v>2</v>
      </c>
      <c r="AD79" s="24">
        <v>2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15</v>
      </c>
      <c r="J80" s="24">
        <v>20</v>
      </c>
      <c r="K80" s="24">
        <v>15</v>
      </c>
      <c r="L80" s="55">
        <f t="shared" si="26"/>
        <v>35</v>
      </c>
      <c r="M80" s="24">
        <v>6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4"/>
        <v>0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180</v>
      </c>
      <c r="E81" s="23"/>
      <c r="F81" s="23"/>
      <c r="G81" s="23" t="s">
        <v>149</v>
      </c>
      <c r="H81" s="24"/>
      <c r="I81" s="24">
        <v>15</v>
      </c>
      <c r="J81" s="24">
        <v>19</v>
      </c>
      <c r="K81" s="24">
        <v>13</v>
      </c>
      <c r="L81" s="55">
        <f t="shared" si="26"/>
        <v>32</v>
      </c>
      <c r="M81" s="24">
        <v>2</v>
      </c>
      <c r="Q81" s="40"/>
      <c r="R81" s="40"/>
      <c r="S81" s="30">
        <v>9</v>
      </c>
      <c r="T81" s="23" t="s">
        <v>305</v>
      </c>
      <c r="Z81" s="24">
        <v>7</v>
      </c>
      <c r="AA81" s="24">
        <v>4</v>
      </c>
      <c r="AB81" s="24">
        <v>6</v>
      </c>
      <c r="AC81" s="24">
        <f>+AA81+AB81</f>
        <v>10</v>
      </c>
      <c r="AD81" s="24">
        <v>2</v>
      </c>
      <c r="AF81" s="30">
        <v>8</v>
      </c>
      <c r="AG81" s="23" t="s">
        <v>306</v>
      </c>
      <c r="AM81" s="24">
        <v>6</v>
      </c>
      <c r="AN81" s="24">
        <v>2</v>
      </c>
      <c r="AO81" s="24">
        <v>4</v>
      </c>
      <c r="AP81" s="24">
        <f t="shared" ref="AP81:AP84" si="27">+AN81+AO81</f>
        <v>6</v>
      </c>
      <c r="AQ81" s="24">
        <v>2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H82" s="24"/>
      <c r="I82" s="24">
        <v>12</v>
      </c>
      <c r="J82" s="24">
        <v>24</v>
      </c>
      <c r="K82" s="24">
        <v>4</v>
      </c>
      <c r="L82" s="55">
        <f t="shared" si="26"/>
        <v>28</v>
      </c>
      <c r="M82" s="24">
        <v>6</v>
      </c>
      <c r="Q82" s="40"/>
      <c r="R82" s="40"/>
      <c r="S82" s="30">
        <v>8</v>
      </c>
      <c r="T82" s="23" t="s">
        <v>552</v>
      </c>
      <c r="Z82" s="24">
        <v>3</v>
      </c>
      <c r="AA82" s="24">
        <v>0</v>
      </c>
      <c r="AB82" s="24">
        <v>2</v>
      </c>
      <c r="AC82" s="24">
        <f t="shared" ref="AC82" si="28">+AA82+AB82</f>
        <v>2</v>
      </c>
      <c r="AD82" s="24">
        <v>0</v>
      </c>
      <c r="AF82" s="30">
        <v>8</v>
      </c>
      <c r="AG82" s="23" t="s">
        <v>341</v>
      </c>
      <c r="AM82" s="24">
        <v>10</v>
      </c>
      <c r="AN82" s="24">
        <v>4</v>
      </c>
      <c r="AO82" s="24">
        <v>2</v>
      </c>
      <c r="AP82" s="24">
        <f t="shared" si="27"/>
        <v>6</v>
      </c>
      <c r="AQ82" s="24">
        <v>2</v>
      </c>
      <c r="AR82" s="40"/>
    </row>
    <row r="83" spans="1:44" ht="15.75" customHeight="1" x14ac:dyDescent="0.25">
      <c r="A83" s="40"/>
      <c r="D83" s="23" t="s">
        <v>125</v>
      </c>
      <c r="E83" s="23"/>
      <c r="F83" s="23"/>
      <c r="G83" s="23" t="s">
        <v>147</v>
      </c>
      <c r="H83" s="24"/>
      <c r="I83" s="24">
        <v>15</v>
      </c>
      <c r="J83" s="24">
        <v>21</v>
      </c>
      <c r="K83" s="24">
        <v>7</v>
      </c>
      <c r="L83" s="55">
        <f t="shared" si="26"/>
        <v>28</v>
      </c>
      <c r="M83" s="24">
        <v>0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7.5</v>
      </c>
      <c r="AG83" s="23" t="s">
        <v>362</v>
      </c>
      <c r="AM83" s="24">
        <v>8</v>
      </c>
      <c r="AN83" s="24">
        <v>3</v>
      </c>
      <c r="AO83" s="24">
        <v>6</v>
      </c>
      <c r="AP83" s="24">
        <f t="shared" si="27"/>
        <v>9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15</v>
      </c>
      <c r="J84" s="24">
        <v>17</v>
      </c>
      <c r="K84" s="24">
        <v>7</v>
      </c>
      <c r="L84" s="55">
        <f t="shared" si="26"/>
        <v>24</v>
      </c>
      <c r="M84" s="24">
        <v>4</v>
      </c>
      <c r="Q84" s="40"/>
      <c r="R84" s="40"/>
      <c r="S84" s="30">
        <v>9.5</v>
      </c>
      <c r="T84" s="23" t="s">
        <v>381</v>
      </c>
      <c r="Z84" s="24">
        <v>1</v>
      </c>
      <c r="AA84" s="24">
        <v>1</v>
      </c>
      <c r="AB84" s="24">
        <v>1</v>
      </c>
      <c r="AC84" s="24">
        <f>+AA84+AB84</f>
        <v>2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27"/>
        <v>0</v>
      </c>
      <c r="AQ84" s="24">
        <v>0</v>
      </c>
      <c r="AR84" s="40"/>
    </row>
    <row r="85" spans="1:44" ht="15.75" customHeight="1" x14ac:dyDescent="0.25">
      <c r="A85" s="40"/>
      <c r="D85" s="23" t="s">
        <v>112</v>
      </c>
      <c r="E85" s="23"/>
      <c r="F85" s="23"/>
      <c r="G85" s="23" t="s">
        <v>148</v>
      </c>
      <c r="H85" s="24"/>
      <c r="I85" s="24">
        <v>12</v>
      </c>
      <c r="J85" s="24">
        <v>14</v>
      </c>
      <c r="K85" s="24">
        <v>10</v>
      </c>
      <c r="L85" s="55">
        <f t="shared" si="26"/>
        <v>24</v>
      </c>
      <c r="M85" s="24">
        <v>4</v>
      </c>
      <c r="Q85" s="40"/>
      <c r="R85" s="40"/>
      <c r="S85" s="30">
        <v>6.5</v>
      </c>
      <c r="T85" s="23" t="s">
        <v>213</v>
      </c>
      <c r="Z85" s="24">
        <v>8</v>
      </c>
      <c r="AA85" s="24">
        <v>2</v>
      </c>
      <c r="AB85" s="24">
        <v>0</v>
      </c>
      <c r="AC85" s="24">
        <f>+AA85+AB85</f>
        <v>2</v>
      </c>
      <c r="AD85" s="24">
        <v>0</v>
      </c>
      <c r="AF85" s="30">
        <v>7</v>
      </c>
      <c r="AG85" s="23" t="s">
        <v>293</v>
      </c>
      <c r="AM85" s="24">
        <v>5</v>
      </c>
      <c r="AN85" s="24">
        <v>2</v>
      </c>
      <c r="AO85" s="24">
        <v>0</v>
      </c>
      <c r="AP85" s="24">
        <f>+AN85+AO85</f>
        <v>2</v>
      </c>
      <c r="AQ85" s="24">
        <v>0</v>
      </c>
      <c r="AR85" s="40"/>
    </row>
    <row r="86" spans="1:44" ht="15.75" customHeight="1" x14ac:dyDescent="0.25">
      <c r="A86" s="40"/>
      <c r="D86" s="23" t="s">
        <v>61</v>
      </c>
      <c r="E86" s="23"/>
      <c r="F86" s="23"/>
      <c r="G86" s="23" t="s">
        <v>17</v>
      </c>
      <c r="H86" s="24"/>
      <c r="I86" s="24">
        <v>13</v>
      </c>
      <c r="J86" s="24">
        <v>10</v>
      </c>
      <c r="K86" s="24">
        <v>11</v>
      </c>
      <c r="L86" s="55">
        <f t="shared" si="26"/>
        <v>21</v>
      </c>
      <c r="M86" s="24">
        <v>4</v>
      </c>
      <c r="Q86" s="46"/>
      <c r="R86" s="46"/>
      <c r="S86" s="30">
        <v>6.5</v>
      </c>
      <c r="T86" s="23" t="s">
        <v>448</v>
      </c>
      <c r="Z86" s="24">
        <v>6</v>
      </c>
      <c r="AA86" s="24">
        <v>1</v>
      </c>
      <c r="AB86" s="24">
        <v>3</v>
      </c>
      <c r="AC86" s="24">
        <f t="shared" ref="AC86:AC96" si="29">+AA86+AB86</f>
        <v>4</v>
      </c>
      <c r="AD86" s="24">
        <v>6</v>
      </c>
      <c r="AF86" s="30">
        <v>7.5</v>
      </c>
      <c r="AG86" s="23" t="s">
        <v>215</v>
      </c>
      <c r="AM86" s="24">
        <v>15</v>
      </c>
      <c r="AN86" s="24">
        <v>7</v>
      </c>
      <c r="AO86" s="24">
        <v>10</v>
      </c>
      <c r="AP86" s="24">
        <f>+AN86+AO86</f>
        <v>17</v>
      </c>
      <c r="AQ86" s="24">
        <v>2</v>
      </c>
      <c r="AR86" s="46"/>
    </row>
    <row r="87" spans="1:44" ht="15.75" customHeight="1" x14ac:dyDescent="0.25">
      <c r="A87" s="40"/>
      <c r="D87" s="23" t="s">
        <v>106</v>
      </c>
      <c r="G87" s="23" t="s">
        <v>148</v>
      </c>
      <c r="H87" s="24"/>
      <c r="I87" s="24">
        <v>13</v>
      </c>
      <c r="J87" s="24">
        <v>10</v>
      </c>
      <c r="K87" s="24">
        <v>10</v>
      </c>
      <c r="L87" s="55">
        <f t="shared" si="26"/>
        <v>20</v>
      </c>
      <c r="M87" s="24">
        <v>0</v>
      </c>
      <c r="Q87" s="46"/>
      <c r="R87" s="46"/>
      <c r="S87" s="30">
        <v>9</v>
      </c>
      <c r="T87" s="23" t="s">
        <v>521</v>
      </c>
      <c r="Z87" s="24">
        <v>1</v>
      </c>
      <c r="AA87" s="24">
        <v>0</v>
      </c>
      <c r="AB87" s="24">
        <v>1</v>
      </c>
      <c r="AC87" s="24">
        <f t="shared" si="29"/>
        <v>1</v>
      </c>
      <c r="AD87" s="24">
        <v>0</v>
      </c>
      <c r="AF87" s="30">
        <v>8.5</v>
      </c>
      <c r="AG87" s="23" t="s">
        <v>339</v>
      </c>
      <c r="AM87" s="24">
        <v>5</v>
      </c>
      <c r="AN87" s="24">
        <v>2</v>
      </c>
      <c r="AO87" s="24">
        <v>5</v>
      </c>
      <c r="AP87" s="24">
        <f t="shared" ref="AP87:AP88" si="30">+AN87+AO87</f>
        <v>7</v>
      </c>
      <c r="AQ87" s="24">
        <v>4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15</v>
      </c>
      <c r="J88" s="24">
        <v>6</v>
      </c>
      <c r="K88" s="24">
        <v>13</v>
      </c>
      <c r="L88" s="55">
        <f t="shared" si="26"/>
        <v>19</v>
      </c>
      <c r="M88" s="24">
        <v>0</v>
      </c>
      <c r="Q88" s="46"/>
      <c r="R88" s="46"/>
      <c r="S88" s="30">
        <v>8</v>
      </c>
      <c r="T88" s="23" t="s">
        <v>416</v>
      </c>
      <c r="Z88" s="24">
        <v>2</v>
      </c>
      <c r="AA88" s="24">
        <v>0</v>
      </c>
      <c r="AB88" s="24">
        <v>0</v>
      </c>
      <c r="AC88" s="24">
        <f t="shared" si="29"/>
        <v>0</v>
      </c>
      <c r="AD88" s="24">
        <v>0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0"/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14</v>
      </c>
      <c r="J89" s="24">
        <v>6</v>
      </c>
      <c r="K89" s="24">
        <v>12</v>
      </c>
      <c r="L89" s="55">
        <f t="shared" si="26"/>
        <v>18</v>
      </c>
      <c r="M89" s="24">
        <v>2</v>
      </c>
      <c r="Q89" s="47"/>
      <c r="R89" s="47"/>
      <c r="S89" s="30">
        <v>9.5</v>
      </c>
      <c r="T89" s="23" t="s">
        <v>285</v>
      </c>
      <c r="Z89" s="24">
        <v>3</v>
      </c>
      <c r="AA89" s="24">
        <v>5</v>
      </c>
      <c r="AB89" s="24">
        <v>3</v>
      </c>
      <c r="AC89" s="24">
        <f t="shared" si="29"/>
        <v>8</v>
      </c>
      <c r="AD89" s="24">
        <v>0</v>
      </c>
      <c r="AF89" s="30">
        <v>7</v>
      </c>
      <c r="AG89" s="23" t="s">
        <v>210</v>
      </c>
      <c r="AM89" s="24">
        <v>13</v>
      </c>
      <c r="AN89" s="24">
        <v>4</v>
      </c>
      <c r="AO89" s="24">
        <v>2</v>
      </c>
      <c r="AP89" s="24">
        <f>+AN89+AO89</f>
        <v>6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14</v>
      </c>
      <c r="J90" s="24">
        <v>6</v>
      </c>
      <c r="K90" s="24">
        <v>10</v>
      </c>
      <c r="L90" s="55">
        <f t="shared" si="26"/>
        <v>16</v>
      </c>
      <c r="M90" s="24">
        <v>2</v>
      </c>
      <c r="Q90" s="47"/>
      <c r="R90" s="47"/>
      <c r="S90" s="30">
        <v>7.5</v>
      </c>
      <c r="T90" s="23" t="s">
        <v>451</v>
      </c>
      <c r="Z90" s="24">
        <v>1</v>
      </c>
      <c r="AA90" s="24">
        <v>0</v>
      </c>
      <c r="AB90" s="24">
        <v>0</v>
      </c>
      <c r="AC90" s="24">
        <f t="shared" si="29"/>
        <v>0</v>
      </c>
      <c r="AD90" s="24">
        <v>0</v>
      </c>
      <c r="AF90" s="30">
        <v>6</v>
      </c>
      <c r="AG90" s="23" t="s">
        <v>364</v>
      </c>
      <c r="AM90" s="24">
        <v>3</v>
      </c>
      <c r="AN90" s="24">
        <v>0</v>
      </c>
      <c r="AO90" s="24">
        <v>2</v>
      </c>
      <c r="AP90" s="24">
        <f t="shared" ref="AP90:AP92" si="31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81</v>
      </c>
      <c r="E91" s="23"/>
      <c r="F91" s="23"/>
      <c r="G91" s="23" t="s">
        <v>146</v>
      </c>
      <c r="H91" s="24"/>
      <c r="I91" s="24">
        <v>15</v>
      </c>
      <c r="J91" s="24">
        <v>8</v>
      </c>
      <c r="K91" s="24">
        <v>5</v>
      </c>
      <c r="L91" s="55">
        <f t="shared" si="26"/>
        <v>13</v>
      </c>
      <c r="M91" s="24">
        <v>0</v>
      </c>
      <c r="Q91" s="47"/>
      <c r="R91" s="47"/>
      <c r="S91" s="30">
        <v>7.5</v>
      </c>
      <c r="T91" s="23" t="s">
        <v>472</v>
      </c>
      <c r="Z91" s="24">
        <v>5</v>
      </c>
      <c r="AA91" s="24">
        <v>1</v>
      </c>
      <c r="AB91" s="24">
        <v>1</v>
      </c>
      <c r="AC91" s="24">
        <f t="shared" si="29"/>
        <v>2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1"/>
        <v>0</v>
      </c>
      <c r="AQ91" s="24">
        <v>0</v>
      </c>
      <c r="AR91" s="47"/>
    </row>
    <row r="92" spans="1:44" ht="15.75" customHeight="1" x14ac:dyDescent="0.25">
      <c r="A92" s="40"/>
      <c r="D92" s="23" t="s">
        <v>104</v>
      </c>
      <c r="E92" s="23"/>
      <c r="F92" s="23"/>
      <c r="G92" s="23" t="s">
        <v>147</v>
      </c>
      <c r="H92" s="24"/>
      <c r="I92" s="24">
        <v>13</v>
      </c>
      <c r="J92" s="24">
        <v>2</v>
      </c>
      <c r="K92" s="24">
        <v>11</v>
      </c>
      <c r="L92" s="55">
        <f t="shared" si="26"/>
        <v>13</v>
      </c>
      <c r="M92" s="24">
        <v>4</v>
      </c>
      <c r="Q92" s="47"/>
      <c r="R92" s="47"/>
      <c r="S92" s="30">
        <v>6.5</v>
      </c>
      <c r="T92" s="23" t="s">
        <v>245</v>
      </c>
      <c r="Z92" s="24">
        <v>23</v>
      </c>
      <c r="AA92" s="24">
        <v>4</v>
      </c>
      <c r="AB92" s="24">
        <v>7</v>
      </c>
      <c r="AC92" s="24">
        <f t="shared" si="29"/>
        <v>11</v>
      </c>
      <c r="AD92" s="24">
        <v>0</v>
      </c>
      <c r="AF92" s="30">
        <v>6</v>
      </c>
      <c r="AG92" s="23" t="s">
        <v>282</v>
      </c>
      <c r="AM92" s="24">
        <v>7</v>
      </c>
      <c r="AN92" s="24">
        <v>0</v>
      </c>
      <c r="AO92" s="24">
        <v>0</v>
      </c>
      <c r="AP92" s="24">
        <f t="shared" si="31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179</v>
      </c>
      <c r="E93" s="23"/>
      <c r="F93" s="23"/>
      <c r="G93" s="23" t="s">
        <v>146</v>
      </c>
      <c r="H93" s="24"/>
      <c r="I93" s="24">
        <v>15</v>
      </c>
      <c r="J93" s="24">
        <v>2</v>
      </c>
      <c r="K93" s="24">
        <v>11</v>
      </c>
      <c r="L93" s="55">
        <f t="shared" si="26"/>
        <v>13</v>
      </c>
      <c r="M93" s="24">
        <v>6</v>
      </c>
      <c r="Q93" s="47"/>
      <c r="R93" s="47"/>
      <c r="S93" s="30">
        <v>8</v>
      </c>
      <c r="T93" s="23" t="s">
        <v>283</v>
      </c>
      <c r="Z93" s="24">
        <v>2</v>
      </c>
      <c r="AA93" s="24">
        <v>1</v>
      </c>
      <c r="AB93" s="24">
        <v>0</v>
      </c>
      <c r="AC93" s="24">
        <f t="shared" si="29"/>
        <v>1</v>
      </c>
      <c r="AD93" s="24">
        <v>0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83</v>
      </c>
      <c r="E94" s="23"/>
      <c r="F94" s="23"/>
      <c r="G94" s="23" t="s">
        <v>149</v>
      </c>
      <c r="H94" s="24"/>
      <c r="I94" s="24">
        <v>14</v>
      </c>
      <c r="J94" s="24">
        <v>2</v>
      </c>
      <c r="K94" s="24">
        <v>11</v>
      </c>
      <c r="L94" s="55">
        <f t="shared" si="26"/>
        <v>13</v>
      </c>
      <c r="M94" s="24">
        <v>0</v>
      </c>
      <c r="Q94" s="47"/>
      <c r="R94" s="47"/>
      <c r="S94" s="30">
        <v>7</v>
      </c>
      <c r="T94" s="23" t="s">
        <v>340</v>
      </c>
      <c r="Z94" s="24">
        <v>1</v>
      </c>
      <c r="AA94" s="24">
        <v>0</v>
      </c>
      <c r="AB94" s="24">
        <v>0</v>
      </c>
      <c r="AC94" s="24">
        <f t="shared" si="29"/>
        <v>0</v>
      </c>
      <c r="AD94" s="24">
        <v>0</v>
      </c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91</v>
      </c>
      <c r="AN94" s="15">
        <f>SUM(AN77:AN93)</f>
        <v>33</v>
      </c>
      <c r="AO94" s="15">
        <f>SUM(AO77:AO93)</f>
        <v>38</v>
      </c>
      <c r="AP94" s="15">
        <f>SUM(AP77:AP93)</f>
        <v>71</v>
      </c>
      <c r="AQ94" s="15">
        <f>SUM(AQ77:AQ93)</f>
        <v>12</v>
      </c>
      <c r="AR94" s="47"/>
    </row>
    <row r="95" spans="1:44" ht="15.75" customHeight="1" x14ac:dyDescent="0.25">
      <c r="A95" s="40"/>
      <c r="D95" s="23" t="s">
        <v>41</v>
      </c>
      <c r="E95" s="23"/>
      <c r="F95" s="23"/>
      <c r="G95" s="23" t="s">
        <v>136</v>
      </c>
      <c r="H95" s="24"/>
      <c r="I95" s="24">
        <v>14</v>
      </c>
      <c r="J95" s="24">
        <v>7</v>
      </c>
      <c r="K95" s="24">
        <v>5</v>
      </c>
      <c r="L95" s="55">
        <f t="shared" si="26"/>
        <v>12</v>
      </c>
      <c r="M95" s="24">
        <v>2</v>
      </c>
      <c r="Q95" s="47"/>
      <c r="R95" s="47"/>
      <c r="S95" s="30">
        <v>8.5</v>
      </c>
      <c r="T95" s="23" t="s">
        <v>244</v>
      </c>
      <c r="Z95" s="24">
        <v>1</v>
      </c>
      <c r="AA95" s="24">
        <v>2</v>
      </c>
      <c r="AB95" s="24">
        <v>0</v>
      </c>
      <c r="AC95" s="24">
        <f t="shared" si="29"/>
        <v>2</v>
      </c>
      <c r="AD95" s="24">
        <v>0</v>
      </c>
      <c r="AR95" s="47"/>
    </row>
    <row r="96" spans="1:44" ht="15.75" customHeight="1" x14ac:dyDescent="0.25">
      <c r="A96" s="40"/>
      <c r="D96" s="23" t="s">
        <v>88</v>
      </c>
      <c r="E96" s="23"/>
      <c r="F96" s="23"/>
      <c r="G96" s="16" t="s">
        <v>138</v>
      </c>
      <c r="H96" s="24"/>
      <c r="I96" s="24">
        <v>13</v>
      </c>
      <c r="J96" s="24">
        <v>7</v>
      </c>
      <c r="K96" s="24">
        <v>5</v>
      </c>
      <c r="L96" s="55">
        <f t="shared" si="26"/>
        <v>12</v>
      </c>
      <c r="M96" s="24">
        <v>0</v>
      </c>
      <c r="Q96" s="47"/>
      <c r="R96" s="47"/>
      <c r="S96" s="30">
        <v>7.5</v>
      </c>
      <c r="T96" s="23" t="s">
        <v>284</v>
      </c>
      <c r="Z96" s="24">
        <v>1</v>
      </c>
      <c r="AA96" s="24">
        <v>0</v>
      </c>
      <c r="AB96" s="24">
        <v>0</v>
      </c>
      <c r="AC96" s="24">
        <f t="shared" si="29"/>
        <v>0</v>
      </c>
      <c r="AD96" s="24">
        <v>0</v>
      </c>
      <c r="AR96" s="47"/>
    </row>
    <row r="97" spans="1:44" ht="15.75" customHeight="1" x14ac:dyDescent="0.25">
      <c r="A97" s="40"/>
      <c r="D97" s="23" t="s">
        <v>154</v>
      </c>
      <c r="E97" s="23"/>
      <c r="F97" s="23"/>
      <c r="G97" s="23" t="s">
        <v>147</v>
      </c>
      <c r="H97" s="24"/>
      <c r="I97" s="24">
        <v>14</v>
      </c>
      <c r="J97" s="24">
        <v>7</v>
      </c>
      <c r="K97" s="24">
        <v>5</v>
      </c>
      <c r="L97" s="55">
        <f t="shared" si="26"/>
        <v>12</v>
      </c>
      <c r="M97" s="24">
        <v>2</v>
      </c>
      <c r="Q97" s="47"/>
      <c r="R97" s="47"/>
      <c r="S97" s="30">
        <v>7</v>
      </c>
      <c r="T97" s="23" t="s">
        <v>212</v>
      </c>
      <c r="Z97" s="24">
        <v>8</v>
      </c>
      <c r="AA97" s="24">
        <v>1</v>
      </c>
      <c r="AB97" s="24">
        <v>2</v>
      </c>
      <c r="AC97" s="24">
        <f>+AA97+AB97</f>
        <v>3</v>
      </c>
      <c r="AD97" s="24">
        <v>0</v>
      </c>
      <c r="AR97" s="47"/>
    </row>
    <row r="98" spans="1:44" ht="15.75" customHeight="1" x14ac:dyDescent="0.25">
      <c r="A98" s="40"/>
      <c r="D98" s="23" t="s">
        <v>122</v>
      </c>
      <c r="E98" s="23"/>
      <c r="F98" s="23"/>
      <c r="G98" s="23" t="s">
        <v>136</v>
      </c>
      <c r="H98" s="24"/>
      <c r="I98" s="24">
        <v>15</v>
      </c>
      <c r="J98" s="24">
        <v>4</v>
      </c>
      <c r="K98" s="24">
        <v>8</v>
      </c>
      <c r="L98" s="55">
        <f t="shared" si="26"/>
        <v>12</v>
      </c>
      <c r="M98" s="24">
        <v>0</v>
      </c>
      <c r="Q98" s="47"/>
      <c r="R98" s="47"/>
      <c r="S98" s="30">
        <v>7.5</v>
      </c>
      <c r="T98" s="23" t="s">
        <v>280</v>
      </c>
      <c r="Z98" s="24">
        <v>2</v>
      </c>
      <c r="AA98" s="24">
        <v>0</v>
      </c>
      <c r="AB98" s="24">
        <v>1</v>
      </c>
      <c r="AC98" s="24">
        <f t="shared" ref="AC98:AC101" si="32">+AA98+AB98</f>
        <v>1</v>
      </c>
      <c r="AD98" s="24">
        <v>2</v>
      </c>
      <c r="AR98" s="47"/>
    </row>
    <row r="99" spans="1:44" ht="15.75" customHeight="1" x14ac:dyDescent="0.25">
      <c r="A99" s="40"/>
      <c r="D99" s="23" t="s">
        <v>38</v>
      </c>
      <c r="E99" s="23"/>
      <c r="F99" s="23"/>
      <c r="G99" s="23" t="s">
        <v>147</v>
      </c>
      <c r="H99" s="24"/>
      <c r="I99" s="24">
        <v>14</v>
      </c>
      <c r="J99" s="24">
        <v>3</v>
      </c>
      <c r="K99" s="24">
        <v>9</v>
      </c>
      <c r="L99" s="55">
        <f t="shared" si="26"/>
        <v>12</v>
      </c>
      <c r="M99" s="24">
        <v>6</v>
      </c>
      <c r="Q99" s="47"/>
      <c r="R99" s="47"/>
      <c r="S99" s="30">
        <v>8.5</v>
      </c>
      <c r="T99" s="23" t="s">
        <v>240</v>
      </c>
      <c r="Z99" s="24">
        <v>10</v>
      </c>
      <c r="AA99" s="24">
        <v>5</v>
      </c>
      <c r="AB99" s="24">
        <v>3</v>
      </c>
      <c r="AC99" s="24">
        <f t="shared" si="32"/>
        <v>8</v>
      </c>
      <c r="AD99" s="24">
        <v>0</v>
      </c>
      <c r="AR99" s="47"/>
    </row>
    <row r="100" spans="1:44" ht="15.75" customHeight="1" x14ac:dyDescent="0.25">
      <c r="A100" s="40"/>
      <c r="D100" s="23" t="s">
        <v>56</v>
      </c>
      <c r="G100" s="23" t="s">
        <v>149</v>
      </c>
      <c r="H100" s="24"/>
      <c r="I100" s="24">
        <v>15</v>
      </c>
      <c r="J100" s="24">
        <v>3</v>
      </c>
      <c r="K100" s="24">
        <v>9</v>
      </c>
      <c r="L100" s="55">
        <f t="shared" si="26"/>
        <v>12</v>
      </c>
      <c r="M100" s="24">
        <v>2</v>
      </c>
      <c r="Q100" s="47"/>
      <c r="R100" s="47"/>
      <c r="S100" s="30">
        <v>6.5</v>
      </c>
      <c r="T100" s="23" t="s">
        <v>450</v>
      </c>
      <c r="Z100" s="24">
        <v>4</v>
      </c>
      <c r="AA100" s="24">
        <v>0</v>
      </c>
      <c r="AB100" s="24">
        <v>3</v>
      </c>
      <c r="AC100" s="24">
        <f t="shared" si="32"/>
        <v>3</v>
      </c>
      <c r="AD100" s="24">
        <v>0</v>
      </c>
      <c r="AR100" s="47"/>
    </row>
    <row r="101" spans="1:44" ht="15.75" customHeight="1" x14ac:dyDescent="0.25">
      <c r="A101" s="40"/>
      <c r="D101" s="23" t="s">
        <v>66</v>
      </c>
      <c r="E101" s="23"/>
      <c r="F101" s="23"/>
      <c r="G101" s="23" t="s">
        <v>136</v>
      </c>
      <c r="H101" s="24"/>
      <c r="I101" s="24">
        <v>15</v>
      </c>
      <c r="J101" s="24">
        <v>1</v>
      </c>
      <c r="K101" s="24">
        <v>11</v>
      </c>
      <c r="L101" s="55">
        <f t="shared" si="26"/>
        <v>12</v>
      </c>
      <c r="M101" s="24">
        <v>2</v>
      </c>
      <c r="Q101" s="47"/>
      <c r="R101" s="47"/>
      <c r="S101" s="30">
        <v>7.5</v>
      </c>
      <c r="T101" s="23" t="s">
        <v>471</v>
      </c>
      <c r="Z101" s="24">
        <v>2</v>
      </c>
      <c r="AA101" s="24">
        <v>0</v>
      </c>
      <c r="AB101" s="24">
        <v>3</v>
      </c>
      <c r="AC101" s="24">
        <f t="shared" si="32"/>
        <v>3</v>
      </c>
      <c r="AD101" s="24">
        <v>0</v>
      </c>
      <c r="AR101" s="47"/>
    </row>
    <row r="102" spans="1:44" ht="15.75" customHeight="1" x14ac:dyDescent="0.25">
      <c r="A102" s="40"/>
      <c r="D102" s="23" t="s">
        <v>62</v>
      </c>
      <c r="E102" s="23"/>
      <c r="F102" s="23"/>
      <c r="G102" s="16" t="s">
        <v>21</v>
      </c>
      <c r="H102" s="24"/>
      <c r="I102" s="24">
        <v>11</v>
      </c>
      <c r="J102" s="24">
        <v>6</v>
      </c>
      <c r="K102" s="24">
        <v>5</v>
      </c>
      <c r="L102" s="55">
        <f t="shared" si="26"/>
        <v>11</v>
      </c>
      <c r="M102" s="24">
        <v>4</v>
      </c>
      <c r="Q102" s="47"/>
      <c r="R102" s="47"/>
      <c r="S102" s="30">
        <v>8</v>
      </c>
      <c r="T102" s="23" t="s">
        <v>279</v>
      </c>
      <c r="Z102" s="24">
        <v>2</v>
      </c>
      <c r="AA102" s="24">
        <v>0</v>
      </c>
      <c r="AB102" s="24">
        <v>3</v>
      </c>
      <c r="AC102" s="24">
        <f>+AA102+AB102</f>
        <v>3</v>
      </c>
      <c r="AD102" s="24">
        <v>0</v>
      </c>
      <c r="AR102" s="47"/>
    </row>
    <row r="103" spans="1:44" ht="15.75" customHeight="1" thickBot="1" x14ac:dyDescent="0.3">
      <c r="A103" s="40"/>
      <c r="D103" s="23" t="s">
        <v>49</v>
      </c>
      <c r="E103" s="23"/>
      <c r="F103" s="23"/>
      <c r="G103" s="16" t="s">
        <v>138</v>
      </c>
      <c r="H103" s="24"/>
      <c r="I103" s="24">
        <v>13</v>
      </c>
      <c r="J103" s="24">
        <v>5</v>
      </c>
      <c r="K103" s="24">
        <v>6</v>
      </c>
      <c r="L103" s="55">
        <f t="shared" si="26"/>
        <v>11</v>
      </c>
      <c r="M103" s="24">
        <v>0</v>
      </c>
      <c r="Q103" s="47"/>
      <c r="R103" s="47"/>
      <c r="S103" s="30">
        <v>8</v>
      </c>
      <c r="T103" s="23" t="s">
        <v>415</v>
      </c>
      <c r="Z103" s="24">
        <v>1</v>
      </c>
      <c r="AA103" s="24">
        <v>0</v>
      </c>
      <c r="AB103" s="24">
        <v>2</v>
      </c>
      <c r="AC103" s="24">
        <f>+AA103+AB103</f>
        <v>2</v>
      </c>
      <c r="AD103" s="24">
        <v>0</v>
      </c>
      <c r="AR103" s="47"/>
    </row>
    <row r="104" spans="1:44" ht="15.75" customHeight="1" x14ac:dyDescent="0.25">
      <c r="A104" s="40"/>
      <c r="D104" s="23" t="s">
        <v>157</v>
      </c>
      <c r="G104" s="16" t="s">
        <v>138</v>
      </c>
      <c r="H104" s="24"/>
      <c r="I104" s="24">
        <v>14</v>
      </c>
      <c r="J104" s="24">
        <v>3</v>
      </c>
      <c r="K104" s="24">
        <v>8</v>
      </c>
      <c r="L104" s="55">
        <f t="shared" si="26"/>
        <v>11</v>
      </c>
      <c r="M104" s="24">
        <v>4</v>
      </c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SUM(Z77:Z103)</f>
        <v>103</v>
      </c>
      <c r="AA104" s="15">
        <f t="shared" ref="AA104:AD104" si="33">SUM(AA77:AA103)</f>
        <v>28</v>
      </c>
      <c r="AB104" s="15">
        <f t="shared" si="33"/>
        <v>43</v>
      </c>
      <c r="AC104" s="15">
        <f t="shared" si="33"/>
        <v>71</v>
      </c>
      <c r="AD104" s="15">
        <f t="shared" si="33"/>
        <v>12</v>
      </c>
      <c r="AR104" s="47"/>
    </row>
    <row r="105" spans="1:44" ht="15.75" customHeight="1" x14ac:dyDescent="0.25">
      <c r="A105" s="40"/>
      <c r="D105" s="23" t="s">
        <v>115</v>
      </c>
      <c r="E105" s="23"/>
      <c r="F105" s="23"/>
      <c r="G105" s="23" t="s">
        <v>149</v>
      </c>
      <c r="H105" s="24"/>
      <c r="I105" s="24">
        <v>10</v>
      </c>
      <c r="J105" s="24">
        <v>0</v>
      </c>
      <c r="K105" s="24">
        <v>11</v>
      </c>
      <c r="L105" s="55">
        <f t="shared" si="26"/>
        <v>11</v>
      </c>
      <c r="M105" s="24">
        <v>2</v>
      </c>
      <c r="Q105" s="47"/>
      <c r="R105" s="47"/>
      <c r="T105" s="23" t="s">
        <v>120</v>
      </c>
      <c r="Z105" s="24">
        <f>+Z104+AM94</f>
        <v>194</v>
      </c>
      <c r="AA105" s="24">
        <f>+AA104+AN94</f>
        <v>61</v>
      </c>
      <c r="AB105" s="24">
        <f>+AB104+AO94</f>
        <v>81</v>
      </c>
      <c r="AC105" s="24">
        <f>+AC104+AP94</f>
        <v>142</v>
      </c>
      <c r="AD105" s="24">
        <f>+AD104+AQ94</f>
        <v>24</v>
      </c>
      <c r="AR105" s="47"/>
    </row>
    <row r="106" spans="1:44" ht="15.75" customHeight="1" x14ac:dyDescent="0.25">
      <c r="A106" s="40"/>
      <c r="D106" s="23" t="s">
        <v>69</v>
      </c>
      <c r="E106" s="23"/>
      <c r="F106" s="23"/>
      <c r="G106" s="23" t="s">
        <v>149</v>
      </c>
      <c r="H106" s="24"/>
      <c r="I106" s="24">
        <v>9</v>
      </c>
      <c r="J106" s="24">
        <v>0</v>
      </c>
      <c r="K106" s="24">
        <v>11</v>
      </c>
      <c r="L106" s="55">
        <f t="shared" si="26"/>
        <v>11</v>
      </c>
      <c r="M106" s="24">
        <v>0</v>
      </c>
      <c r="Q106" s="47"/>
      <c r="R106" s="47"/>
      <c r="AR106" s="47"/>
    </row>
    <row r="107" spans="1:44" ht="15.75" customHeight="1" thickBot="1" x14ac:dyDescent="0.3">
      <c r="A107" s="40"/>
      <c r="D107" s="23"/>
      <c r="G107" s="23"/>
      <c r="H107" s="24"/>
      <c r="I107" s="24"/>
      <c r="J107" s="24"/>
      <c r="K107" s="24"/>
      <c r="M107" s="24"/>
      <c r="Q107" s="47"/>
      <c r="R107" s="47"/>
      <c r="S107" s="31" t="s">
        <v>150</v>
      </c>
      <c r="T107" s="31" t="s">
        <v>153</v>
      </c>
      <c r="U107" s="31"/>
      <c r="V107" s="43"/>
      <c r="W107" s="43"/>
      <c r="X107" s="43"/>
      <c r="Y107" s="43"/>
      <c r="Z107" s="43" t="s">
        <v>4</v>
      </c>
      <c r="AA107" s="43" t="s">
        <v>29</v>
      </c>
      <c r="AB107" s="43" t="s">
        <v>30</v>
      </c>
      <c r="AC107" s="43" t="s">
        <v>31</v>
      </c>
      <c r="AD107" s="43" t="s">
        <v>3</v>
      </c>
      <c r="AF107" s="31" t="s">
        <v>150</v>
      </c>
      <c r="AG107" s="31" t="s">
        <v>153</v>
      </c>
      <c r="AH107" s="31"/>
      <c r="AI107" s="43"/>
      <c r="AJ107" s="43"/>
      <c r="AK107" s="43"/>
      <c r="AL107" s="43"/>
      <c r="AM107" s="43" t="s">
        <v>4</v>
      </c>
      <c r="AN107" s="43" t="s">
        <v>29</v>
      </c>
      <c r="AO107" s="43" t="s">
        <v>30</v>
      </c>
      <c r="AP107" s="43" t="s">
        <v>31</v>
      </c>
      <c r="AQ107" s="43" t="s">
        <v>3</v>
      </c>
      <c r="AR107" s="47"/>
    </row>
    <row r="108" spans="1:44" ht="15.75" customHeight="1" x14ac:dyDescent="0.25">
      <c r="A108" s="40"/>
      <c r="D108" s="23"/>
      <c r="E108" s="23"/>
      <c r="F108" s="23"/>
      <c r="G108" s="23"/>
      <c r="H108" s="24"/>
      <c r="I108" s="24"/>
      <c r="J108" s="24"/>
      <c r="K108" s="24"/>
      <c r="M108" s="24"/>
      <c r="Q108" s="47"/>
      <c r="R108" s="47"/>
      <c r="S108" s="30">
        <v>6</v>
      </c>
      <c r="T108" s="23" t="s">
        <v>157</v>
      </c>
      <c r="Z108" s="24">
        <v>1.5</v>
      </c>
      <c r="AA108" s="24">
        <v>0</v>
      </c>
      <c r="AB108" s="24">
        <v>1</v>
      </c>
      <c r="AC108" s="24">
        <f t="shared" ref="AC108:AC117" si="34">+AA108+AB108</f>
        <v>1</v>
      </c>
      <c r="AD108" s="24">
        <v>0</v>
      </c>
      <c r="AF108" s="24">
        <v>8.5</v>
      </c>
      <c r="AG108" s="23" t="s">
        <v>88</v>
      </c>
      <c r="AM108" s="24">
        <v>1</v>
      </c>
      <c r="AN108" s="24">
        <v>1</v>
      </c>
      <c r="AO108" s="24">
        <v>0</v>
      </c>
      <c r="AP108" s="24">
        <f t="shared" ref="AP108:AP110" si="35">+AN108+AO108</f>
        <v>1</v>
      </c>
      <c r="AQ108" s="24">
        <v>0</v>
      </c>
      <c r="AR108" s="47"/>
    </row>
    <row r="109" spans="1:44" ht="15.75" customHeight="1" thickBot="1" x14ac:dyDescent="0.3">
      <c r="A109" s="40"/>
      <c r="D109" s="2" t="s">
        <v>109</v>
      </c>
      <c r="E109" s="2"/>
      <c r="F109" s="2"/>
      <c r="G109" s="4" t="s">
        <v>2</v>
      </c>
      <c r="H109" s="4"/>
      <c r="I109" s="4" t="s">
        <v>4</v>
      </c>
      <c r="J109" s="4" t="s">
        <v>29</v>
      </c>
      <c r="K109" s="4" t="s">
        <v>30</v>
      </c>
      <c r="L109" s="4" t="s">
        <v>31</v>
      </c>
      <c r="M109" s="56" t="s">
        <v>3</v>
      </c>
      <c r="Q109" s="47"/>
      <c r="R109" s="47"/>
      <c r="S109" s="30">
        <v>7</v>
      </c>
      <c r="T109" s="23" t="s">
        <v>167</v>
      </c>
      <c r="Z109" s="24">
        <v>1</v>
      </c>
      <c r="AA109" s="24">
        <v>0</v>
      </c>
      <c r="AB109" s="24">
        <v>0</v>
      </c>
      <c r="AC109" s="24">
        <f t="shared" si="34"/>
        <v>0</v>
      </c>
      <c r="AD109" s="24">
        <v>0</v>
      </c>
      <c r="AF109" s="24">
        <v>7.5</v>
      </c>
      <c r="AG109" s="23" t="s">
        <v>39</v>
      </c>
      <c r="AM109" s="24">
        <v>2</v>
      </c>
      <c r="AN109" s="24">
        <v>0</v>
      </c>
      <c r="AO109" s="24">
        <v>0</v>
      </c>
      <c r="AP109" s="24">
        <f t="shared" si="35"/>
        <v>0</v>
      </c>
      <c r="AQ109" s="24">
        <v>0</v>
      </c>
      <c r="AR109" s="47"/>
    </row>
    <row r="110" spans="1:44" ht="15.75" customHeight="1" x14ac:dyDescent="0.25">
      <c r="A110" s="40"/>
      <c r="D110" s="23" t="s">
        <v>78</v>
      </c>
      <c r="E110" s="23"/>
      <c r="F110" s="23"/>
      <c r="G110" s="23" t="s">
        <v>149</v>
      </c>
      <c r="H110" s="24"/>
      <c r="I110" s="24">
        <v>12</v>
      </c>
      <c r="J110" s="24">
        <v>24</v>
      </c>
      <c r="K110" s="24">
        <v>4</v>
      </c>
      <c r="L110" s="24">
        <f t="shared" ref="L110:L126" si="36">+J110+K110</f>
        <v>28</v>
      </c>
      <c r="M110" s="55">
        <v>6</v>
      </c>
      <c r="Q110" s="47"/>
      <c r="R110" s="47"/>
      <c r="S110" s="30">
        <v>7</v>
      </c>
      <c r="T110" s="23" t="s">
        <v>92</v>
      </c>
      <c r="Z110" s="24">
        <v>4</v>
      </c>
      <c r="AA110" s="24">
        <v>0</v>
      </c>
      <c r="AB110" s="24">
        <v>1</v>
      </c>
      <c r="AC110" s="24">
        <f t="shared" si="34"/>
        <v>1</v>
      </c>
      <c r="AD110" s="24">
        <v>0</v>
      </c>
      <c r="AF110" s="30">
        <v>7.5</v>
      </c>
      <c r="AG110" s="23" t="s">
        <v>41</v>
      </c>
      <c r="AM110" s="24">
        <v>2</v>
      </c>
      <c r="AN110" s="24">
        <v>3</v>
      </c>
      <c r="AO110" s="24">
        <v>0</v>
      </c>
      <c r="AP110" s="24">
        <f t="shared" si="35"/>
        <v>3</v>
      </c>
      <c r="AQ110" s="24">
        <v>0</v>
      </c>
      <c r="AR110" s="47"/>
    </row>
    <row r="111" spans="1:44" ht="15.75" customHeight="1" x14ac:dyDescent="0.25">
      <c r="A111" s="40"/>
      <c r="D111" s="23" t="s">
        <v>38</v>
      </c>
      <c r="E111" s="23"/>
      <c r="F111" s="23"/>
      <c r="G111" s="23" t="s">
        <v>147</v>
      </c>
      <c r="H111" s="24"/>
      <c r="I111" s="24">
        <v>14</v>
      </c>
      <c r="J111" s="24">
        <v>3</v>
      </c>
      <c r="K111" s="24">
        <v>9</v>
      </c>
      <c r="L111" s="24">
        <f t="shared" si="36"/>
        <v>12</v>
      </c>
      <c r="M111" s="55">
        <v>6</v>
      </c>
      <c r="Q111" s="47"/>
      <c r="R111" s="47"/>
      <c r="S111" s="30">
        <v>6</v>
      </c>
      <c r="T111" s="23" t="s">
        <v>70</v>
      </c>
      <c r="Z111" s="24">
        <v>1</v>
      </c>
      <c r="AA111" s="24">
        <v>0</v>
      </c>
      <c r="AB111" s="24">
        <v>0</v>
      </c>
      <c r="AC111" s="24">
        <f t="shared" si="34"/>
        <v>0</v>
      </c>
      <c r="AD111" s="24">
        <v>0</v>
      </c>
      <c r="AF111" s="30">
        <v>6</v>
      </c>
      <c r="AG111" s="23" t="s">
        <v>145</v>
      </c>
      <c r="AH111" s="23"/>
      <c r="AI111" s="23"/>
      <c r="AM111" s="24">
        <v>1</v>
      </c>
      <c r="AN111" s="24">
        <v>0</v>
      </c>
      <c r="AO111" s="24">
        <v>0</v>
      </c>
      <c r="AP111" s="24">
        <f>+AN111+AO111</f>
        <v>0</v>
      </c>
      <c r="AQ111" s="24">
        <v>0</v>
      </c>
      <c r="AR111" s="47"/>
    </row>
    <row r="112" spans="1:44" ht="15.75" customHeight="1" x14ac:dyDescent="0.25">
      <c r="A112" s="40"/>
      <c r="D112" s="23" t="s">
        <v>158</v>
      </c>
      <c r="E112" s="23"/>
      <c r="F112" s="23"/>
      <c r="G112" s="23" t="s">
        <v>136</v>
      </c>
      <c r="H112" s="24"/>
      <c r="I112" s="24">
        <v>15</v>
      </c>
      <c r="J112" s="24">
        <v>20</v>
      </c>
      <c r="K112" s="24">
        <v>15</v>
      </c>
      <c r="L112" s="24">
        <f t="shared" si="36"/>
        <v>35</v>
      </c>
      <c r="M112" s="55">
        <v>6</v>
      </c>
      <c r="Q112" s="47"/>
      <c r="R112" s="47"/>
      <c r="S112" s="30">
        <v>6.5</v>
      </c>
      <c r="T112" s="23" t="s">
        <v>173</v>
      </c>
      <c r="Z112" s="24">
        <v>1</v>
      </c>
      <c r="AA112" s="24">
        <v>0</v>
      </c>
      <c r="AB112" s="24">
        <v>0</v>
      </c>
      <c r="AC112" s="24">
        <f t="shared" si="34"/>
        <v>0</v>
      </c>
      <c r="AD112" s="24">
        <v>0</v>
      </c>
      <c r="AF112" s="30">
        <v>7</v>
      </c>
      <c r="AG112" s="23" t="s">
        <v>51</v>
      </c>
      <c r="AM112" s="24">
        <v>1</v>
      </c>
      <c r="AN112" s="24">
        <v>0</v>
      </c>
      <c r="AO112" s="24">
        <v>0</v>
      </c>
      <c r="AP112" s="24">
        <f>+AN112+AO112</f>
        <v>0</v>
      </c>
      <c r="AQ112" s="24">
        <v>0</v>
      </c>
      <c r="AR112" s="47"/>
    </row>
    <row r="113" spans="1:44" ht="15.75" customHeight="1" x14ac:dyDescent="0.25">
      <c r="A113" s="40"/>
      <c r="D113" s="23" t="s">
        <v>179</v>
      </c>
      <c r="E113" s="23"/>
      <c r="F113" s="23"/>
      <c r="G113" s="23" t="s">
        <v>146</v>
      </c>
      <c r="H113" s="24"/>
      <c r="I113" s="24">
        <v>15</v>
      </c>
      <c r="J113" s="24">
        <v>2</v>
      </c>
      <c r="K113" s="24">
        <v>11</v>
      </c>
      <c r="L113" s="24">
        <f t="shared" si="36"/>
        <v>13</v>
      </c>
      <c r="M113" s="55">
        <v>6</v>
      </c>
      <c r="Q113" s="47"/>
      <c r="R113" s="47"/>
      <c r="S113" s="30">
        <v>9</v>
      </c>
      <c r="T113" s="23" t="s">
        <v>180</v>
      </c>
      <c r="Z113" s="24">
        <v>1</v>
      </c>
      <c r="AA113" s="24">
        <v>0</v>
      </c>
      <c r="AB113" s="24">
        <v>0</v>
      </c>
      <c r="AC113" s="24">
        <f t="shared" si="34"/>
        <v>0</v>
      </c>
      <c r="AD113" s="24">
        <v>0</v>
      </c>
      <c r="AF113" s="30">
        <v>8</v>
      </c>
      <c r="AG113" s="23" t="s">
        <v>116</v>
      </c>
      <c r="AM113" s="24">
        <v>1</v>
      </c>
      <c r="AN113" s="24">
        <v>0</v>
      </c>
      <c r="AO113" s="24">
        <v>1</v>
      </c>
      <c r="AP113" s="24">
        <f>+AN113+AO113</f>
        <v>1</v>
      </c>
      <c r="AQ113" s="24">
        <v>0</v>
      </c>
      <c r="AR113" s="47"/>
    </row>
    <row r="114" spans="1:44" ht="15.75" customHeight="1" x14ac:dyDescent="0.25">
      <c r="A114" s="40"/>
      <c r="D114" s="23" t="s">
        <v>20</v>
      </c>
      <c r="E114" s="23"/>
      <c r="F114" s="23"/>
      <c r="G114" s="16" t="s">
        <v>138</v>
      </c>
      <c r="H114" s="24"/>
      <c r="I114" s="24">
        <v>8</v>
      </c>
      <c r="J114" s="24">
        <v>0</v>
      </c>
      <c r="K114" s="24">
        <v>0</v>
      </c>
      <c r="L114" s="24">
        <f t="shared" si="36"/>
        <v>0</v>
      </c>
      <c r="M114" s="55">
        <v>4</v>
      </c>
      <c r="Q114" s="47"/>
      <c r="R114" s="47"/>
      <c r="S114" s="30">
        <v>7</v>
      </c>
      <c r="T114" s="23" t="s">
        <v>122</v>
      </c>
      <c r="U114" s="23"/>
      <c r="V114" s="23"/>
      <c r="Z114" s="24">
        <v>2</v>
      </c>
      <c r="AA114" s="24">
        <v>0</v>
      </c>
      <c r="AB114" s="24">
        <v>0</v>
      </c>
      <c r="AC114" s="24">
        <f t="shared" si="34"/>
        <v>0</v>
      </c>
      <c r="AD114" s="24">
        <v>0</v>
      </c>
      <c r="AF114" s="30">
        <v>7</v>
      </c>
      <c r="AG114" s="23" t="s">
        <v>38</v>
      </c>
      <c r="AH114" s="23"/>
      <c r="AM114" s="24">
        <v>3</v>
      </c>
      <c r="AN114" s="24">
        <v>0</v>
      </c>
      <c r="AO114" s="24">
        <v>2</v>
      </c>
      <c r="AP114" s="24">
        <f>+AN114+AO114</f>
        <v>2</v>
      </c>
      <c r="AQ114" s="24">
        <v>0</v>
      </c>
      <c r="AR114" s="47"/>
    </row>
    <row r="115" spans="1:44" ht="15.75" customHeight="1" x14ac:dyDescent="0.25">
      <c r="A115" s="40"/>
      <c r="D115" s="23" t="s">
        <v>62</v>
      </c>
      <c r="E115" s="23"/>
      <c r="F115" s="23"/>
      <c r="G115" s="16" t="s">
        <v>21</v>
      </c>
      <c r="H115" s="24"/>
      <c r="I115" s="24">
        <v>11</v>
      </c>
      <c r="J115" s="24">
        <v>6</v>
      </c>
      <c r="K115" s="24">
        <v>5</v>
      </c>
      <c r="L115" s="24">
        <f t="shared" si="36"/>
        <v>11</v>
      </c>
      <c r="M115" s="55">
        <v>4</v>
      </c>
      <c r="Q115" s="47"/>
      <c r="R115" s="47"/>
      <c r="S115" s="30">
        <v>6.5</v>
      </c>
      <c r="T115" s="23" t="s">
        <v>143</v>
      </c>
      <c r="Z115" s="24">
        <v>1</v>
      </c>
      <c r="AA115" s="24">
        <v>0</v>
      </c>
      <c r="AB115" s="24">
        <v>0</v>
      </c>
      <c r="AC115" s="24">
        <f t="shared" si="34"/>
        <v>0</v>
      </c>
      <c r="AD115" s="24">
        <v>0</v>
      </c>
      <c r="AF115" s="24">
        <v>6.5</v>
      </c>
      <c r="AG115" s="23" t="s">
        <v>130</v>
      </c>
      <c r="AM115" s="24">
        <v>3</v>
      </c>
      <c r="AN115" s="24">
        <v>0</v>
      </c>
      <c r="AO115" s="24">
        <v>3</v>
      </c>
      <c r="AP115" s="24">
        <f>+AN115+AO115</f>
        <v>3</v>
      </c>
      <c r="AQ115" s="24">
        <v>2</v>
      </c>
      <c r="AR115" s="47"/>
    </row>
    <row r="116" spans="1:44" ht="15.75" customHeight="1" x14ac:dyDescent="0.25">
      <c r="A116" s="40"/>
      <c r="D116" s="23" t="s">
        <v>112</v>
      </c>
      <c r="E116" s="23"/>
      <c r="F116" s="23"/>
      <c r="G116" s="23" t="s">
        <v>148</v>
      </c>
      <c r="H116" s="24"/>
      <c r="I116" s="24">
        <v>12</v>
      </c>
      <c r="J116" s="24">
        <v>14</v>
      </c>
      <c r="K116" s="24">
        <v>10</v>
      </c>
      <c r="L116" s="24">
        <f t="shared" si="36"/>
        <v>24</v>
      </c>
      <c r="M116" s="55">
        <v>4</v>
      </c>
      <c r="Q116" s="47"/>
      <c r="R116" s="47"/>
      <c r="S116" s="30">
        <v>6.5</v>
      </c>
      <c r="T116" s="23" t="s">
        <v>55</v>
      </c>
      <c r="Z116" s="24">
        <v>1</v>
      </c>
      <c r="AA116" s="24">
        <v>0</v>
      </c>
      <c r="AB116" s="24">
        <v>1</v>
      </c>
      <c r="AC116" s="24">
        <f t="shared" si="34"/>
        <v>1</v>
      </c>
      <c r="AD116" s="24">
        <v>0</v>
      </c>
      <c r="AF116" s="30">
        <v>8</v>
      </c>
      <c r="AG116" s="23" t="s">
        <v>66</v>
      </c>
      <c r="AM116" s="24">
        <v>2</v>
      </c>
      <c r="AN116" s="24">
        <v>0</v>
      </c>
      <c r="AO116" s="24">
        <v>1</v>
      </c>
      <c r="AP116" s="24">
        <f t="shared" ref="AP116:AP117" si="37">+AN116+AO116</f>
        <v>1</v>
      </c>
      <c r="AQ116" s="24">
        <v>2</v>
      </c>
      <c r="AR116" s="47"/>
    </row>
    <row r="117" spans="1:44" ht="15.75" customHeight="1" thickBot="1" x14ac:dyDescent="0.3">
      <c r="A117" s="40"/>
      <c r="D117" s="23" t="s">
        <v>44</v>
      </c>
      <c r="E117" s="23"/>
      <c r="F117" s="23"/>
      <c r="G117" s="23" t="s">
        <v>146</v>
      </c>
      <c r="H117" s="24"/>
      <c r="I117" s="24">
        <v>12</v>
      </c>
      <c r="J117" s="24">
        <v>0</v>
      </c>
      <c r="K117" s="24">
        <v>5</v>
      </c>
      <c r="L117" s="24">
        <f t="shared" si="36"/>
        <v>5</v>
      </c>
      <c r="M117" s="55">
        <v>4</v>
      </c>
      <c r="Q117" s="47"/>
      <c r="R117" s="47"/>
      <c r="S117" s="30">
        <v>6.5</v>
      </c>
      <c r="T117" s="23" t="s">
        <v>42</v>
      </c>
      <c r="Z117" s="24">
        <v>3</v>
      </c>
      <c r="AA117" s="24">
        <v>0</v>
      </c>
      <c r="AB117" s="24">
        <v>3</v>
      </c>
      <c r="AC117" s="24">
        <f t="shared" si="34"/>
        <v>3</v>
      </c>
      <c r="AD117" s="24">
        <v>0</v>
      </c>
      <c r="AF117" s="30">
        <v>8</v>
      </c>
      <c r="AG117" s="23" t="s">
        <v>123</v>
      </c>
      <c r="AM117" s="24">
        <v>1</v>
      </c>
      <c r="AN117" s="24">
        <v>1</v>
      </c>
      <c r="AO117" s="24">
        <v>0</v>
      </c>
      <c r="AP117" s="24">
        <f t="shared" si="37"/>
        <v>1</v>
      </c>
      <c r="AQ117" s="24">
        <v>2</v>
      </c>
      <c r="AR117" s="47"/>
    </row>
    <row r="118" spans="1:44" ht="15.75" customHeight="1" x14ac:dyDescent="0.25">
      <c r="A118" s="40"/>
      <c r="D118" s="23" t="s">
        <v>173</v>
      </c>
      <c r="E118" s="23"/>
      <c r="F118" s="23"/>
      <c r="G118" s="16" t="s">
        <v>138</v>
      </c>
      <c r="H118" s="24"/>
      <c r="I118" s="24">
        <v>12</v>
      </c>
      <c r="J118" s="24">
        <v>0</v>
      </c>
      <c r="K118" s="24">
        <v>4</v>
      </c>
      <c r="L118" s="24">
        <f t="shared" si="36"/>
        <v>4</v>
      </c>
      <c r="M118" s="55">
        <v>4</v>
      </c>
      <c r="Q118" s="47"/>
      <c r="R118" s="47"/>
      <c r="S118" s="30">
        <v>8.5</v>
      </c>
      <c r="T118" s="23" t="s">
        <v>158</v>
      </c>
      <c r="Z118" s="24">
        <v>1</v>
      </c>
      <c r="AA118" s="24">
        <v>2</v>
      </c>
      <c r="AB118" s="24">
        <v>0</v>
      </c>
      <c r="AC118" s="24">
        <f>+AA118+AB118</f>
        <v>2</v>
      </c>
      <c r="AD118" s="24">
        <v>0</v>
      </c>
      <c r="AF118" s="8"/>
      <c r="AG118" s="34" t="s">
        <v>124</v>
      </c>
      <c r="AH118" s="8"/>
      <c r="AI118" s="8"/>
      <c r="AJ118" s="8"/>
      <c r="AK118" s="8"/>
      <c r="AL118" s="8"/>
      <c r="AM118" s="15">
        <f>SUM(AM108:AM117)</f>
        <v>17</v>
      </c>
      <c r="AN118" s="15">
        <f t="shared" ref="AN118:AQ118" si="38">SUM(AN108:AN117)</f>
        <v>5</v>
      </c>
      <c r="AO118" s="15">
        <f t="shared" si="38"/>
        <v>7</v>
      </c>
      <c r="AP118" s="15">
        <f t="shared" si="38"/>
        <v>12</v>
      </c>
      <c r="AQ118" s="15">
        <f t="shared" si="38"/>
        <v>6</v>
      </c>
      <c r="AR118" s="47"/>
    </row>
    <row r="119" spans="1:44" ht="15.75" customHeight="1" x14ac:dyDescent="0.25">
      <c r="A119" s="40"/>
      <c r="D119" s="23" t="s">
        <v>61</v>
      </c>
      <c r="E119" s="23"/>
      <c r="F119" s="23"/>
      <c r="G119" s="23" t="s">
        <v>17</v>
      </c>
      <c r="H119" s="24"/>
      <c r="I119" s="24">
        <v>13</v>
      </c>
      <c r="J119" s="24">
        <v>10</v>
      </c>
      <c r="K119" s="24">
        <v>11</v>
      </c>
      <c r="L119" s="24">
        <f t="shared" si="36"/>
        <v>21</v>
      </c>
      <c r="M119" s="55">
        <v>4</v>
      </c>
      <c r="Q119" s="47"/>
      <c r="R119" s="47"/>
      <c r="S119" s="30">
        <v>6.5</v>
      </c>
      <c r="T119" s="23" t="s">
        <v>71</v>
      </c>
      <c r="Z119" s="24">
        <v>1</v>
      </c>
      <c r="AA119" s="24">
        <v>0</v>
      </c>
      <c r="AB119" s="24">
        <v>0</v>
      </c>
      <c r="AC119" s="24">
        <f>+AA119+AB119</f>
        <v>0</v>
      </c>
      <c r="AD119" s="24">
        <v>0</v>
      </c>
      <c r="AM119" s="24"/>
      <c r="AN119" s="24"/>
      <c r="AO119" s="24"/>
      <c r="AP119" s="24"/>
      <c r="AQ119" s="24"/>
      <c r="AR119" s="47"/>
    </row>
    <row r="120" spans="1:44" ht="15.75" customHeight="1" x14ac:dyDescent="0.25">
      <c r="A120" s="40"/>
      <c r="D120" s="23" t="s">
        <v>104</v>
      </c>
      <c r="E120" s="23"/>
      <c r="F120" s="23"/>
      <c r="G120" s="23" t="s">
        <v>147</v>
      </c>
      <c r="H120" s="24"/>
      <c r="I120" s="24">
        <v>13</v>
      </c>
      <c r="J120" s="24">
        <v>2</v>
      </c>
      <c r="K120" s="24">
        <v>11</v>
      </c>
      <c r="L120" s="24">
        <f t="shared" si="36"/>
        <v>13</v>
      </c>
      <c r="M120" s="55">
        <v>4</v>
      </c>
      <c r="Q120" s="47"/>
      <c r="R120" s="47"/>
      <c r="S120" s="30">
        <v>6</v>
      </c>
      <c r="T120" s="23" t="s">
        <v>56</v>
      </c>
      <c r="Z120" s="24">
        <v>1</v>
      </c>
      <c r="AA120" s="24">
        <v>0</v>
      </c>
      <c r="AB120" s="24">
        <v>0</v>
      </c>
      <c r="AC120" s="24">
        <f>+AA120+AB120</f>
        <v>0</v>
      </c>
      <c r="AD120" s="24">
        <v>0</v>
      </c>
      <c r="AR120" s="47"/>
    </row>
    <row r="121" spans="1:44" ht="15.75" customHeight="1" thickBot="1" x14ac:dyDescent="0.3">
      <c r="A121" s="40"/>
      <c r="D121" s="23" t="s">
        <v>157</v>
      </c>
      <c r="G121" s="16" t="s">
        <v>138</v>
      </c>
      <c r="H121" s="24"/>
      <c r="I121" s="24">
        <v>14</v>
      </c>
      <c r="J121" s="24">
        <v>3</v>
      </c>
      <c r="K121" s="24">
        <v>8</v>
      </c>
      <c r="L121" s="24">
        <f t="shared" si="36"/>
        <v>11</v>
      </c>
      <c r="M121" s="55">
        <v>4</v>
      </c>
      <c r="Q121" s="47"/>
      <c r="R121" s="47"/>
      <c r="S121" s="30">
        <v>8.5</v>
      </c>
      <c r="T121" s="23" t="s">
        <v>63</v>
      </c>
      <c r="Z121" s="24">
        <v>1</v>
      </c>
      <c r="AA121" s="24">
        <v>1</v>
      </c>
      <c r="AB121" s="24">
        <v>0</v>
      </c>
      <c r="AC121" s="24">
        <f>+AA121+AB121</f>
        <v>1</v>
      </c>
      <c r="AD121" s="24">
        <v>0</v>
      </c>
      <c r="AR121" s="47"/>
    </row>
    <row r="122" spans="1:44" ht="15.75" customHeight="1" x14ac:dyDescent="0.25">
      <c r="A122" s="40"/>
      <c r="D122" s="23" t="s">
        <v>156</v>
      </c>
      <c r="G122" s="23" t="s">
        <v>136</v>
      </c>
      <c r="H122" s="24"/>
      <c r="I122" s="24">
        <v>14</v>
      </c>
      <c r="J122" s="24">
        <v>5</v>
      </c>
      <c r="K122" s="24">
        <v>5</v>
      </c>
      <c r="L122" s="24">
        <f t="shared" si="36"/>
        <v>10</v>
      </c>
      <c r="M122" s="55">
        <v>4</v>
      </c>
      <c r="Q122" s="47"/>
      <c r="R122" s="47"/>
      <c r="S122" s="8"/>
      <c r="T122" s="34" t="s">
        <v>124</v>
      </c>
      <c r="U122" s="8"/>
      <c r="V122" s="8"/>
      <c r="W122" s="8"/>
      <c r="X122" s="8"/>
      <c r="Y122" s="8"/>
      <c r="Z122" s="15">
        <f>SUM(Z108:Z121)</f>
        <v>20.5</v>
      </c>
      <c r="AA122" s="15">
        <f>SUM(AA108:AA121)</f>
        <v>3</v>
      </c>
      <c r="AB122" s="15">
        <f>SUM(AB108:AB121)</f>
        <v>6</v>
      </c>
      <c r="AC122" s="15">
        <f>SUM(AC108:AC121)</f>
        <v>9</v>
      </c>
      <c r="AD122" s="15">
        <f>SUM(AD108:AD121)</f>
        <v>0</v>
      </c>
      <c r="AP122" s="24"/>
      <c r="AQ122" s="24"/>
      <c r="AR122" s="47"/>
    </row>
    <row r="123" spans="1:44" ht="15.75" customHeight="1" x14ac:dyDescent="0.25">
      <c r="A123" s="40"/>
      <c r="D123" s="23" t="s">
        <v>119</v>
      </c>
      <c r="E123" s="23"/>
      <c r="F123" s="23"/>
      <c r="G123" s="23" t="s">
        <v>146</v>
      </c>
      <c r="H123" s="24"/>
      <c r="I123" s="24">
        <v>15</v>
      </c>
      <c r="J123" s="24">
        <v>17</v>
      </c>
      <c r="K123" s="24">
        <v>7</v>
      </c>
      <c r="L123" s="24">
        <f t="shared" si="36"/>
        <v>24</v>
      </c>
      <c r="M123" s="55">
        <v>4</v>
      </c>
      <c r="Q123" s="47"/>
      <c r="R123" s="47"/>
      <c r="T123" s="23" t="s">
        <v>121</v>
      </c>
      <c r="Z123" s="24">
        <f>+Z122+AM118</f>
        <v>37.5</v>
      </c>
      <c r="AA123" s="24">
        <f>+AA122+AN118</f>
        <v>8</v>
      </c>
      <c r="AB123" s="24">
        <f>+AB122+AO118</f>
        <v>13</v>
      </c>
      <c r="AC123" s="24">
        <f>+AC122+AP118</f>
        <v>21</v>
      </c>
      <c r="AD123" s="24">
        <f>+AD122+AQ118</f>
        <v>6</v>
      </c>
      <c r="AR123" s="47"/>
    </row>
    <row r="124" spans="1:44" ht="15.75" customHeight="1" x14ac:dyDescent="0.25">
      <c r="A124" s="40"/>
      <c r="D124" s="23" t="s">
        <v>144</v>
      </c>
      <c r="E124" s="23"/>
      <c r="F124" s="23"/>
      <c r="G124" s="16" t="s">
        <v>138</v>
      </c>
      <c r="H124" s="24"/>
      <c r="I124" s="24">
        <v>15</v>
      </c>
      <c r="J124" s="24">
        <v>3</v>
      </c>
      <c r="K124" s="24">
        <v>6</v>
      </c>
      <c r="L124" s="24">
        <f t="shared" si="36"/>
        <v>9</v>
      </c>
      <c r="M124" s="55">
        <v>4</v>
      </c>
      <c r="Q124" s="47"/>
      <c r="R124" s="47"/>
      <c r="S124" s="30"/>
      <c r="T124" s="23"/>
      <c r="Z124" s="24"/>
      <c r="AA124" s="24"/>
      <c r="AB124" s="24"/>
      <c r="AC124" s="24"/>
      <c r="AD124" s="24"/>
      <c r="AR124" s="47"/>
    </row>
    <row r="125" spans="1:44" ht="15.75" customHeight="1" x14ac:dyDescent="0.25">
      <c r="A125" s="40"/>
      <c r="D125" s="23" t="s">
        <v>51</v>
      </c>
      <c r="E125" s="23"/>
      <c r="F125" s="23"/>
      <c r="G125" s="23" t="s">
        <v>17</v>
      </c>
      <c r="H125" s="24"/>
      <c r="I125" s="24">
        <v>15</v>
      </c>
      <c r="J125" s="24">
        <v>1</v>
      </c>
      <c r="K125" s="24">
        <v>4</v>
      </c>
      <c r="L125" s="24">
        <f t="shared" si="36"/>
        <v>5</v>
      </c>
      <c r="M125" s="55">
        <v>4</v>
      </c>
      <c r="Q125" s="47"/>
      <c r="R125" s="47"/>
      <c r="S125" s="30"/>
      <c r="T125" s="23" t="s">
        <v>120</v>
      </c>
      <c r="Z125" s="24">
        <f>+Z105+Z123+AC142-1-1</f>
        <v>264.5</v>
      </c>
      <c r="AA125" s="24">
        <f>+AA105+AA123</f>
        <v>69</v>
      </c>
      <c r="AB125" s="24">
        <f>+AB105+AB123</f>
        <v>94</v>
      </c>
      <c r="AC125" s="24">
        <f>AB125+AA125</f>
        <v>163</v>
      </c>
      <c r="AD125" s="24">
        <f>+AD105+AD123</f>
        <v>30</v>
      </c>
      <c r="AR125" s="47"/>
    </row>
    <row r="126" spans="1:44" ht="15.75" customHeight="1" x14ac:dyDescent="0.25">
      <c r="A126" s="40"/>
      <c r="D126" s="23" t="s">
        <v>39</v>
      </c>
      <c r="E126" s="23"/>
      <c r="F126" s="23"/>
      <c r="G126" s="23" t="s">
        <v>148</v>
      </c>
      <c r="H126" s="24"/>
      <c r="I126" s="24">
        <v>15</v>
      </c>
      <c r="J126" s="24">
        <v>0</v>
      </c>
      <c r="K126" s="24">
        <v>3</v>
      </c>
      <c r="L126" s="24">
        <f t="shared" si="36"/>
        <v>3</v>
      </c>
      <c r="M126" s="55">
        <v>4</v>
      </c>
      <c r="Q126" s="47"/>
      <c r="R126" s="47"/>
      <c r="S126" s="30"/>
      <c r="T126" s="23" t="s">
        <v>107</v>
      </c>
      <c r="Z126" s="24">
        <f>+Z15+Z28+Z41+Z54+AM15+AM28+AM41+AM54</f>
        <v>264.5</v>
      </c>
      <c r="AA126" s="24">
        <f>+AA15+AA28+AA41+AA54+AN15+AN28+AN41+AN54</f>
        <v>69</v>
      </c>
      <c r="AB126" s="24">
        <f>+AB15+AB28+AB41+AB54+AO15+AO28+AO41+AO54</f>
        <v>94</v>
      </c>
      <c r="AC126" s="24">
        <f>+AC15+AC28+AC41+AC54+AP15+AP28+AP41+AP54</f>
        <v>163</v>
      </c>
      <c r="AD126" s="24">
        <f>+AD15+AD28+AD41+AD54+AQ15+AQ28+AQ41+AQ54</f>
        <v>30</v>
      </c>
      <c r="AR126" s="47"/>
    </row>
    <row r="127" spans="1:44" ht="15.75" customHeight="1" x14ac:dyDescent="0.25">
      <c r="A127" s="40"/>
      <c r="Q127" s="47"/>
      <c r="R127" s="47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thickBot="1" x14ac:dyDescent="0.3">
      <c r="A132" s="40"/>
      <c r="Q132" s="47"/>
      <c r="R132" s="47"/>
      <c r="U132" s="42" t="s">
        <v>150</v>
      </c>
      <c r="V132" s="10" t="s">
        <v>168</v>
      </c>
      <c r="W132" s="10"/>
      <c r="X132" s="10"/>
      <c r="Y132" s="10"/>
      <c r="Z132" s="10"/>
      <c r="AA132" s="10"/>
      <c r="AB132" s="10"/>
      <c r="AC132" s="42" t="s">
        <v>4</v>
      </c>
      <c r="AD132" s="42" t="s">
        <v>8</v>
      </c>
      <c r="AE132" s="42" t="s">
        <v>9</v>
      </c>
      <c r="AF132" s="42" t="s">
        <v>10</v>
      </c>
      <c r="AG132" s="42" t="s">
        <v>100</v>
      </c>
      <c r="AH132" s="42"/>
      <c r="AI132" s="42" t="s">
        <v>5</v>
      </c>
      <c r="AJ132" s="42" t="s">
        <v>7</v>
      </c>
      <c r="AK132" s="42" t="s">
        <v>6</v>
      </c>
      <c r="AL132" s="42" t="s">
        <v>101</v>
      </c>
      <c r="AR132" s="47"/>
    </row>
    <row r="133" spans="1:44" ht="15.75" customHeight="1" x14ac:dyDescent="0.25">
      <c r="A133" s="40"/>
      <c r="Q133" s="47"/>
      <c r="R133" s="47"/>
      <c r="U133" s="30">
        <v>7</v>
      </c>
      <c r="V133" s="23" t="s">
        <v>176</v>
      </c>
      <c r="W133" s="23"/>
      <c r="X133" s="23"/>
      <c r="Y133" s="23"/>
      <c r="Z133" s="24"/>
      <c r="AC133" s="24">
        <v>1</v>
      </c>
      <c r="AD133" s="24">
        <v>0</v>
      </c>
      <c r="AE133" s="24">
        <v>1</v>
      </c>
      <c r="AF133" s="24">
        <v>0</v>
      </c>
      <c r="AG133" s="115">
        <f t="shared" ref="AG133:AG137" si="39">+(AD133*2+AF133)/(2*AC133)</f>
        <v>0</v>
      </c>
      <c r="AH133" s="115"/>
      <c r="AI133" s="24">
        <v>4</v>
      </c>
      <c r="AJ133" s="24">
        <v>0</v>
      </c>
      <c r="AK133" s="24">
        <v>0</v>
      </c>
      <c r="AL133" s="26">
        <f t="shared" ref="AL133:AL137" si="40">+AI133/AC133</f>
        <v>4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82</v>
      </c>
      <c r="W134" s="23"/>
      <c r="X134" s="23"/>
      <c r="Y134" s="23"/>
      <c r="Z134" s="24"/>
      <c r="AC134" s="24">
        <v>4</v>
      </c>
      <c r="AD134" s="24">
        <v>4</v>
      </c>
      <c r="AE134" s="24">
        <v>0</v>
      </c>
      <c r="AF134" s="24">
        <v>0</v>
      </c>
      <c r="AG134" s="115">
        <f t="shared" si="39"/>
        <v>1</v>
      </c>
      <c r="AH134" s="115"/>
      <c r="AI134" s="24">
        <v>5</v>
      </c>
      <c r="AJ134" s="24">
        <v>0</v>
      </c>
      <c r="AK134" s="24">
        <v>0</v>
      </c>
      <c r="AL134" s="26">
        <f t="shared" si="40"/>
        <v>1.25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388</v>
      </c>
      <c r="W135" s="23"/>
      <c r="X135" s="23"/>
      <c r="Y135" s="23"/>
      <c r="Z135" s="24"/>
      <c r="AC135" s="24">
        <v>4</v>
      </c>
      <c r="AD135" s="24">
        <v>3</v>
      </c>
      <c r="AE135" s="24">
        <v>1</v>
      </c>
      <c r="AF135" s="24">
        <v>0</v>
      </c>
      <c r="AG135" s="115">
        <f t="shared" si="39"/>
        <v>0.75</v>
      </c>
      <c r="AH135" s="115"/>
      <c r="AI135" s="24">
        <v>7</v>
      </c>
      <c r="AJ135" s="24">
        <v>0</v>
      </c>
      <c r="AK135" s="24">
        <v>0</v>
      </c>
      <c r="AL135" s="26">
        <f t="shared" si="40"/>
        <v>1.75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16</v>
      </c>
      <c r="W136" s="23"/>
      <c r="X136" s="23"/>
      <c r="Y136" s="23"/>
      <c r="Z136" s="24"/>
      <c r="AC136" s="24">
        <v>5</v>
      </c>
      <c r="AD136" s="24">
        <v>1</v>
      </c>
      <c r="AE136" s="24">
        <v>3</v>
      </c>
      <c r="AF136" s="24">
        <v>1</v>
      </c>
      <c r="AG136" s="115">
        <f t="shared" si="39"/>
        <v>0.3</v>
      </c>
      <c r="AH136" s="115"/>
      <c r="AI136" s="24">
        <v>16</v>
      </c>
      <c r="AJ136" s="24">
        <v>1</v>
      </c>
      <c r="AK136" s="24">
        <v>0</v>
      </c>
      <c r="AL136" s="26">
        <f t="shared" si="40"/>
        <v>3.2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445</v>
      </c>
      <c r="W137" s="23"/>
      <c r="X137" s="23"/>
      <c r="Y137" s="23"/>
      <c r="Z137" s="24"/>
      <c r="AC137" s="24">
        <v>1</v>
      </c>
      <c r="AD137" s="24">
        <v>0</v>
      </c>
      <c r="AE137" s="24">
        <v>1</v>
      </c>
      <c r="AF137" s="24">
        <v>0</v>
      </c>
      <c r="AG137" s="115">
        <f t="shared" si="39"/>
        <v>0</v>
      </c>
      <c r="AH137" s="115"/>
      <c r="AI137" s="24">
        <v>3</v>
      </c>
      <c r="AJ137" s="24">
        <v>0</v>
      </c>
      <c r="AK137" s="24">
        <v>0</v>
      </c>
      <c r="AL137" s="26">
        <f t="shared" si="40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97</v>
      </c>
      <c r="W138" s="23"/>
      <c r="X138" s="23"/>
      <c r="Y138" s="23"/>
      <c r="Z138" s="24"/>
      <c r="AC138" s="24">
        <v>3</v>
      </c>
      <c r="AD138" s="24">
        <v>2</v>
      </c>
      <c r="AE138" s="24">
        <v>1</v>
      </c>
      <c r="AF138" s="24">
        <v>0</v>
      </c>
      <c r="AG138" s="115">
        <f>+(AD138*2+AF138)/(2*AC138)</f>
        <v>0.66666666666666663</v>
      </c>
      <c r="AH138" s="115"/>
      <c r="AI138" s="24">
        <v>6</v>
      </c>
      <c r="AJ138" s="24">
        <v>0</v>
      </c>
      <c r="AK138" s="24">
        <v>0</v>
      </c>
      <c r="AL138" s="26">
        <f>+AI138/AC138</f>
        <v>2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8</v>
      </c>
      <c r="V139" s="23" t="s">
        <v>446</v>
      </c>
      <c r="AC139" s="24">
        <v>1</v>
      </c>
      <c r="AD139" s="24">
        <v>1</v>
      </c>
      <c r="AE139" s="24">
        <v>0</v>
      </c>
      <c r="AF139" s="24">
        <v>0</v>
      </c>
      <c r="AG139" s="115">
        <f>+(AD139*2+AF139)/(2*AC139)</f>
        <v>1</v>
      </c>
      <c r="AH139" s="115"/>
      <c r="AI139" s="24">
        <v>3</v>
      </c>
      <c r="AJ139" s="24">
        <v>0</v>
      </c>
      <c r="AK139" s="24">
        <v>0</v>
      </c>
      <c r="AL139" s="26">
        <f>+AI139/AC139</f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</v>
      </c>
      <c r="V140" s="23" t="s">
        <v>211</v>
      </c>
      <c r="W140" s="23"/>
      <c r="X140" s="23"/>
      <c r="Y140" s="23"/>
      <c r="Z140" s="24"/>
      <c r="AC140" s="24">
        <v>9</v>
      </c>
      <c r="AD140" s="24">
        <v>4</v>
      </c>
      <c r="AE140" s="24">
        <v>3</v>
      </c>
      <c r="AF140" s="24">
        <v>2</v>
      </c>
      <c r="AG140" s="115">
        <f>+(AD140*2+AF140)/(2*AC140)</f>
        <v>0.55555555555555558</v>
      </c>
      <c r="AH140" s="115"/>
      <c r="AI140" s="24">
        <v>28</v>
      </c>
      <c r="AJ140" s="24">
        <v>0</v>
      </c>
      <c r="AK140" s="24">
        <v>1</v>
      </c>
      <c r="AL140" s="26">
        <f>+AI140/AC140</f>
        <v>3.1111111111111112</v>
      </c>
      <c r="AR140" s="40"/>
    </row>
    <row r="141" spans="1:44" ht="15.75" customHeight="1" thickBot="1" x14ac:dyDescent="0.3">
      <c r="A141" s="40"/>
      <c r="Q141" s="45"/>
      <c r="R141" s="45"/>
      <c r="U141" s="59">
        <v>7</v>
      </c>
      <c r="V141" s="31" t="s">
        <v>363</v>
      </c>
      <c r="W141" s="31"/>
      <c r="X141" s="31"/>
      <c r="Y141" s="31"/>
      <c r="Z141" s="43"/>
      <c r="AA141" s="3"/>
      <c r="AB141" s="3"/>
      <c r="AC141" s="43">
        <v>7</v>
      </c>
      <c r="AD141" s="43">
        <v>2</v>
      </c>
      <c r="AE141" s="43">
        <v>5</v>
      </c>
      <c r="AF141" s="43">
        <v>0</v>
      </c>
      <c r="AG141" s="119">
        <f>+(AD141*2+AF141)/(2*AC141)</f>
        <v>0.2857142857142857</v>
      </c>
      <c r="AH141" s="119"/>
      <c r="AI141" s="43">
        <v>28</v>
      </c>
      <c r="AJ141" s="43">
        <v>1</v>
      </c>
      <c r="AK141" s="43">
        <v>0</v>
      </c>
      <c r="AL141" s="60">
        <f>+AI141/AC141</f>
        <v>4</v>
      </c>
      <c r="AR141" s="45"/>
    </row>
    <row r="142" spans="1:44" ht="15.75" customHeight="1" x14ac:dyDescent="0.25">
      <c r="A142" s="40"/>
      <c r="Q142" s="45"/>
      <c r="R142" s="45"/>
      <c r="U142" s="8"/>
      <c r="V142" s="35"/>
      <c r="W142" s="34" t="s">
        <v>27</v>
      </c>
      <c r="X142" s="35"/>
      <c r="Y142" s="35"/>
      <c r="Z142" s="15"/>
      <c r="AA142" s="8"/>
      <c r="AB142" s="8"/>
      <c r="AC142" s="15">
        <f>SUM(AC133:AC141)</f>
        <v>35</v>
      </c>
      <c r="AD142" s="15">
        <f>SUM(AD133:AD141)</f>
        <v>17</v>
      </c>
      <c r="AE142" s="15">
        <f>SUM(AE133:AE141)</f>
        <v>15</v>
      </c>
      <c r="AF142" s="15">
        <f>SUM(AF133:AF141)</f>
        <v>3</v>
      </c>
      <c r="AG142" s="118">
        <f>(2*AD142+AF142)/(2*AC142)</f>
        <v>0.52857142857142858</v>
      </c>
      <c r="AH142" s="118"/>
      <c r="AI142" s="15">
        <f>SUM(AI133:AI141)</f>
        <v>100</v>
      </c>
      <c r="AJ142" s="15">
        <f>SUM(AJ133:AJ141)</f>
        <v>2</v>
      </c>
      <c r="AK142" s="15">
        <f>SUM(AK133:AK141)</f>
        <v>1</v>
      </c>
      <c r="AL142" s="36">
        <f>+AI142/AC142</f>
        <v>2.8571428571428572</v>
      </c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39:AH139"/>
    <mergeCell ref="AG140:AH140"/>
    <mergeCell ref="AG141:AH141"/>
    <mergeCell ref="AG142:AH142"/>
    <mergeCell ref="AG133:AH133"/>
    <mergeCell ref="AG134:AH134"/>
    <mergeCell ref="AG135:AH135"/>
    <mergeCell ref="AG136:AH136"/>
    <mergeCell ref="AG137:AH137"/>
    <mergeCell ref="AG138:AH138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26">
    <cfRule type="cellIs" dxfId="4" priority="5" operator="notEqual">
      <formula>$Z$125</formula>
    </cfRule>
  </conditionalFormatting>
  <conditionalFormatting sqref="AA126">
    <cfRule type="cellIs" dxfId="3" priority="4" operator="notEqual">
      <formula>$AA$125</formula>
    </cfRule>
  </conditionalFormatting>
  <conditionalFormatting sqref="AB126">
    <cfRule type="cellIs" dxfId="2" priority="3" operator="notEqual">
      <formula>$AB$125</formula>
    </cfRule>
  </conditionalFormatting>
  <conditionalFormatting sqref="AC126">
    <cfRule type="cellIs" dxfId="1" priority="2" operator="notEqual">
      <formula>$AC$125</formula>
    </cfRule>
  </conditionalFormatting>
  <conditionalFormatting sqref="AD126">
    <cfRule type="cellIs" dxfId="0" priority="1" operator="notEqual">
      <formula>$AD$125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B75D-4BD0-4BA6-9552-0A5811368EA6}">
  <dimension ref="A1:AR145"/>
  <sheetViews>
    <sheetView zoomScale="70" zoomScaleNormal="70" zoomScaleSheetLayoutView="78" workbookViewId="0">
      <selection activeCell="AD80" sqref="AD80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14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13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10</v>
      </c>
      <c r="AD3" s="24">
        <v>7</v>
      </c>
      <c r="AE3" s="24">
        <v>1</v>
      </c>
      <c r="AF3" s="24">
        <v>2</v>
      </c>
      <c r="AG3" s="118">
        <f t="shared" ref="AG3:AG11" si="0">+(AD3*2+AF3)/(2*AC3)</f>
        <v>0.8</v>
      </c>
      <c r="AH3" s="118"/>
      <c r="AI3" s="24">
        <v>18</v>
      </c>
      <c r="AJ3" s="24">
        <v>1</v>
      </c>
      <c r="AK3" s="24">
        <v>2</v>
      </c>
      <c r="AL3" s="26">
        <f t="shared" ref="AL3:AL11" si="1">+AI3/AC3</f>
        <v>1.8</v>
      </c>
      <c r="AN3" s="24"/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10</v>
      </c>
      <c r="H4" s="5">
        <v>1</v>
      </c>
      <c r="I4" s="5">
        <v>3</v>
      </c>
      <c r="J4" s="5">
        <f t="shared" ref="J4:J11" si="2">2*G4+I4</f>
        <v>23</v>
      </c>
      <c r="K4" s="38">
        <f t="shared" ref="K4:K11" si="3">+J4/((G4+H4+I4)*2)</f>
        <v>0.8214285714285714</v>
      </c>
      <c r="L4" s="5">
        <f>+$AN$27</f>
        <v>62</v>
      </c>
      <c r="M4" s="5">
        <v>30</v>
      </c>
      <c r="N4" s="5">
        <f>+$AO$27</f>
        <v>104</v>
      </c>
      <c r="O4" s="5">
        <f>+$AQ$27</f>
        <v>16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9</v>
      </c>
      <c r="AD4" s="24">
        <v>5</v>
      </c>
      <c r="AE4" s="24">
        <v>2</v>
      </c>
      <c r="AF4" s="24">
        <v>2</v>
      </c>
      <c r="AG4" s="115">
        <f t="shared" si="0"/>
        <v>0.66666666666666663</v>
      </c>
      <c r="AH4" s="115"/>
      <c r="AI4" s="24">
        <v>22</v>
      </c>
      <c r="AJ4" s="24">
        <v>0</v>
      </c>
      <c r="AK4" s="24">
        <v>0</v>
      </c>
      <c r="AL4" s="26">
        <f t="shared" si="1"/>
        <v>2.4444444444444446</v>
      </c>
      <c r="AN4" s="24"/>
      <c r="AO4" s="5"/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9</v>
      </c>
      <c r="H5" s="5">
        <v>3</v>
      </c>
      <c r="I5" s="5">
        <v>2</v>
      </c>
      <c r="J5" s="5">
        <f t="shared" si="2"/>
        <v>20</v>
      </c>
      <c r="K5" s="38">
        <f t="shared" si="3"/>
        <v>0.7142857142857143</v>
      </c>
      <c r="L5" s="5">
        <f>+$AA$27</f>
        <v>53</v>
      </c>
      <c r="M5" s="5">
        <v>32</v>
      </c>
      <c r="N5" s="5">
        <f>+$AB$27</f>
        <v>86</v>
      </c>
      <c r="O5" s="5">
        <f>+$AD$27</f>
        <v>20</v>
      </c>
      <c r="P5" s="5">
        <v>2</v>
      </c>
      <c r="Q5" s="46"/>
      <c r="R5" s="40"/>
      <c r="U5" s="30">
        <v>7</v>
      </c>
      <c r="V5" s="23" t="s">
        <v>24</v>
      </c>
      <c r="X5" s="23"/>
      <c r="Y5" s="23"/>
      <c r="Z5" s="23" t="s">
        <v>25</v>
      </c>
      <c r="AB5" s="24"/>
      <c r="AC5" s="24">
        <v>14</v>
      </c>
      <c r="AD5" s="24">
        <v>7</v>
      </c>
      <c r="AE5" s="24">
        <v>5</v>
      </c>
      <c r="AF5" s="24">
        <v>2</v>
      </c>
      <c r="AG5" s="115">
        <f t="shared" si="0"/>
        <v>0.5714285714285714</v>
      </c>
      <c r="AH5" s="115"/>
      <c r="AI5" s="24">
        <v>41</v>
      </c>
      <c r="AJ5" s="24">
        <v>0</v>
      </c>
      <c r="AK5" s="24">
        <v>0</v>
      </c>
      <c r="AL5" s="26">
        <f t="shared" si="1"/>
        <v>2.9285714285714284</v>
      </c>
      <c r="AN5" s="24"/>
      <c r="AO5" s="5"/>
      <c r="AQ5" s="24"/>
      <c r="AR5" s="45"/>
    </row>
    <row r="6" spans="1:44" ht="18" x14ac:dyDescent="0.25">
      <c r="A6" s="40"/>
      <c r="B6" s="5">
        <v>3</v>
      </c>
      <c r="C6" s="6" t="s">
        <v>47</v>
      </c>
      <c r="D6" s="11"/>
      <c r="E6" s="11"/>
      <c r="F6" s="11"/>
      <c r="G6" s="5">
        <v>7</v>
      </c>
      <c r="H6" s="5">
        <v>5</v>
      </c>
      <c r="I6" s="5">
        <v>2</v>
      </c>
      <c r="J6" s="5">
        <f t="shared" si="2"/>
        <v>16</v>
      </c>
      <c r="K6" s="38">
        <f t="shared" si="3"/>
        <v>0.5714285714285714</v>
      </c>
      <c r="L6" s="5">
        <f>+$AA$53</f>
        <v>47</v>
      </c>
      <c r="M6" s="5">
        <v>41</v>
      </c>
      <c r="N6" s="5">
        <f>+$AB$53</f>
        <v>71</v>
      </c>
      <c r="O6" s="5">
        <f>+$AD$53</f>
        <v>18</v>
      </c>
      <c r="P6" s="5">
        <v>3</v>
      </c>
      <c r="Q6" s="46"/>
      <c r="R6" s="40"/>
      <c r="U6" s="30">
        <v>7.5</v>
      </c>
      <c r="V6" s="23" t="s">
        <v>111</v>
      </c>
      <c r="X6" s="23"/>
      <c r="Y6" s="23"/>
      <c r="Z6" s="23" t="s">
        <v>21</v>
      </c>
      <c r="AB6" s="24"/>
      <c r="AC6" s="24">
        <v>6</v>
      </c>
      <c r="AD6" s="24">
        <v>2</v>
      </c>
      <c r="AE6" s="24">
        <v>3</v>
      </c>
      <c r="AF6" s="24">
        <v>1</v>
      </c>
      <c r="AG6" s="115">
        <f>+(AD6*2+AF6)/(2*AC6)</f>
        <v>0.41666666666666669</v>
      </c>
      <c r="AH6" s="115"/>
      <c r="AI6" s="24">
        <v>19</v>
      </c>
      <c r="AJ6" s="24">
        <v>0</v>
      </c>
      <c r="AK6" s="24">
        <v>0</v>
      </c>
      <c r="AL6" s="26">
        <f>+AI6/AC6</f>
        <v>3.1666666666666665</v>
      </c>
      <c r="AN6" s="24"/>
      <c r="AO6" s="5"/>
      <c r="AQ6" s="24"/>
      <c r="AR6" s="45"/>
    </row>
    <row r="7" spans="1:44" ht="18" x14ac:dyDescent="0.25">
      <c r="A7" s="40"/>
      <c r="B7" s="5">
        <v>4</v>
      </c>
      <c r="C7" s="6" t="s">
        <v>160</v>
      </c>
      <c r="D7" s="11"/>
      <c r="E7" s="11"/>
      <c r="F7" s="11"/>
      <c r="G7" s="5">
        <v>6</v>
      </c>
      <c r="H7" s="5">
        <v>6</v>
      </c>
      <c r="I7" s="5">
        <v>2</v>
      </c>
      <c r="J7" s="5">
        <f t="shared" si="2"/>
        <v>14</v>
      </c>
      <c r="K7" s="38">
        <f t="shared" si="3"/>
        <v>0.5</v>
      </c>
      <c r="L7" s="5">
        <f>+$AA$66</f>
        <v>43</v>
      </c>
      <c r="M7" s="5">
        <v>47</v>
      </c>
      <c r="N7" s="5">
        <f>+$AB$66</f>
        <v>69</v>
      </c>
      <c r="O7" s="5">
        <f>+$AD$66</f>
        <v>16</v>
      </c>
      <c r="P7" s="5">
        <v>3</v>
      </c>
      <c r="Q7" s="46"/>
      <c r="R7" s="40"/>
      <c r="U7" s="30">
        <v>7.5</v>
      </c>
      <c r="V7" s="23" t="s">
        <v>97</v>
      </c>
      <c r="X7" s="23"/>
      <c r="Y7" s="23"/>
      <c r="Z7" s="23" t="s">
        <v>132</v>
      </c>
      <c r="AB7" s="24"/>
      <c r="AC7" s="24">
        <v>14</v>
      </c>
      <c r="AD7" s="24">
        <v>4</v>
      </c>
      <c r="AE7" s="24">
        <v>7</v>
      </c>
      <c r="AF7" s="24">
        <v>3</v>
      </c>
      <c r="AG7" s="115">
        <f>+(AD7*2+AF7)/(2*AC7)</f>
        <v>0.39285714285714285</v>
      </c>
      <c r="AH7" s="115"/>
      <c r="AI7" s="24">
        <v>45</v>
      </c>
      <c r="AJ7" s="24">
        <v>1</v>
      </c>
      <c r="AK7" s="24">
        <v>0</v>
      </c>
      <c r="AL7" s="26">
        <f>+AI7/AC7</f>
        <v>3.2142857142857144</v>
      </c>
      <c r="AN7" s="24"/>
      <c r="AO7" s="5"/>
      <c r="AQ7" s="24"/>
      <c r="AR7" s="45"/>
    </row>
    <row r="8" spans="1:44" ht="18" x14ac:dyDescent="0.25">
      <c r="A8" s="40"/>
      <c r="B8" s="5">
        <v>2</v>
      </c>
      <c r="C8" s="6" t="s">
        <v>132</v>
      </c>
      <c r="D8" s="11"/>
      <c r="E8" s="11"/>
      <c r="F8" s="11"/>
      <c r="G8" s="5">
        <v>4</v>
      </c>
      <c r="H8" s="5">
        <v>7</v>
      </c>
      <c r="I8" s="5">
        <v>3</v>
      </c>
      <c r="J8" s="5">
        <f t="shared" si="2"/>
        <v>11</v>
      </c>
      <c r="K8" s="38">
        <f t="shared" si="3"/>
        <v>0.39285714285714285</v>
      </c>
      <c r="L8" s="5">
        <f>+$AA$40</f>
        <v>30</v>
      </c>
      <c r="M8" s="5">
        <v>46</v>
      </c>
      <c r="N8" s="5">
        <f>+$AB$40</f>
        <v>53</v>
      </c>
      <c r="O8" s="5">
        <f>+$AD$40</f>
        <v>24</v>
      </c>
      <c r="P8" s="5">
        <v>5</v>
      </c>
      <c r="Q8" s="46"/>
      <c r="R8" s="40"/>
      <c r="U8" s="30">
        <v>7.5</v>
      </c>
      <c r="V8" s="23" t="s">
        <v>16</v>
      </c>
      <c r="X8" s="23"/>
      <c r="Y8" s="23"/>
      <c r="Z8" s="23" t="s">
        <v>17</v>
      </c>
      <c r="AB8" s="24"/>
      <c r="AC8" s="24">
        <v>12</v>
      </c>
      <c r="AD8" s="24">
        <v>2</v>
      </c>
      <c r="AE8" s="24">
        <v>8</v>
      </c>
      <c r="AF8" s="24">
        <v>2</v>
      </c>
      <c r="AG8" s="115">
        <f>+(AD8*2+AF8)/(2*AC8)</f>
        <v>0.25</v>
      </c>
      <c r="AH8" s="115"/>
      <c r="AI8" s="24">
        <v>39</v>
      </c>
      <c r="AJ8" s="24">
        <v>0</v>
      </c>
      <c r="AK8" s="24">
        <v>1</v>
      </c>
      <c r="AL8" s="26">
        <f>+AI8/AC8</f>
        <v>3.25</v>
      </c>
      <c r="AN8" s="24"/>
      <c r="AO8" s="5"/>
      <c r="AQ8" s="24"/>
      <c r="AR8" s="45"/>
    </row>
    <row r="9" spans="1:44" ht="18" x14ac:dyDescent="0.25">
      <c r="A9" s="40"/>
      <c r="B9" s="5">
        <v>7</v>
      </c>
      <c r="C9" s="6" t="s">
        <v>161</v>
      </c>
      <c r="D9" s="11"/>
      <c r="E9" s="6"/>
      <c r="F9" s="11"/>
      <c r="G9" s="5">
        <v>4</v>
      </c>
      <c r="H9" s="5">
        <v>8</v>
      </c>
      <c r="I9" s="5">
        <v>2</v>
      </c>
      <c r="J9" s="5">
        <f t="shared" si="2"/>
        <v>10</v>
      </c>
      <c r="K9" s="38">
        <f t="shared" si="3"/>
        <v>0.35714285714285715</v>
      </c>
      <c r="L9" s="5">
        <f>+$AN$53</f>
        <v>29</v>
      </c>
      <c r="M9" s="5">
        <v>41</v>
      </c>
      <c r="N9" s="5">
        <f>+$AO$53</f>
        <v>44</v>
      </c>
      <c r="O9" s="5">
        <f>+$AQ$53</f>
        <v>20</v>
      </c>
      <c r="P9" s="5">
        <v>6</v>
      </c>
      <c r="Q9" s="46"/>
      <c r="R9" s="40"/>
      <c r="U9" s="30">
        <v>7.5</v>
      </c>
      <c r="V9" s="23" t="s">
        <v>98</v>
      </c>
      <c r="X9" s="23"/>
      <c r="Y9" s="23"/>
      <c r="Z9" s="23" t="s">
        <v>19</v>
      </c>
      <c r="AB9" s="24"/>
      <c r="AC9" s="24">
        <v>9</v>
      </c>
      <c r="AD9" s="24">
        <v>4</v>
      </c>
      <c r="AE9" s="24">
        <v>4</v>
      </c>
      <c r="AF9" s="24">
        <v>1</v>
      </c>
      <c r="AG9" s="115">
        <f t="shared" si="0"/>
        <v>0.5</v>
      </c>
      <c r="AH9" s="115"/>
      <c r="AI9" s="24">
        <v>32</v>
      </c>
      <c r="AJ9" s="24">
        <v>0</v>
      </c>
      <c r="AK9" s="24">
        <v>1</v>
      </c>
      <c r="AL9" s="26">
        <f t="shared" si="1"/>
        <v>3.5555555555555554</v>
      </c>
      <c r="AN9" s="24"/>
      <c r="AO9" s="5"/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4</v>
      </c>
      <c r="H10" s="5">
        <v>8</v>
      </c>
      <c r="I10" s="5">
        <v>2</v>
      </c>
      <c r="J10" s="5">
        <f t="shared" si="2"/>
        <v>10</v>
      </c>
      <c r="K10" s="38">
        <f t="shared" si="3"/>
        <v>0.35714285714285715</v>
      </c>
      <c r="L10" s="5">
        <f>+$AN$40</f>
        <v>35</v>
      </c>
      <c r="M10" s="5">
        <v>44</v>
      </c>
      <c r="N10" s="5">
        <f>+$AO$40</f>
        <v>54</v>
      </c>
      <c r="O10" s="5">
        <f>+$AQ$40</f>
        <v>18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8</v>
      </c>
      <c r="C11" s="6" t="s">
        <v>15</v>
      </c>
      <c r="D11" s="11"/>
      <c r="E11" s="6"/>
      <c r="F11" s="11"/>
      <c r="G11" s="5">
        <v>4</v>
      </c>
      <c r="H11" s="5">
        <v>10</v>
      </c>
      <c r="I11" s="5">
        <v>0</v>
      </c>
      <c r="J11" s="5">
        <f t="shared" si="2"/>
        <v>8</v>
      </c>
      <c r="K11" s="38">
        <f t="shared" si="3"/>
        <v>0.2857142857142857</v>
      </c>
      <c r="L11" s="5">
        <f>+$AN$66</f>
        <v>35</v>
      </c>
      <c r="M11" s="5">
        <v>53</v>
      </c>
      <c r="N11" s="5">
        <f>+$AO$66</f>
        <v>54</v>
      </c>
      <c r="O11" s="5">
        <f>+$AQ$66</f>
        <v>12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+AC142</f>
        <v>33</v>
      </c>
      <c r="AD11" s="24">
        <f>+AD142</f>
        <v>16</v>
      </c>
      <c r="AE11" s="24">
        <f>+AE142</f>
        <v>14</v>
      </c>
      <c r="AF11" s="24">
        <f>+AF142</f>
        <v>3</v>
      </c>
      <c r="AG11" s="115">
        <f t="shared" si="0"/>
        <v>0.53030303030303028</v>
      </c>
      <c r="AH11" s="115"/>
      <c r="AI11" s="24">
        <f>+AI142</f>
        <v>95</v>
      </c>
      <c r="AJ11" s="24">
        <f>+AJ142</f>
        <v>2</v>
      </c>
      <c r="AK11" s="24">
        <f>+AK142</f>
        <v>1</v>
      </c>
      <c r="AL11" s="26">
        <f t="shared" si="1"/>
        <v>2.8787878787878789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48</v>
      </c>
      <c r="H12" s="9">
        <f>SUM(H4:H11)</f>
        <v>48</v>
      </c>
      <c r="I12" s="9">
        <f>SUM(I4:I11)</f>
        <v>16</v>
      </c>
      <c r="J12" s="9"/>
      <c r="K12" s="9"/>
      <c r="L12" s="9">
        <f>SUM(L4:L11)</f>
        <v>334</v>
      </c>
      <c r="M12" s="9">
        <f>SUM(M4:M11)</f>
        <v>334</v>
      </c>
      <c r="N12" s="9">
        <f>SUM(N4:N11)</f>
        <v>535</v>
      </c>
      <c r="O12" s="9">
        <f>SUM(O4:O11)</f>
        <v>144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112</v>
      </c>
      <c r="AD12" s="15">
        <f t="shared" si="4"/>
        <v>48</v>
      </c>
      <c r="AE12" s="15">
        <f t="shared" si="4"/>
        <v>48</v>
      </c>
      <c r="AF12" s="15">
        <f t="shared" si="4"/>
        <v>16</v>
      </c>
      <c r="AG12" s="15"/>
      <c r="AH12" s="15"/>
      <c r="AI12" s="15">
        <f t="shared" ref="AI12:AK12" si="5">SUM(AI3:AI11)</f>
        <v>330</v>
      </c>
      <c r="AJ12" s="15">
        <f t="shared" si="5"/>
        <v>4</v>
      </c>
      <c r="AK12" s="15">
        <f t="shared" si="5"/>
        <v>5</v>
      </c>
      <c r="AL12" s="36">
        <f>+AI12/AC12</f>
        <v>2.9464285714285716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14 Summary:</v>
      </c>
      <c r="C14" s="54"/>
      <c r="D14" s="54"/>
      <c r="E14" s="116">
        <v>44542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187</v>
      </c>
      <c r="D15" s="11"/>
      <c r="E15" s="23"/>
      <c r="F15" s="23"/>
      <c r="G15" s="5">
        <v>2</v>
      </c>
      <c r="H15" s="24">
        <v>2</v>
      </c>
      <c r="I15" s="23" t="s">
        <v>320</v>
      </c>
      <c r="J15" s="23"/>
      <c r="K15" s="23"/>
      <c r="L15" s="23" t="s">
        <v>37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20</v>
      </c>
      <c r="AA15" s="24">
        <v>3</v>
      </c>
      <c r="AB15" s="24">
        <v>3</v>
      </c>
      <c r="AC15" s="24">
        <f t="shared" ref="AC15:AC26" si="6">+AA15+AB15</f>
        <v>6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31</v>
      </c>
      <c r="AN15" s="15">
        <v>8</v>
      </c>
      <c r="AO15" s="15">
        <v>18</v>
      </c>
      <c r="AP15" s="15">
        <f t="shared" ref="AP15:AP26" si="7">+AN15+AO15</f>
        <v>26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2</v>
      </c>
      <c r="I16" s="23" t="s">
        <v>37</v>
      </c>
      <c r="J16" s="23"/>
      <c r="K16" s="23"/>
      <c r="L16" s="23" t="s">
        <v>566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9</v>
      </c>
      <c r="AA16" s="24">
        <v>0</v>
      </c>
      <c r="AB16" s="24">
        <v>0</v>
      </c>
      <c r="AC16" s="24">
        <f t="shared" si="6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10</v>
      </c>
      <c r="AN16" s="24">
        <v>0</v>
      </c>
      <c r="AO16" s="24">
        <v>1</v>
      </c>
      <c r="AP16" s="24">
        <f t="shared" si="7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14</v>
      </c>
      <c r="AA17" s="24">
        <v>18</v>
      </c>
      <c r="AB17" s="24">
        <v>14</v>
      </c>
      <c r="AC17" s="24">
        <f t="shared" si="6"/>
        <v>32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11</v>
      </c>
      <c r="AN17" s="24">
        <v>23</v>
      </c>
      <c r="AO17" s="24">
        <v>4</v>
      </c>
      <c r="AP17" s="24">
        <f t="shared" si="7"/>
        <v>27</v>
      </c>
      <c r="AQ17" s="24">
        <v>6</v>
      </c>
      <c r="AR17" s="45"/>
    </row>
    <row r="18" spans="1:44" ht="15.95" customHeight="1" x14ac:dyDescent="0.25">
      <c r="A18" s="47"/>
      <c r="B18" s="24" t="s">
        <v>53</v>
      </c>
      <c r="C18" s="6" t="s">
        <v>183</v>
      </c>
      <c r="D18" s="11"/>
      <c r="E18" s="23"/>
      <c r="F18" s="23"/>
      <c r="G18" s="5">
        <v>5</v>
      </c>
      <c r="H18" s="24">
        <v>1</v>
      </c>
      <c r="I18" s="23" t="s">
        <v>154</v>
      </c>
      <c r="L18" s="23" t="s">
        <v>567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14</v>
      </c>
      <c r="AA18" s="24">
        <v>14</v>
      </c>
      <c r="AB18" s="24">
        <v>20</v>
      </c>
      <c r="AC18" s="24">
        <f t="shared" si="6"/>
        <v>34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14</v>
      </c>
      <c r="AN18" s="24">
        <v>18</v>
      </c>
      <c r="AO18" s="24">
        <v>12</v>
      </c>
      <c r="AP18" s="24">
        <f t="shared" si="7"/>
        <v>30</v>
      </c>
      <c r="AQ18" s="24">
        <v>2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1</v>
      </c>
      <c r="I19" s="23" t="s">
        <v>125</v>
      </c>
      <c r="L19" s="23"/>
      <c r="M19" s="23" t="s">
        <v>193</v>
      </c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13</v>
      </c>
      <c r="AA19" s="24">
        <v>5</v>
      </c>
      <c r="AB19" s="24">
        <v>5</v>
      </c>
      <c r="AC19" s="24">
        <f t="shared" si="6"/>
        <v>10</v>
      </c>
      <c r="AD19" s="24">
        <v>4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14</v>
      </c>
      <c r="AN19" s="24">
        <v>5</v>
      </c>
      <c r="AO19" s="24">
        <v>13</v>
      </c>
      <c r="AP19" s="24">
        <f t="shared" si="7"/>
        <v>18</v>
      </c>
      <c r="AQ19" s="24">
        <v>0</v>
      </c>
      <c r="AR19" s="45"/>
    </row>
    <row r="20" spans="1:44" ht="15.95" customHeight="1" x14ac:dyDescent="0.25">
      <c r="A20" s="47"/>
      <c r="C20" s="23"/>
      <c r="H20" s="24">
        <v>1</v>
      </c>
      <c r="I20" s="23" t="s">
        <v>422</v>
      </c>
      <c r="L20" s="23" t="s">
        <v>571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14</v>
      </c>
      <c r="AA20" s="24">
        <v>1</v>
      </c>
      <c r="AB20" s="24">
        <v>10</v>
      </c>
      <c r="AC20" s="24">
        <f t="shared" si="6"/>
        <v>11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11</v>
      </c>
      <c r="AN20" s="24">
        <v>2</v>
      </c>
      <c r="AO20" s="24">
        <v>8</v>
      </c>
      <c r="AP20" s="24">
        <f t="shared" si="7"/>
        <v>10</v>
      </c>
      <c r="AQ20" s="24">
        <v>0</v>
      </c>
      <c r="AR20" s="45"/>
    </row>
    <row r="21" spans="1:44" ht="15.95" customHeight="1" x14ac:dyDescent="0.25">
      <c r="A21" s="47"/>
      <c r="H21" s="24">
        <v>1</v>
      </c>
      <c r="I21" s="23" t="s">
        <v>174</v>
      </c>
      <c r="L21" s="23" t="s">
        <v>568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13</v>
      </c>
      <c r="AA21" s="24">
        <v>6</v>
      </c>
      <c r="AB21" s="24">
        <v>5</v>
      </c>
      <c r="AC21" s="24">
        <f t="shared" si="6"/>
        <v>11</v>
      </c>
      <c r="AD21" s="24">
        <v>2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10</v>
      </c>
      <c r="AN21" s="24">
        <v>1</v>
      </c>
      <c r="AO21" s="24">
        <v>8</v>
      </c>
      <c r="AP21" s="24">
        <f t="shared" si="7"/>
        <v>9</v>
      </c>
      <c r="AQ21" s="24">
        <v>2</v>
      </c>
      <c r="AR21" s="45"/>
    </row>
    <row r="22" spans="1:44" ht="15.95" customHeight="1" x14ac:dyDescent="0.25">
      <c r="A22" s="47"/>
      <c r="H22" s="24">
        <v>2</v>
      </c>
      <c r="I22" s="23" t="s">
        <v>125</v>
      </c>
      <c r="L22" s="23" t="s">
        <v>569</v>
      </c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12</v>
      </c>
      <c r="AA22" s="24">
        <v>1</v>
      </c>
      <c r="AB22" s="24">
        <v>6</v>
      </c>
      <c r="AC22" s="24">
        <f t="shared" si="6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9</v>
      </c>
      <c r="AN22" s="24">
        <v>0</v>
      </c>
      <c r="AO22" s="24">
        <v>10</v>
      </c>
      <c r="AP22" s="24">
        <f t="shared" si="7"/>
        <v>10</v>
      </c>
      <c r="AQ22" s="24">
        <v>2</v>
      </c>
      <c r="AR22" s="45"/>
    </row>
    <row r="23" spans="1:44" ht="15.95" customHeight="1" x14ac:dyDescent="0.25">
      <c r="A23" s="47"/>
      <c r="B23" s="40"/>
      <c r="C23" s="52"/>
      <c r="D23" s="52"/>
      <c r="E23" s="52"/>
      <c r="F23" s="52"/>
      <c r="G23" s="48"/>
      <c r="H23" s="51"/>
      <c r="I23" s="52"/>
      <c r="J23" s="52"/>
      <c r="K23" s="51"/>
      <c r="L23" s="51"/>
      <c r="M23" s="51"/>
      <c r="N23" s="51"/>
      <c r="O23" s="51"/>
      <c r="P23" s="51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14</v>
      </c>
      <c r="AA23" s="24">
        <v>4</v>
      </c>
      <c r="AB23" s="24">
        <v>8</v>
      </c>
      <c r="AC23" s="24">
        <f t="shared" si="6"/>
        <v>12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8</v>
      </c>
      <c r="AN23" s="24">
        <v>0</v>
      </c>
      <c r="AO23" s="24">
        <v>11</v>
      </c>
      <c r="AP23" s="24">
        <f t="shared" si="7"/>
        <v>11</v>
      </c>
      <c r="AQ23" s="24">
        <v>0</v>
      </c>
      <c r="AR23" s="50"/>
    </row>
    <row r="24" spans="1:44" ht="15.95" customHeight="1" x14ac:dyDescent="0.25">
      <c r="A24" s="47"/>
      <c r="B24" s="48" t="s">
        <v>58</v>
      </c>
      <c r="C24" s="6" t="s">
        <v>186</v>
      </c>
      <c r="E24" s="23"/>
      <c r="F24" s="23"/>
      <c r="G24" s="5">
        <v>1</v>
      </c>
      <c r="H24" s="24">
        <v>1</v>
      </c>
      <c r="I24" s="23" t="s">
        <v>78</v>
      </c>
      <c r="J24" s="23"/>
      <c r="K24" s="23"/>
      <c r="L24" s="23" t="s">
        <v>115</v>
      </c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9</v>
      </c>
      <c r="AA24" s="24">
        <v>1</v>
      </c>
      <c r="AB24" s="24">
        <v>6</v>
      </c>
      <c r="AC24" s="24">
        <f t="shared" si="6"/>
        <v>7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7"/>
        <v>1</v>
      </c>
      <c r="AQ24" s="24">
        <v>0</v>
      </c>
      <c r="AR24" s="40"/>
    </row>
    <row r="25" spans="1:44" ht="15.95" customHeight="1" x14ac:dyDescent="0.25">
      <c r="A25" s="47"/>
      <c r="B25" s="24" t="s">
        <v>34</v>
      </c>
      <c r="C25" s="16"/>
      <c r="D25" s="16" t="s">
        <v>140</v>
      </c>
      <c r="E25" s="23"/>
      <c r="F25" s="23"/>
      <c r="G25" s="11"/>
      <c r="H25" s="24"/>
      <c r="I25" s="23"/>
      <c r="J25" s="23"/>
      <c r="K25" s="23"/>
      <c r="L25" s="23"/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12</v>
      </c>
      <c r="AA25" s="24">
        <v>0</v>
      </c>
      <c r="AB25" s="24">
        <v>8</v>
      </c>
      <c r="AC25" s="24">
        <f t="shared" si="6"/>
        <v>8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14</v>
      </c>
      <c r="AN25" s="24">
        <v>3</v>
      </c>
      <c r="AO25" s="24">
        <v>9</v>
      </c>
      <c r="AP25" s="24">
        <f t="shared" si="7"/>
        <v>12</v>
      </c>
      <c r="AQ25" s="24">
        <v>2</v>
      </c>
      <c r="AR25" s="40"/>
    </row>
    <row r="26" spans="1:44" ht="15.95" customHeight="1" x14ac:dyDescent="0.25">
      <c r="A26" s="47"/>
      <c r="H26" s="24"/>
      <c r="I26" s="23"/>
      <c r="J26" s="23"/>
      <c r="K26" s="23"/>
      <c r="L26" s="23"/>
      <c r="M26" s="23"/>
      <c r="N26" s="23"/>
      <c r="O26" s="23"/>
      <c r="P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10</v>
      </c>
      <c r="AA26" s="24">
        <v>0</v>
      </c>
      <c r="AB26" s="24">
        <v>1</v>
      </c>
      <c r="AC26" s="24">
        <f t="shared" si="6"/>
        <v>1</v>
      </c>
      <c r="AD26" s="24">
        <v>2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13</v>
      </c>
      <c r="AN26" s="24">
        <v>2</v>
      </c>
      <c r="AO26" s="24">
        <v>9</v>
      </c>
      <c r="AP26" s="24">
        <f t="shared" si="7"/>
        <v>11</v>
      </c>
      <c r="AQ26" s="24">
        <v>0</v>
      </c>
      <c r="AR26" s="40"/>
    </row>
    <row r="27" spans="1:44" ht="15.95" customHeight="1" thickBot="1" x14ac:dyDescent="0.3">
      <c r="A27" s="47"/>
      <c r="C27" s="6" t="s">
        <v>182</v>
      </c>
      <c r="E27" s="23"/>
      <c r="F27" s="23"/>
      <c r="G27" s="5">
        <v>1</v>
      </c>
      <c r="H27" s="24">
        <v>2</v>
      </c>
      <c r="I27" s="23" t="s">
        <v>156</v>
      </c>
      <c r="J27" s="23"/>
      <c r="K27" s="23"/>
      <c r="L27" s="23" t="s">
        <v>224</v>
      </c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154</v>
      </c>
      <c r="AA27" s="25">
        <f t="shared" ref="AA27" si="8">SUM(AA15:AA26)</f>
        <v>53</v>
      </c>
      <c r="AB27" s="25">
        <f>SUM(AB15:AB26)</f>
        <v>86</v>
      </c>
      <c r="AC27" s="25">
        <f>+AB27+AA27</f>
        <v>139</v>
      </c>
      <c r="AD27" s="25">
        <f>SUM(AD15:AD26)</f>
        <v>20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152</v>
      </c>
      <c r="AN27" s="25">
        <f t="shared" ref="AN27" si="9">SUM(AN15:AN26)</f>
        <v>62</v>
      </c>
      <c r="AO27" s="25">
        <f>SUM(AO15:AO26)</f>
        <v>104</v>
      </c>
      <c r="AP27" s="25">
        <f>+AO27+AN27</f>
        <v>166</v>
      </c>
      <c r="AQ27" s="25">
        <f>SUM(AQ15:AQ26)</f>
        <v>16</v>
      </c>
      <c r="AR27" s="40"/>
    </row>
    <row r="28" spans="1:44" ht="15.95" customHeight="1" x14ac:dyDescent="0.25">
      <c r="A28" s="47"/>
      <c r="B28" s="24" t="s">
        <v>34</v>
      </c>
      <c r="C28" s="23" t="s">
        <v>570</v>
      </c>
      <c r="D28" s="16"/>
      <c r="H28" s="24"/>
      <c r="I28" s="23"/>
      <c r="J28" s="23"/>
      <c r="K28" s="23"/>
      <c r="L28" s="23"/>
      <c r="M28" s="23"/>
      <c r="N28" s="23"/>
      <c r="O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26</v>
      </c>
      <c r="AA28" s="15">
        <v>6</v>
      </c>
      <c r="AB28" s="15">
        <v>9</v>
      </c>
      <c r="AC28" s="15">
        <f t="shared" ref="AC28:AC39" si="10">+AA28+AB28</f>
        <v>15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53</v>
      </c>
      <c r="AN28" s="15">
        <v>18</v>
      </c>
      <c r="AO28" s="15">
        <v>21</v>
      </c>
      <c r="AP28" s="15">
        <f t="shared" ref="AP28:AP39" si="11">+AN28+AO28</f>
        <v>39</v>
      </c>
      <c r="AQ28" s="15">
        <v>8</v>
      </c>
      <c r="AR28" s="40"/>
    </row>
    <row r="29" spans="1:44" ht="15.95" customHeight="1" x14ac:dyDescent="0.25">
      <c r="A29" s="47"/>
      <c r="B29" s="40"/>
      <c r="C29" s="52"/>
      <c r="D29" s="52"/>
      <c r="E29" s="52"/>
      <c r="F29" s="52"/>
      <c r="G29" s="48"/>
      <c r="H29" s="51"/>
      <c r="I29" s="52"/>
      <c r="J29" s="52"/>
      <c r="K29" s="51"/>
      <c r="L29" s="51"/>
      <c r="M29" s="51"/>
      <c r="N29" s="51"/>
      <c r="O29" s="51"/>
      <c r="P29" s="51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14</v>
      </c>
      <c r="AA29" s="24">
        <v>0</v>
      </c>
      <c r="AB29" s="24">
        <v>0</v>
      </c>
      <c r="AC29" s="24">
        <f t="shared" si="10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6</v>
      </c>
      <c r="AN29" s="24">
        <v>0</v>
      </c>
      <c r="AO29" s="24">
        <v>0</v>
      </c>
      <c r="AP29" s="24">
        <f t="shared" si="11"/>
        <v>0</v>
      </c>
      <c r="AQ29" s="24">
        <v>0</v>
      </c>
      <c r="AR29" s="40"/>
    </row>
    <row r="30" spans="1:44" ht="15.95" customHeight="1" x14ac:dyDescent="0.25">
      <c r="A30" s="47"/>
      <c r="B30" s="48" t="s">
        <v>67</v>
      </c>
      <c r="C30" s="6" t="s">
        <v>184</v>
      </c>
      <c r="F30" s="20"/>
      <c r="G30" s="5">
        <v>2</v>
      </c>
      <c r="H30" s="24">
        <v>1</v>
      </c>
      <c r="I30" s="23" t="s">
        <v>179</v>
      </c>
      <c r="J30" s="23"/>
      <c r="K30" s="23"/>
      <c r="L30" s="23" t="s">
        <v>63</v>
      </c>
      <c r="M30" s="23"/>
      <c r="N30" s="23"/>
      <c r="O30" s="23"/>
      <c r="P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12</v>
      </c>
      <c r="AA30" s="24">
        <v>7</v>
      </c>
      <c r="AB30" s="24">
        <v>5</v>
      </c>
      <c r="AC30" s="24">
        <f t="shared" si="10"/>
        <v>12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1"/>
        <v>0</v>
      </c>
      <c r="AQ30" s="24">
        <v>0</v>
      </c>
      <c r="AR30" s="40"/>
    </row>
    <row r="31" spans="1:44" ht="15.95" customHeight="1" x14ac:dyDescent="0.25">
      <c r="A31" s="47"/>
      <c r="B31" s="24" t="s">
        <v>34</v>
      </c>
      <c r="C31" s="23" t="s">
        <v>558</v>
      </c>
      <c r="D31" s="23"/>
      <c r="E31" s="23"/>
      <c r="H31" s="24">
        <v>2</v>
      </c>
      <c r="I31" s="23" t="s">
        <v>130</v>
      </c>
      <c r="L31" s="23" t="s">
        <v>57</v>
      </c>
      <c r="M31" s="23"/>
      <c r="N31" s="23"/>
      <c r="O31" s="23"/>
      <c r="P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10</v>
      </c>
      <c r="AA31" s="24">
        <v>2</v>
      </c>
      <c r="AB31" s="24">
        <v>6</v>
      </c>
      <c r="AC31" s="24">
        <f t="shared" si="10"/>
        <v>8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10</v>
      </c>
      <c r="AN31" s="24">
        <v>1</v>
      </c>
      <c r="AO31" s="24">
        <v>2</v>
      </c>
      <c r="AP31" s="24">
        <f t="shared" si="11"/>
        <v>3</v>
      </c>
      <c r="AQ31" s="24">
        <v>0</v>
      </c>
      <c r="AR31" s="40"/>
    </row>
    <row r="32" spans="1:44" ht="15.95" customHeight="1" x14ac:dyDescent="0.25">
      <c r="A32" s="47"/>
      <c r="C32" s="23" t="s">
        <v>559</v>
      </c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14</v>
      </c>
      <c r="AA32" s="24">
        <v>3</v>
      </c>
      <c r="AB32" s="24">
        <v>6</v>
      </c>
      <c r="AC32" s="24">
        <f t="shared" si="10"/>
        <v>9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11</v>
      </c>
      <c r="AN32" s="24">
        <v>6</v>
      </c>
      <c r="AO32" s="24">
        <v>5</v>
      </c>
      <c r="AP32" s="24">
        <f t="shared" si="11"/>
        <v>11</v>
      </c>
      <c r="AQ32" s="24">
        <v>4</v>
      </c>
      <c r="AR32" s="40"/>
    </row>
    <row r="33" spans="1:44" ht="15.95" customHeight="1" x14ac:dyDescent="0.25">
      <c r="A33" s="47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12</v>
      </c>
      <c r="AA33" s="24">
        <v>5</v>
      </c>
      <c r="AB33" s="24">
        <v>6</v>
      </c>
      <c r="AC33" s="24">
        <f t="shared" si="10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12</v>
      </c>
      <c r="AN33" s="24">
        <v>1</v>
      </c>
      <c r="AO33" s="24">
        <v>5</v>
      </c>
      <c r="AP33" s="24">
        <f t="shared" si="11"/>
        <v>6</v>
      </c>
      <c r="AQ33" s="24">
        <v>0</v>
      </c>
      <c r="AR33" s="40"/>
    </row>
    <row r="34" spans="1:44" ht="15.95" customHeight="1" x14ac:dyDescent="0.25">
      <c r="A34" s="47"/>
      <c r="C34" s="6" t="s">
        <v>185</v>
      </c>
      <c r="D34" s="1"/>
      <c r="E34" s="23"/>
      <c r="F34" s="23"/>
      <c r="G34" s="5">
        <v>3</v>
      </c>
      <c r="H34" s="24">
        <v>1</v>
      </c>
      <c r="I34" s="23" t="s">
        <v>560</v>
      </c>
      <c r="J34" s="23"/>
      <c r="K34" s="23"/>
      <c r="L34" s="23" t="s">
        <v>561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10</v>
      </c>
      <c r="AA34" s="24">
        <v>1</v>
      </c>
      <c r="AB34" s="24">
        <v>6</v>
      </c>
      <c r="AC34" s="24">
        <f t="shared" si="10"/>
        <v>7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10</v>
      </c>
      <c r="AN34" s="24">
        <v>3</v>
      </c>
      <c r="AO34" s="24">
        <v>5</v>
      </c>
      <c r="AP34" s="24">
        <f t="shared" si="11"/>
        <v>8</v>
      </c>
      <c r="AQ34" s="24">
        <v>0</v>
      </c>
      <c r="AR34" s="40"/>
    </row>
    <row r="35" spans="1:44" ht="15.95" customHeight="1" x14ac:dyDescent="0.25">
      <c r="A35" s="47" t="s">
        <v>64</v>
      </c>
      <c r="B35" s="24" t="s">
        <v>34</v>
      </c>
      <c r="C35" s="16"/>
      <c r="D35" s="16" t="s">
        <v>140</v>
      </c>
      <c r="H35" s="24">
        <v>1</v>
      </c>
      <c r="I35" s="23" t="s">
        <v>162</v>
      </c>
      <c r="J35" s="23"/>
      <c r="K35" s="23"/>
      <c r="L35" s="23" t="s">
        <v>562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10</v>
      </c>
      <c r="AA35" s="24">
        <v>1</v>
      </c>
      <c r="AB35" s="24">
        <v>1</v>
      </c>
      <c r="AC35" s="24">
        <f t="shared" si="10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14</v>
      </c>
      <c r="AN35" s="24">
        <v>2</v>
      </c>
      <c r="AO35" s="24">
        <v>4</v>
      </c>
      <c r="AP35" s="24">
        <f t="shared" si="11"/>
        <v>6</v>
      </c>
      <c r="AQ35" s="24">
        <v>2</v>
      </c>
      <c r="AR35" s="40"/>
    </row>
    <row r="36" spans="1:44" ht="15.95" customHeight="1" x14ac:dyDescent="0.25">
      <c r="A36" s="47"/>
      <c r="C36" s="16"/>
      <c r="H36" s="24">
        <v>2</v>
      </c>
      <c r="I36" s="23" t="s">
        <v>560</v>
      </c>
      <c r="J36" s="23"/>
      <c r="K36" s="23"/>
      <c r="L36" s="23" t="s">
        <v>456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12</v>
      </c>
      <c r="AA36" s="24">
        <v>2</v>
      </c>
      <c r="AB36" s="24">
        <v>2</v>
      </c>
      <c r="AC36" s="24">
        <f t="shared" si="10"/>
        <v>4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6</v>
      </c>
      <c r="AN36" s="24">
        <v>1</v>
      </c>
      <c r="AO36" s="24">
        <v>4</v>
      </c>
      <c r="AP36" s="24">
        <f t="shared" si="11"/>
        <v>5</v>
      </c>
      <c r="AQ36" s="24">
        <v>2</v>
      </c>
      <c r="AR36" s="40"/>
    </row>
    <row r="37" spans="1:44" ht="15.95" customHeight="1" x14ac:dyDescent="0.25">
      <c r="A37" s="47"/>
      <c r="B37" s="40"/>
      <c r="C37" s="52"/>
      <c r="D37" s="52"/>
      <c r="E37" s="52"/>
      <c r="F37" s="52"/>
      <c r="G37" s="48"/>
      <c r="H37" s="51"/>
      <c r="I37" s="52"/>
      <c r="J37" s="52"/>
      <c r="K37" s="51"/>
      <c r="L37" s="51"/>
      <c r="M37" s="51"/>
      <c r="N37" s="51"/>
      <c r="O37" s="51"/>
      <c r="P37" s="51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11</v>
      </c>
      <c r="AA37" s="24">
        <v>0</v>
      </c>
      <c r="AB37" s="24">
        <v>4</v>
      </c>
      <c r="AC37" s="24">
        <f t="shared" si="10"/>
        <v>4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11</v>
      </c>
      <c r="AN37" s="24">
        <v>0</v>
      </c>
      <c r="AO37" s="24">
        <v>3</v>
      </c>
      <c r="AP37" s="24">
        <f t="shared" si="11"/>
        <v>3</v>
      </c>
      <c r="AQ37" s="24">
        <v>0</v>
      </c>
      <c r="AR37" s="40"/>
    </row>
    <row r="38" spans="1:44" ht="15.95" customHeight="1" x14ac:dyDescent="0.25">
      <c r="A38" s="47"/>
      <c r="B38" s="48" t="s">
        <v>80</v>
      </c>
      <c r="C38" s="6" t="s">
        <v>188</v>
      </c>
      <c r="E38" s="11"/>
      <c r="F38" s="11"/>
      <c r="G38" s="5">
        <v>2</v>
      </c>
      <c r="H38" s="24">
        <v>1</v>
      </c>
      <c r="I38" s="23" t="s">
        <v>112</v>
      </c>
      <c r="J38" s="23"/>
      <c r="K38" s="23"/>
      <c r="L38" s="23" t="s">
        <v>563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13</v>
      </c>
      <c r="AA38" s="24">
        <v>3</v>
      </c>
      <c r="AB38" s="24">
        <v>8</v>
      </c>
      <c r="AC38" s="24">
        <f t="shared" si="10"/>
        <v>11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1"/>
        <v>1</v>
      </c>
      <c r="AQ38" s="24">
        <v>2</v>
      </c>
      <c r="AR38" s="40"/>
    </row>
    <row r="39" spans="1:44" ht="15.95" customHeight="1" x14ac:dyDescent="0.25">
      <c r="A39" s="47"/>
      <c r="B39" s="24" t="s">
        <v>34</v>
      </c>
      <c r="C39" s="16" t="s">
        <v>564</v>
      </c>
      <c r="D39" s="16"/>
      <c r="E39" s="16"/>
      <c r="H39" s="24">
        <v>2</v>
      </c>
      <c r="I39" s="23" t="s">
        <v>89</v>
      </c>
      <c r="J39" s="23"/>
      <c r="K39" s="23"/>
      <c r="L39" s="23" t="s">
        <v>563</v>
      </c>
      <c r="M39" s="23"/>
      <c r="N39" s="23"/>
      <c r="O39" s="23"/>
      <c r="P39" s="23" t="s">
        <v>371</v>
      </c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0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13</v>
      </c>
      <c r="AN39" s="24">
        <v>3</v>
      </c>
      <c r="AO39" s="24">
        <v>4</v>
      </c>
      <c r="AP39" s="24">
        <f t="shared" si="11"/>
        <v>7</v>
      </c>
      <c r="AQ39" s="24">
        <v>0</v>
      </c>
      <c r="AR39" s="40"/>
    </row>
    <row r="40" spans="1:44" ht="15.95" customHeight="1" thickBot="1" x14ac:dyDescent="0.3">
      <c r="A40" s="47"/>
      <c r="C40" s="16"/>
      <c r="H40" s="24"/>
      <c r="I40" s="23"/>
      <c r="J40" s="23"/>
      <c r="K40" s="23"/>
      <c r="L40" s="23"/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152</v>
      </c>
      <c r="AA40" s="25">
        <f t="shared" ref="AA40" si="12">SUM(AA28:AA39)</f>
        <v>30</v>
      </c>
      <c r="AB40" s="25">
        <f>SUM(AB28:AB39)</f>
        <v>53</v>
      </c>
      <c r="AC40" s="25">
        <f>+AB40+AA40</f>
        <v>83</v>
      </c>
      <c r="AD40" s="25">
        <f>SUM(AD28:AD39)</f>
        <v>24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154</v>
      </c>
      <c r="AN40" s="25">
        <f t="shared" ref="AN40" si="13">SUM(AN28:AN39)</f>
        <v>35</v>
      </c>
      <c r="AO40" s="25">
        <f>SUM(AO28:AO39)</f>
        <v>54</v>
      </c>
      <c r="AP40" s="25">
        <f>+AO40+AN40</f>
        <v>89</v>
      </c>
      <c r="AQ40" s="25">
        <f>SUM(AQ28:AQ39)</f>
        <v>18</v>
      </c>
      <c r="AR40" s="40"/>
    </row>
    <row r="41" spans="1:44" ht="15.95" customHeight="1" x14ac:dyDescent="0.25">
      <c r="A41" s="47"/>
      <c r="B41" s="11"/>
      <c r="C41" s="6" t="s">
        <v>169</v>
      </c>
      <c r="D41" s="16"/>
      <c r="F41" s="11"/>
      <c r="G41" s="5">
        <v>0</v>
      </c>
      <c r="H41" s="24"/>
      <c r="I41" s="23"/>
      <c r="L41" s="23"/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38</v>
      </c>
      <c r="AA41" s="15">
        <v>11</v>
      </c>
      <c r="AB41" s="15">
        <v>15</v>
      </c>
      <c r="AC41" s="15">
        <f t="shared" ref="AC41:AC52" si="14">+AA41+AB41</f>
        <v>26</v>
      </c>
      <c r="AD41" s="15">
        <v>4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32.5</v>
      </c>
      <c r="AN41" s="15">
        <v>12</v>
      </c>
      <c r="AO41" s="15">
        <v>9</v>
      </c>
      <c r="AP41" s="15">
        <f t="shared" ref="AP41:AP52" si="15">+AN41+AO41</f>
        <v>21</v>
      </c>
      <c r="AQ41" s="15">
        <v>4</v>
      </c>
      <c r="AR41" s="40"/>
    </row>
    <row r="42" spans="1:44" ht="15.95" customHeight="1" x14ac:dyDescent="0.25">
      <c r="A42" s="47"/>
      <c r="B42" s="24" t="s">
        <v>34</v>
      </c>
      <c r="C42" s="23" t="s">
        <v>572</v>
      </c>
      <c r="D42" s="16"/>
      <c r="E42" s="23"/>
      <c r="F42" s="23"/>
      <c r="G42" s="5"/>
      <c r="H42" s="24"/>
      <c r="I42" s="23"/>
      <c r="L42" s="23"/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14</v>
      </c>
      <c r="AA42" s="24">
        <v>0</v>
      </c>
      <c r="AB42" s="24">
        <v>0</v>
      </c>
      <c r="AC42" s="24">
        <f t="shared" si="14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12</v>
      </c>
      <c r="AN42" s="24">
        <v>0</v>
      </c>
      <c r="AO42" s="24">
        <v>0</v>
      </c>
      <c r="AP42" s="24">
        <f t="shared" si="15"/>
        <v>0</v>
      </c>
      <c r="AQ42" s="24">
        <v>2</v>
      </c>
      <c r="AR42" s="40"/>
    </row>
    <row r="43" spans="1:44" ht="15.95" customHeight="1" x14ac:dyDescent="0.25">
      <c r="A43" s="47"/>
      <c r="B43" s="40"/>
      <c r="C43" s="52"/>
      <c r="D43" s="52"/>
      <c r="E43" s="52"/>
      <c r="F43" s="52"/>
      <c r="G43" s="48"/>
      <c r="H43" s="51"/>
      <c r="I43" s="52"/>
      <c r="J43" s="52"/>
      <c r="K43" s="51"/>
      <c r="L43" s="51"/>
      <c r="M43" s="51"/>
      <c r="N43" s="51"/>
      <c r="O43" s="51"/>
      <c r="P43" s="51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14</v>
      </c>
      <c r="AA43" s="24">
        <v>20</v>
      </c>
      <c r="AB43" s="24">
        <v>6</v>
      </c>
      <c r="AC43" s="24">
        <f t="shared" si="14"/>
        <v>26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12</v>
      </c>
      <c r="AN43" s="24">
        <v>9</v>
      </c>
      <c r="AO43" s="24">
        <v>10</v>
      </c>
      <c r="AP43" s="24">
        <f t="shared" si="15"/>
        <v>19</v>
      </c>
      <c r="AQ43" s="24">
        <v>4</v>
      </c>
      <c r="AR43" s="40"/>
    </row>
    <row r="44" spans="1:44" ht="15.95" customHeight="1" x14ac:dyDescent="0.25">
      <c r="A44" s="47"/>
      <c r="B44" s="11"/>
      <c r="C44" s="11"/>
      <c r="D44" s="11"/>
      <c r="E44" s="23" t="s">
        <v>142</v>
      </c>
      <c r="F44" s="23"/>
      <c r="G44" s="5">
        <f>SUM(G14:G43)</f>
        <v>16</v>
      </c>
      <c r="H44" s="5"/>
      <c r="I44" s="20"/>
      <c r="J44" s="23" t="s">
        <v>84</v>
      </c>
      <c r="K44" s="20"/>
      <c r="L44" s="5">
        <f>COUNTA(C14:C43)-8</f>
        <v>5</v>
      </c>
      <c r="N44" s="23" t="s">
        <v>102</v>
      </c>
      <c r="O44" s="5">
        <f>2*L44</f>
        <v>10</v>
      </c>
      <c r="P44" s="11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12</v>
      </c>
      <c r="AA44" s="24">
        <v>2</v>
      </c>
      <c r="AB44" s="24">
        <v>11</v>
      </c>
      <c r="AC44" s="24">
        <f t="shared" si="14"/>
        <v>13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13</v>
      </c>
      <c r="AN44" s="24">
        <v>5</v>
      </c>
      <c r="AO44" s="24">
        <v>9</v>
      </c>
      <c r="AP44" s="24">
        <f t="shared" si="15"/>
        <v>14</v>
      </c>
      <c r="AQ44" s="24">
        <v>2</v>
      </c>
      <c r="AR44" s="40"/>
    </row>
    <row r="45" spans="1:44" ht="15.95" customHeight="1" x14ac:dyDescent="0.25">
      <c r="A45" s="47"/>
      <c r="E45" s="23" t="s">
        <v>141</v>
      </c>
      <c r="F45" s="23"/>
      <c r="G45" s="5">
        <f>COUNTA(L15:L43)+COUNTIF(L15:L43,"*&amp;*")</f>
        <v>25</v>
      </c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11</v>
      </c>
      <c r="AA45" s="24">
        <v>3</v>
      </c>
      <c r="AB45" s="24">
        <v>2</v>
      </c>
      <c r="AC45" s="24">
        <f t="shared" si="14"/>
        <v>5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5"/>
        <v>7</v>
      </c>
      <c r="AQ45" s="24">
        <v>0</v>
      </c>
      <c r="AR45" s="40"/>
    </row>
    <row r="46" spans="1:44" ht="15.95" customHeight="1" x14ac:dyDescent="0.25">
      <c r="A46" s="47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13</v>
      </c>
      <c r="AA46" s="24">
        <v>6</v>
      </c>
      <c r="AB46" s="24">
        <v>5</v>
      </c>
      <c r="AC46" s="24">
        <f t="shared" si="14"/>
        <v>11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5"/>
        <v>2</v>
      </c>
      <c r="AQ46" s="24">
        <v>0</v>
      </c>
      <c r="AR46" s="40"/>
    </row>
    <row r="47" spans="1:44" ht="15.95" customHeight="1" x14ac:dyDescent="0.25">
      <c r="A47" s="47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4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14</v>
      </c>
      <c r="AN47" s="24">
        <v>1</v>
      </c>
      <c r="AO47" s="24">
        <v>3</v>
      </c>
      <c r="AP47" s="24">
        <f t="shared" si="15"/>
        <v>4</v>
      </c>
      <c r="AQ47" s="24">
        <v>0</v>
      </c>
      <c r="AR47" s="40"/>
    </row>
    <row r="48" spans="1:44" ht="15.95" customHeight="1" x14ac:dyDescent="0.25">
      <c r="A48" s="47"/>
      <c r="B48" s="6" t="s">
        <v>117</v>
      </c>
      <c r="C48" s="6"/>
      <c r="N48" s="6"/>
      <c r="O48" s="6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13</v>
      </c>
      <c r="AA48" s="24">
        <v>1</v>
      </c>
      <c r="AB48" s="24">
        <v>5</v>
      </c>
      <c r="AC48" s="24">
        <f t="shared" si="14"/>
        <v>6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14</v>
      </c>
      <c r="AN48" s="24">
        <v>0</v>
      </c>
      <c r="AO48" s="24">
        <v>0</v>
      </c>
      <c r="AP48" s="24">
        <f t="shared" si="15"/>
        <v>0</v>
      </c>
      <c r="AQ48" s="24">
        <v>2</v>
      </c>
      <c r="AR48" s="40"/>
    </row>
    <row r="49" spans="1:44" ht="15.95" customHeight="1" x14ac:dyDescent="0.25">
      <c r="A49" s="47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13</v>
      </c>
      <c r="AA49" s="24">
        <v>2</v>
      </c>
      <c r="AB49" s="24">
        <v>9</v>
      </c>
      <c r="AC49" s="24">
        <f t="shared" si="14"/>
        <v>11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5"/>
        <v>0</v>
      </c>
      <c r="AQ49" s="24">
        <v>2</v>
      </c>
      <c r="AR49" s="40"/>
    </row>
    <row r="50" spans="1:44" ht="15.95" customHeight="1" x14ac:dyDescent="0.25">
      <c r="A50" s="47"/>
      <c r="C50" s="6" t="s">
        <v>86</v>
      </c>
      <c r="H50" s="6" t="s">
        <v>93</v>
      </c>
      <c r="M50" s="6" t="s">
        <v>94</v>
      </c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13</v>
      </c>
      <c r="AA50" s="24">
        <v>0</v>
      </c>
      <c r="AB50" s="24">
        <v>8</v>
      </c>
      <c r="AC50" s="24">
        <f t="shared" si="14"/>
        <v>8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14</v>
      </c>
      <c r="AN50" s="24">
        <v>1</v>
      </c>
      <c r="AO50" s="24">
        <v>3</v>
      </c>
      <c r="AP50" s="24">
        <f t="shared" si="15"/>
        <v>4</v>
      </c>
      <c r="AQ50" s="24">
        <v>2</v>
      </c>
      <c r="AR50" s="40"/>
    </row>
    <row r="51" spans="1:44" ht="15.95" customHeight="1" x14ac:dyDescent="0.25">
      <c r="A51" s="47"/>
      <c r="C51" s="23" t="s">
        <v>565</v>
      </c>
      <c r="F51" s="23"/>
      <c r="H51" s="23" t="s">
        <v>140</v>
      </c>
      <c r="I51" s="23"/>
      <c r="J51" s="23"/>
      <c r="K51" s="23"/>
      <c r="L51" s="23"/>
      <c r="M51" s="23" t="s">
        <v>140</v>
      </c>
      <c r="O51" s="23"/>
      <c r="P51" s="23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10</v>
      </c>
      <c r="AA51" s="24">
        <v>1</v>
      </c>
      <c r="AB51" s="24">
        <v>7</v>
      </c>
      <c r="AC51" s="24">
        <f t="shared" si="14"/>
        <v>8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13</v>
      </c>
      <c r="AN51" s="24">
        <v>0</v>
      </c>
      <c r="AO51" s="24">
        <v>1</v>
      </c>
      <c r="AP51" s="24">
        <f t="shared" si="15"/>
        <v>1</v>
      </c>
      <c r="AQ51" s="24">
        <v>2</v>
      </c>
      <c r="AR51" s="40"/>
    </row>
    <row r="52" spans="1:44" ht="15.95" customHeight="1" x14ac:dyDescent="0.25">
      <c r="A52" s="47"/>
      <c r="C52" s="23"/>
      <c r="H52" s="23"/>
      <c r="M52" s="23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4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12</v>
      </c>
      <c r="AN52" s="24">
        <v>0</v>
      </c>
      <c r="AO52" s="24">
        <v>1</v>
      </c>
      <c r="AP52" s="24">
        <f t="shared" si="15"/>
        <v>1</v>
      </c>
      <c r="AQ52" s="24">
        <v>0</v>
      </c>
      <c r="AR52" s="40"/>
    </row>
    <row r="53" spans="1:44" ht="15.95" customHeight="1" thickBot="1" x14ac:dyDescent="0.3">
      <c r="A53" s="47"/>
      <c r="H53" s="23"/>
      <c r="M53" s="23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154</v>
      </c>
      <c r="AA53" s="25">
        <f t="shared" ref="AA53" si="16">SUM(AA41:AA52)</f>
        <v>47</v>
      </c>
      <c r="AB53" s="25">
        <f>SUM(AB41:AB52)</f>
        <v>71</v>
      </c>
      <c r="AC53" s="25">
        <f>+AB53+AA53</f>
        <v>118</v>
      </c>
      <c r="AD53" s="25">
        <f>SUM(AD41:AD52)</f>
        <v>18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153</v>
      </c>
      <c r="AN53" s="25">
        <f t="shared" ref="AN53" si="17">SUM(AN41:AN52)</f>
        <v>29</v>
      </c>
      <c r="AO53" s="25">
        <f>SUM(AO41:AO52)</f>
        <v>44</v>
      </c>
      <c r="AP53" s="25">
        <f>+AO53+AN53</f>
        <v>73</v>
      </c>
      <c r="AQ53" s="25">
        <f>SUM(AQ41:AQ52)</f>
        <v>20</v>
      </c>
      <c r="AR53" s="40"/>
    </row>
    <row r="54" spans="1:44" ht="15.95" customHeight="1" x14ac:dyDescent="0.25">
      <c r="A54" s="47"/>
      <c r="M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27</v>
      </c>
      <c r="AA54" s="15">
        <v>6</v>
      </c>
      <c r="AB54" s="15">
        <v>12</v>
      </c>
      <c r="AC54" s="15">
        <f t="shared" ref="AC54:AC65" si="18">+AA54+AB54</f>
        <v>18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18</v>
      </c>
      <c r="AN54" s="15">
        <v>2</v>
      </c>
      <c r="AO54" s="15">
        <v>2</v>
      </c>
      <c r="AP54" s="15">
        <f t="shared" ref="AP54:AP65" si="19">+AN54+AO54</f>
        <v>4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9</v>
      </c>
      <c r="AA55" s="24">
        <v>0</v>
      </c>
      <c r="AB55" s="24">
        <v>0</v>
      </c>
      <c r="AC55" s="24">
        <f t="shared" si="18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19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14</v>
      </c>
      <c r="AA56" s="24">
        <v>16</v>
      </c>
      <c r="AB56" s="24">
        <v>6</v>
      </c>
      <c r="AC56" s="24">
        <f t="shared" si="18"/>
        <v>22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12</v>
      </c>
      <c r="AN56" s="24">
        <v>14</v>
      </c>
      <c r="AO56" s="24">
        <v>10</v>
      </c>
      <c r="AP56" s="24">
        <f t="shared" si="19"/>
        <v>24</v>
      </c>
      <c r="AQ56" s="24">
        <v>4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9</v>
      </c>
      <c r="AA57" s="24">
        <v>2</v>
      </c>
      <c r="AB57" s="24">
        <v>5</v>
      </c>
      <c r="AC57" s="24">
        <f t="shared" si="18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13</v>
      </c>
      <c r="AN57" s="24">
        <v>1</v>
      </c>
      <c r="AO57" s="24">
        <v>8</v>
      </c>
      <c r="AP57" s="24">
        <f t="shared" si="19"/>
        <v>9</v>
      </c>
      <c r="AQ57" s="24">
        <v>0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6</v>
      </c>
      <c r="AA58" s="24">
        <v>2</v>
      </c>
      <c r="AB58" s="24">
        <v>5</v>
      </c>
      <c r="AC58" s="24">
        <f t="shared" si="18"/>
        <v>7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14</v>
      </c>
      <c r="AN58" s="24">
        <v>0</v>
      </c>
      <c r="AO58" s="24">
        <v>10</v>
      </c>
      <c r="AP58" s="24">
        <f t="shared" si="19"/>
        <v>10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14</v>
      </c>
      <c r="AA59" s="24">
        <v>7</v>
      </c>
      <c r="AB59" s="24">
        <v>4</v>
      </c>
      <c r="AC59" s="24">
        <f t="shared" si="18"/>
        <v>11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13</v>
      </c>
      <c r="AN59" s="24">
        <v>10</v>
      </c>
      <c r="AO59" s="24">
        <v>10</v>
      </c>
      <c r="AP59" s="24">
        <f t="shared" si="19"/>
        <v>20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13</v>
      </c>
      <c r="AA60" s="24">
        <v>5</v>
      </c>
      <c r="AB60" s="24">
        <v>11</v>
      </c>
      <c r="AC60" s="24">
        <f t="shared" si="18"/>
        <v>16</v>
      </c>
      <c r="AD60" s="24">
        <v>2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14</v>
      </c>
      <c r="AN60" s="24">
        <v>0</v>
      </c>
      <c r="AO60" s="24">
        <v>3</v>
      </c>
      <c r="AP60" s="24">
        <f t="shared" si="19"/>
        <v>3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18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13</v>
      </c>
      <c r="AN61" s="24">
        <v>1</v>
      </c>
      <c r="AO61" s="24">
        <v>1</v>
      </c>
      <c r="AP61" s="24">
        <f t="shared" si="19"/>
        <v>2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11</v>
      </c>
      <c r="AA62" s="24">
        <v>0</v>
      </c>
      <c r="AB62" s="24">
        <v>4</v>
      </c>
      <c r="AC62" s="24">
        <f t="shared" si="18"/>
        <v>4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14</v>
      </c>
      <c r="AN62" s="24">
        <v>2</v>
      </c>
      <c r="AO62" s="24">
        <v>2</v>
      </c>
      <c r="AP62" s="24">
        <f t="shared" si="19"/>
        <v>4</v>
      </c>
      <c r="AQ62" s="24">
        <v>0</v>
      </c>
      <c r="AR62" s="40"/>
    </row>
    <row r="63" spans="1:44" ht="15.95" customHeight="1" x14ac:dyDescent="0.25">
      <c r="A63" s="40"/>
      <c r="M63" s="23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13</v>
      </c>
      <c r="AA63" s="24">
        <v>3</v>
      </c>
      <c r="AB63" s="24">
        <v>4</v>
      </c>
      <c r="AC63" s="24">
        <f t="shared" si="18"/>
        <v>7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12</v>
      </c>
      <c r="AN63" s="24">
        <v>3</v>
      </c>
      <c r="AO63" s="24">
        <v>3</v>
      </c>
      <c r="AP63" s="24">
        <f t="shared" si="19"/>
        <v>6</v>
      </c>
      <c r="AQ63" s="24">
        <v>0</v>
      </c>
      <c r="AR63" s="40"/>
    </row>
    <row r="64" spans="1:44" ht="15.95" customHeight="1" x14ac:dyDescent="0.25">
      <c r="A64" s="47"/>
      <c r="M64" s="23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14</v>
      </c>
      <c r="AA64" s="24">
        <v>2</v>
      </c>
      <c r="AB64" s="24">
        <v>9</v>
      </c>
      <c r="AC64" s="24">
        <f t="shared" si="18"/>
        <v>11</v>
      </c>
      <c r="AD64" s="24">
        <v>6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12</v>
      </c>
      <c r="AN64" s="24">
        <v>2</v>
      </c>
      <c r="AO64" s="24">
        <v>2</v>
      </c>
      <c r="AP64" s="24">
        <f t="shared" si="19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11</v>
      </c>
      <c r="AA65" s="24">
        <v>0</v>
      </c>
      <c r="AB65" s="24">
        <v>4</v>
      </c>
      <c r="AC65" s="24">
        <f t="shared" si="18"/>
        <v>4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14</v>
      </c>
      <c r="AN65" s="24">
        <v>0</v>
      </c>
      <c r="AO65" s="24">
        <v>3</v>
      </c>
      <c r="AP65" s="24">
        <f t="shared" si="19"/>
        <v>3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153</v>
      </c>
      <c r="AA66" s="25">
        <f t="shared" ref="AA66" si="20">SUM(AA54:AA65)</f>
        <v>43</v>
      </c>
      <c r="AB66" s="25">
        <f>SUM(AB54:AB65)</f>
        <v>69</v>
      </c>
      <c r="AC66" s="25">
        <f>+AB66+AA66</f>
        <v>112</v>
      </c>
      <c r="AD66" s="25">
        <f>SUM(AD54:AD65)</f>
        <v>16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154</v>
      </c>
      <c r="AN66" s="25">
        <f t="shared" ref="AN66" si="21">SUM(AN54:AN65)</f>
        <v>35</v>
      </c>
      <c r="AO66" s="25">
        <f>SUM(AO54:AO65)</f>
        <v>54</v>
      </c>
      <c r="AP66" s="25">
        <f>+AO66+AN66</f>
        <v>89</v>
      </c>
      <c r="AQ66" s="25">
        <f>SUM(AQ54:AQ65)</f>
        <v>12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613</v>
      </c>
      <c r="AA67" s="39">
        <f t="shared" ref="AA67:AD67" si="22">+AA66+AA53+AA40+AA27</f>
        <v>173</v>
      </c>
      <c r="AB67" s="39">
        <f t="shared" si="22"/>
        <v>279</v>
      </c>
      <c r="AC67" s="39">
        <f t="shared" si="22"/>
        <v>452</v>
      </c>
      <c r="AD67" s="39">
        <f t="shared" si="22"/>
        <v>78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613</v>
      </c>
      <c r="AN67" s="39">
        <f t="shared" ref="AN67:AQ67" si="23">+AN66+AN53+AN40+AN27</f>
        <v>161</v>
      </c>
      <c r="AO67" s="39">
        <f t="shared" si="23"/>
        <v>256</v>
      </c>
      <c r="AP67" s="39">
        <f t="shared" si="23"/>
        <v>417</v>
      </c>
      <c r="AQ67" s="39">
        <f t="shared" si="23"/>
        <v>66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1226</v>
      </c>
      <c r="AN68" s="24">
        <f>AA67+AN67</f>
        <v>334</v>
      </c>
      <c r="AO68" s="24">
        <f>AB67+AO67</f>
        <v>535</v>
      </c>
      <c r="AP68" s="37">
        <f>AC67+AP67</f>
        <v>869</v>
      </c>
      <c r="AQ68" s="24">
        <f>AD67+AQ67</f>
        <v>144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14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1</v>
      </c>
      <c r="AA77" s="24">
        <v>0</v>
      </c>
      <c r="AB77" s="24">
        <v>0</v>
      </c>
      <c r="AC77" s="24">
        <f t="shared" ref="AC77:AC80" si="24">+AA77+AB77</f>
        <v>0</v>
      </c>
      <c r="AD77" s="24">
        <v>0</v>
      </c>
      <c r="AF77" s="30">
        <v>6</v>
      </c>
      <c r="AG77" s="23" t="s">
        <v>214</v>
      </c>
      <c r="AM77" s="24">
        <v>4</v>
      </c>
      <c r="AN77" s="24">
        <v>0</v>
      </c>
      <c r="AO77" s="24">
        <v>1</v>
      </c>
      <c r="AP77" s="24">
        <f t="shared" ref="AP77:AP78" si="25">+AN77+AO77</f>
        <v>1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si="24"/>
        <v>0</v>
      </c>
      <c r="AD78" s="24">
        <v>0</v>
      </c>
      <c r="AF78" s="30">
        <v>9.5</v>
      </c>
      <c r="AG78" s="23" t="s">
        <v>417</v>
      </c>
      <c r="AM78" s="24">
        <v>2</v>
      </c>
      <c r="AN78" s="24">
        <v>5</v>
      </c>
      <c r="AO78" s="24">
        <v>0</v>
      </c>
      <c r="AP78" s="24">
        <f t="shared" si="25"/>
        <v>5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14</v>
      </c>
      <c r="J79" s="24">
        <v>14</v>
      </c>
      <c r="K79" s="24">
        <v>20</v>
      </c>
      <c r="L79" s="55">
        <f t="shared" ref="L79:L109" si="26">+J79+K79</f>
        <v>34</v>
      </c>
      <c r="M79" s="24">
        <v>2</v>
      </c>
      <c r="Q79" s="40"/>
      <c r="R79" s="40"/>
      <c r="S79" s="30">
        <v>8</v>
      </c>
      <c r="T79" s="23" t="s">
        <v>492</v>
      </c>
      <c r="Z79" s="24">
        <v>3</v>
      </c>
      <c r="AA79" s="24">
        <v>1</v>
      </c>
      <c r="AB79" s="24">
        <v>1</v>
      </c>
      <c r="AC79" s="24">
        <f t="shared" si="24"/>
        <v>2</v>
      </c>
      <c r="AD79" s="24">
        <v>2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14</v>
      </c>
      <c r="J80" s="24">
        <v>18</v>
      </c>
      <c r="K80" s="24">
        <v>14</v>
      </c>
      <c r="L80" s="55">
        <f t="shared" si="26"/>
        <v>32</v>
      </c>
      <c r="M80" s="24">
        <v>6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4"/>
        <v>0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180</v>
      </c>
      <c r="E81" s="23"/>
      <c r="F81" s="23"/>
      <c r="G81" s="23" t="s">
        <v>149</v>
      </c>
      <c r="H81" s="24"/>
      <c r="I81" s="24">
        <v>14</v>
      </c>
      <c r="J81" s="24">
        <v>18</v>
      </c>
      <c r="K81" s="24">
        <v>12</v>
      </c>
      <c r="L81" s="55">
        <f t="shared" si="26"/>
        <v>30</v>
      </c>
      <c r="M81" s="24">
        <v>2</v>
      </c>
      <c r="Q81" s="40"/>
      <c r="R81" s="40"/>
      <c r="S81" s="30">
        <v>9</v>
      </c>
      <c r="T81" s="23" t="s">
        <v>305</v>
      </c>
      <c r="Z81" s="24">
        <v>6</v>
      </c>
      <c r="AA81" s="24">
        <v>4</v>
      </c>
      <c r="AB81" s="24">
        <v>5</v>
      </c>
      <c r="AC81" s="24">
        <f>+AA81+AB81</f>
        <v>9</v>
      </c>
      <c r="AD81" s="24">
        <v>0</v>
      </c>
      <c r="AF81" s="30">
        <v>8</v>
      </c>
      <c r="AG81" s="23" t="s">
        <v>306</v>
      </c>
      <c r="AM81" s="24">
        <v>5</v>
      </c>
      <c r="AN81" s="24">
        <v>1</v>
      </c>
      <c r="AO81" s="24">
        <v>4</v>
      </c>
      <c r="AP81" s="24">
        <f t="shared" ref="AP81:AP84" si="27">+AN81+AO81</f>
        <v>5</v>
      </c>
      <c r="AQ81" s="24">
        <v>2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H82" s="24"/>
      <c r="I82" s="24">
        <v>11</v>
      </c>
      <c r="J82" s="24">
        <v>23</v>
      </c>
      <c r="K82" s="24">
        <v>4</v>
      </c>
      <c r="L82" s="55">
        <f t="shared" si="26"/>
        <v>27</v>
      </c>
      <c r="M82" s="24">
        <v>6</v>
      </c>
      <c r="Q82" s="40"/>
      <c r="R82" s="40"/>
      <c r="S82" s="30">
        <v>8</v>
      </c>
      <c r="T82" s="23" t="s">
        <v>552</v>
      </c>
      <c r="Z82" s="24">
        <v>2</v>
      </c>
      <c r="AA82" s="24">
        <v>0</v>
      </c>
      <c r="AB82" s="24">
        <v>0</v>
      </c>
      <c r="AC82" s="24">
        <f t="shared" ref="AC82" si="28">+AA82+AB82</f>
        <v>0</v>
      </c>
      <c r="AD82" s="24">
        <v>0</v>
      </c>
      <c r="AF82" s="30">
        <v>8</v>
      </c>
      <c r="AG82" s="23" t="s">
        <v>341</v>
      </c>
      <c r="AM82" s="24">
        <v>9</v>
      </c>
      <c r="AN82" s="24">
        <v>4</v>
      </c>
      <c r="AO82" s="24">
        <v>1</v>
      </c>
      <c r="AP82" s="24">
        <f t="shared" si="27"/>
        <v>5</v>
      </c>
      <c r="AQ82" s="24">
        <v>2</v>
      </c>
      <c r="AR82" s="40"/>
    </row>
    <row r="83" spans="1:44" ht="15.75" customHeight="1" x14ac:dyDescent="0.25">
      <c r="A83" s="40"/>
      <c r="D83" s="23" t="s">
        <v>125</v>
      </c>
      <c r="E83" s="23"/>
      <c r="F83" s="23"/>
      <c r="G83" s="23" t="s">
        <v>147</v>
      </c>
      <c r="H83" s="24"/>
      <c r="I83" s="24">
        <v>14</v>
      </c>
      <c r="J83" s="24">
        <v>20</v>
      </c>
      <c r="K83" s="24">
        <v>6</v>
      </c>
      <c r="L83" s="55">
        <f t="shared" si="26"/>
        <v>26</v>
      </c>
      <c r="M83" s="24">
        <v>0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7.5</v>
      </c>
      <c r="AG83" s="23" t="s">
        <v>362</v>
      </c>
      <c r="AM83" s="24">
        <v>7</v>
      </c>
      <c r="AN83" s="24">
        <v>3</v>
      </c>
      <c r="AO83" s="24">
        <v>5</v>
      </c>
      <c r="AP83" s="24">
        <f t="shared" si="27"/>
        <v>8</v>
      </c>
      <c r="AQ83" s="24">
        <v>0</v>
      </c>
      <c r="AR83" s="40"/>
    </row>
    <row r="84" spans="1:44" ht="15.75" customHeight="1" x14ac:dyDescent="0.25">
      <c r="A84" s="40"/>
      <c r="D84" s="23" t="s">
        <v>112</v>
      </c>
      <c r="E84" s="23"/>
      <c r="F84" s="23"/>
      <c r="G84" s="23" t="s">
        <v>148</v>
      </c>
      <c r="H84" s="24"/>
      <c r="I84" s="24">
        <v>12</v>
      </c>
      <c r="J84" s="24">
        <v>14</v>
      </c>
      <c r="K84" s="24">
        <v>10</v>
      </c>
      <c r="L84" s="55">
        <f t="shared" si="26"/>
        <v>24</v>
      </c>
      <c r="M84" s="24">
        <v>4</v>
      </c>
      <c r="Q84" s="40"/>
      <c r="R84" s="40"/>
      <c r="S84" s="30">
        <v>9.5</v>
      </c>
      <c r="T84" s="23" t="s">
        <v>381</v>
      </c>
      <c r="Z84" s="24">
        <v>1</v>
      </c>
      <c r="AA84" s="24">
        <v>1</v>
      </c>
      <c r="AB84" s="24">
        <v>1</v>
      </c>
      <c r="AC84" s="24">
        <f>+AA84+AB84</f>
        <v>2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27"/>
        <v>0</v>
      </c>
      <c r="AQ84" s="24">
        <v>0</v>
      </c>
      <c r="AR84" s="40"/>
    </row>
    <row r="85" spans="1:44" ht="15.75" customHeight="1" x14ac:dyDescent="0.25">
      <c r="A85" s="40"/>
      <c r="D85" s="23" t="s">
        <v>119</v>
      </c>
      <c r="E85" s="23"/>
      <c r="F85" s="23"/>
      <c r="G85" s="23" t="s">
        <v>146</v>
      </c>
      <c r="H85" s="24"/>
      <c r="I85" s="24">
        <v>14</v>
      </c>
      <c r="J85" s="24">
        <v>16</v>
      </c>
      <c r="K85" s="24">
        <v>6</v>
      </c>
      <c r="L85" s="55">
        <f t="shared" si="26"/>
        <v>22</v>
      </c>
      <c r="M85" s="24">
        <v>4</v>
      </c>
      <c r="Q85" s="40"/>
      <c r="R85" s="40"/>
      <c r="S85" s="30">
        <v>6.5</v>
      </c>
      <c r="T85" s="23" t="s">
        <v>213</v>
      </c>
      <c r="Z85" s="24">
        <v>7</v>
      </c>
      <c r="AA85" s="24">
        <v>2</v>
      </c>
      <c r="AB85" s="24">
        <v>0</v>
      </c>
      <c r="AC85" s="24">
        <f>+AA85+AB85</f>
        <v>2</v>
      </c>
      <c r="AD85" s="24">
        <v>0</v>
      </c>
      <c r="AF85" s="30">
        <v>7</v>
      </c>
      <c r="AG85" s="23" t="s">
        <v>293</v>
      </c>
      <c r="AM85" s="24">
        <v>5</v>
      </c>
      <c r="AN85" s="24">
        <v>2</v>
      </c>
      <c r="AO85" s="24">
        <v>0</v>
      </c>
      <c r="AP85" s="24">
        <f>+AN85+AO85</f>
        <v>2</v>
      </c>
      <c r="AQ85" s="24">
        <v>0</v>
      </c>
      <c r="AR85" s="40"/>
    </row>
    <row r="86" spans="1:44" ht="15.75" customHeight="1" x14ac:dyDescent="0.25">
      <c r="A86" s="40"/>
      <c r="D86" s="23" t="s">
        <v>106</v>
      </c>
      <c r="G86" s="23" t="s">
        <v>148</v>
      </c>
      <c r="H86" s="24"/>
      <c r="I86" s="24">
        <v>13</v>
      </c>
      <c r="J86" s="24">
        <v>10</v>
      </c>
      <c r="K86" s="24">
        <v>10</v>
      </c>
      <c r="L86" s="55">
        <f t="shared" si="26"/>
        <v>20</v>
      </c>
      <c r="M86" s="24">
        <v>0</v>
      </c>
      <c r="Q86" s="46"/>
      <c r="R86" s="46"/>
      <c r="S86" s="30">
        <v>6.5</v>
      </c>
      <c r="T86" s="23" t="s">
        <v>448</v>
      </c>
      <c r="Z86" s="24">
        <v>5</v>
      </c>
      <c r="AA86" s="24">
        <v>1</v>
      </c>
      <c r="AB86" s="24">
        <v>3</v>
      </c>
      <c r="AC86" s="24">
        <f t="shared" ref="AC86:AC96" si="29">+AA86+AB86</f>
        <v>4</v>
      </c>
      <c r="AD86" s="24">
        <v>4</v>
      </c>
      <c r="AF86" s="30">
        <v>7.5</v>
      </c>
      <c r="AG86" s="23" t="s">
        <v>215</v>
      </c>
      <c r="AM86" s="24">
        <v>14</v>
      </c>
      <c r="AN86" s="24">
        <v>7</v>
      </c>
      <c r="AO86" s="24">
        <v>10</v>
      </c>
      <c r="AP86" s="24">
        <f>+AN86+AO86</f>
        <v>17</v>
      </c>
      <c r="AQ86" s="24">
        <v>2</v>
      </c>
      <c r="AR86" s="46"/>
    </row>
    <row r="87" spans="1:44" ht="15.75" customHeight="1" x14ac:dyDescent="0.25">
      <c r="A87" s="40"/>
      <c r="D87" s="23" t="s">
        <v>61</v>
      </c>
      <c r="E87" s="23"/>
      <c r="F87" s="23"/>
      <c r="G87" s="23" t="s">
        <v>17</v>
      </c>
      <c r="H87" s="24"/>
      <c r="I87" s="24">
        <v>12</v>
      </c>
      <c r="J87" s="24">
        <v>9</v>
      </c>
      <c r="K87" s="24">
        <v>10</v>
      </c>
      <c r="L87" s="55">
        <f t="shared" si="26"/>
        <v>19</v>
      </c>
      <c r="M87" s="24">
        <v>4</v>
      </c>
      <c r="Q87" s="46"/>
      <c r="R87" s="46"/>
      <c r="S87" s="30">
        <v>9</v>
      </c>
      <c r="T87" s="23" t="s">
        <v>521</v>
      </c>
      <c r="Z87" s="24">
        <v>1</v>
      </c>
      <c r="AA87" s="24">
        <v>0</v>
      </c>
      <c r="AB87" s="24">
        <v>1</v>
      </c>
      <c r="AC87" s="24">
        <f t="shared" si="29"/>
        <v>1</v>
      </c>
      <c r="AD87" s="24">
        <v>0</v>
      </c>
      <c r="AF87" s="30">
        <v>8.5</v>
      </c>
      <c r="AG87" s="23" t="s">
        <v>339</v>
      </c>
      <c r="AM87" s="24">
        <v>5</v>
      </c>
      <c r="AN87" s="24">
        <v>2</v>
      </c>
      <c r="AO87" s="24">
        <v>5</v>
      </c>
      <c r="AP87" s="24">
        <f t="shared" ref="AP87:AP88" si="30">+AN87+AO87</f>
        <v>7</v>
      </c>
      <c r="AQ87" s="24">
        <v>4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14</v>
      </c>
      <c r="J88" s="24">
        <v>5</v>
      </c>
      <c r="K88" s="24">
        <v>13</v>
      </c>
      <c r="L88" s="55">
        <f t="shared" si="26"/>
        <v>18</v>
      </c>
      <c r="M88" s="24">
        <v>0</v>
      </c>
      <c r="Q88" s="46"/>
      <c r="R88" s="46"/>
      <c r="S88" s="30">
        <v>8</v>
      </c>
      <c r="T88" s="23" t="s">
        <v>416</v>
      </c>
      <c r="Z88" s="24">
        <v>1</v>
      </c>
      <c r="AA88" s="24">
        <v>0</v>
      </c>
      <c r="AB88" s="24">
        <v>0</v>
      </c>
      <c r="AC88" s="24">
        <f t="shared" si="29"/>
        <v>0</v>
      </c>
      <c r="AD88" s="24">
        <v>0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0"/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13</v>
      </c>
      <c r="J89" s="24">
        <v>5</v>
      </c>
      <c r="K89" s="24">
        <v>11</v>
      </c>
      <c r="L89" s="55">
        <f t="shared" si="26"/>
        <v>16</v>
      </c>
      <c r="M89" s="24">
        <v>2</v>
      </c>
      <c r="Q89" s="47"/>
      <c r="R89" s="47"/>
      <c r="S89" s="30">
        <v>9.5</v>
      </c>
      <c r="T89" s="23" t="s">
        <v>285</v>
      </c>
      <c r="Z89" s="24">
        <v>3</v>
      </c>
      <c r="AA89" s="24">
        <v>5</v>
      </c>
      <c r="AB89" s="24">
        <v>3</v>
      </c>
      <c r="AC89" s="24">
        <f t="shared" si="29"/>
        <v>8</v>
      </c>
      <c r="AD89" s="24">
        <v>0</v>
      </c>
      <c r="AF89" s="30">
        <v>7</v>
      </c>
      <c r="AG89" s="23" t="s">
        <v>210</v>
      </c>
      <c r="AM89" s="24">
        <v>12</v>
      </c>
      <c r="AN89" s="24">
        <v>4</v>
      </c>
      <c r="AO89" s="24">
        <v>2</v>
      </c>
      <c r="AP89" s="24">
        <f>+AN89+AO89</f>
        <v>6</v>
      </c>
      <c r="AQ89" s="24">
        <v>2</v>
      </c>
      <c r="AR89" s="47"/>
    </row>
    <row r="90" spans="1:44" ht="15.75" customHeight="1" x14ac:dyDescent="0.25">
      <c r="A90" s="40"/>
      <c r="D90" s="23" t="s">
        <v>37</v>
      </c>
      <c r="E90" s="23"/>
      <c r="F90" s="23"/>
      <c r="G90" s="23" t="s">
        <v>17</v>
      </c>
      <c r="H90" s="24"/>
      <c r="I90" s="24">
        <v>13</v>
      </c>
      <c r="J90" s="24">
        <v>5</v>
      </c>
      <c r="K90" s="24">
        <v>9</v>
      </c>
      <c r="L90" s="55">
        <f t="shared" si="26"/>
        <v>14</v>
      </c>
      <c r="M90" s="24">
        <v>2</v>
      </c>
      <c r="Q90" s="47"/>
      <c r="R90" s="47"/>
      <c r="S90" s="30">
        <v>7.5</v>
      </c>
      <c r="T90" s="23" t="s">
        <v>451</v>
      </c>
      <c r="Z90" s="24">
        <v>1</v>
      </c>
      <c r="AA90" s="24">
        <v>0</v>
      </c>
      <c r="AB90" s="24">
        <v>0</v>
      </c>
      <c r="AC90" s="24">
        <f t="shared" si="29"/>
        <v>0</v>
      </c>
      <c r="AD90" s="24">
        <v>0</v>
      </c>
      <c r="AF90" s="30">
        <v>6</v>
      </c>
      <c r="AG90" s="23" t="s">
        <v>364</v>
      </c>
      <c r="AM90" s="24">
        <v>3</v>
      </c>
      <c r="AN90" s="24">
        <v>0</v>
      </c>
      <c r="AO90" s="24">
        <v>2</v>
      </c>
      <c r="AP90" s="24">
        <f t="shared" ref="AP90:AP92" si="31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104</v>
      </c>
      <c r="E91" s="23"/>
      <c r="F91" s="23"/>
      <c r="G91" s="23" t="s">
        <v>147</v>
      </c>
      <c r="H91" s="24"/>
      <c r="I91" s="24">
        <v>12</v>
      </c>
      <c r="J91" s="24">
        <v>2</v>
      </c>
      <c r="K91" s="24">
        <v>11</v>
      </c>
      <c r="L91" s="55">
        <f t="shared" si="26"/>
        <v>13</v>
      </c>
      <c r="M91" s="24">
        <v>4</v>
      </c>
      <c r="Q91" s="47"/>
      <c r="R91" s="47"/>
      <c r="S91" s="30">
        <v>7.5</v>
      </c>
      <c r="T91" s="23" t="s">
        <v>472</v>
      </c>
      <c r="Z91" s="24">
        <v>3</v>
      </c>
      <c r="AA91" s="24">
        <v>0</v>
      </c>
      <c r="AB91" s="24">
        <v>1</v>
      </c>
      <c r="AC91" s="24">
        <f t="shared" si="29"/>
        <v>1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1"/>
        <v>0</v>
      </c>
      <c r="AQ91" s="24">
        <v>0</v>
      </c>
      <c r="AR91" s="47"/>
    </row>
    <row r="92" spans="1:44" ht="15.75" customHeight="1" x14ac:dyDescent="0.25">
      <c r="A92" s="40"/>
      <c r="D92" s="23" t="s">
        <v>88</v>
      </c>
      <c r="E92" s="23"/>
      <c r="F92" s="23"/>
      <c r="G92" s="16" t="s">
        <v>138</v>
      </c>
      <c r="H92" s="24"/>
      <c r="I92" s="24">
        <v>12</v>
      </c>
      <c r="J92" s="24">
        <v>7</v>
      </c>
      <c r="K92" s="24">
        <v>5</v>
      </c>
      <c r="L92" s="55">
        <f t="shared" si="26"/>
        <v>12</v>
      </c>
      <c r="M92" s="24">
        <v>0</v>
      </c>
      <c r="Q92" s="47"/>
      <c r="R92" s="47"/>
      <c r="S92" s="30">
        <v>6.5</v>
      </c>
      <c r="T92" s="23" t="s">
        <v>245</v>
      </c>
      <c r="Z92" s="24">
        <v>21</v>
      </c>
      <c r="AA92" s="24">
        <v>4</v>
      </c>
      <c r="AB92" s="24">
        <v>7</v>
      </c>
      <c r="AC92" s="24">
        <f t="shared" si="29"/>
        <v>11</v>
      </c>
      <c r="AD92" s="24">
        <v>0</v>
      </c>
      <c r="AF92" s="30">
        <v>6</v>
      </c>
      <c r="AG92" s="23" t="s">
        <v>282</v>
      </c>
      <c r="AM92" s="24">
        <v>6</v>
      </c>
      <c r="AN92" s="24">
        <v>0</v>
      </c>
      <c r="AO92" s="24">
        <v>0</v>
      </c>
      <c r="AP92" s="24">
        <f t="shared" si="31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122</v>
      </c>
      <c r="E93" s="23"/>
      <c r="F93" s="23"/>
      <c r="G93" s="23" t="s">
        <v>136</v>
      </c>
      <c r="H93" s="24"/>
      <c r="I93" s="24">
        <v>14</v>
      </c>
      <c r="J93" s="24">
        <v>4</v>
      </c>
      <c r="K93" s="24">
        <v>8</v>
      </c>
      <c r="L93" s="55">
        <f t="shared" si="26"/>
        <v>12</v>
      </c>
      <c r="M93" s="24">
        <v>0</v>
      </c>
      <c r="Q93" s="47"/>
      <c r="R93" s="47"/>
      <c r="S93" s="30">
        <v>8</v>
      </c>
      <c r="T93" s="23" t="s">
        <v>283</v>
      </c>
      <c r="Z93" s="24">
        <v>2</v>
      </c>
      <c r="AA93" s="24">
        <v>1</v>
      </c>
      <c r="AB93" s="24">
        <v>0</v>
      </c>
      <c r="AC93" s="24">
        <f t="shared" si="29"/>
        <v>1</v>
      </c>
      <c r="AD93" s="24">
        <v>0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56</v>
      </c>
      <c r="G94" s="23" t="s">
        <v>149</v>
      </c>
      <c r="H94" s="24"/>
      <c r="I94" s="24">
        <v>14</v>
      </c>
      <c r="J94" s="24">
        <v>3</v>
      </c>
      <c r="K94" s="24">
        <v>9</v>
      </c>
      <c r="L94" s="55">
        <f t="shared" si="26"/>
        <v>12</v>
      </c>
      <c r="M94" s="24">
        <v>2</v>
      </c>
      <c r="Q94" s="47"/>
      <c r="R94" s="47"/>
      <c r="S94" s="30">
        <v>7</v>
      </c>
      <c r="T94" s="23" t="s">
        <v>340</v>
      </c>
      <c r="Z94" s="24">
        <v>1</v>
      </c>
      <c r="AA94" s="24">
        <v>0</v>
      </c>
      <c r="AB94" s="24">
        <v>0</v>
      </c>
      <c r="AC94" s="24">
        <f t="shared" si="29"/>
        <v>0</v>
      </c>
      <c r="AD94" s="24">
        <v>0</v>
      </c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85</v>
      </c>
      <c r="AN94" s="15">
        <f>SUM(AN77:AN93)</f>
        <v>32</v>
      </c>
      <c r="AO94" s="15">
        <f>SUM(AO77:AO93)</f>
        <v>36</v>
      </c>
      <c r="AP94" s="15">
        <f>SUM(AP77:AP93)</f>
        <v>68</v>
      </c>
      <c r="AQ94" s="15">
        <f>SUM(AQ77:AQ93)</f>
        <v>12</v>
      </c>
      <c r="AR94" s="47"/>
    </row>
    <row r="95" spans="1:44" ht="15.75" customHeight="1" x14ac:dyDescent="0.25">
      <c r="A95" s="40"/>
      <c r="D95" s="23" t="s">
        <v>81</v>
      </c>
      <c r="E95" s="23"/>
      <c r="F95" s="23"/>
      <c r="G95" s="23" t="s">
        <v>146</v>
      </c>
      <c r="H95" s="24"/>
      <c r="I95" s="24">
        <v>14</v>
      </c>
      <c r="J95" s="24">
        <v>7</v>
      </c>
      <c r="K95" s="24">
        <v>4</v>
      </c>
      <c r="L95" s="55">
        <f t="shared" si="26"/>
        <v>11</v>
      </c>
      <c r="M95" s="24">
        <v>0</v>
      </c>
      <c r="Q95" s="47"/>
      <c r="R95" s="47"/>
      <c r="S95" s="30">
        <v>8.5</v>
      </c>
      <c r="T95" s="23" t="s">
        <v>244</v>
      </c>
      <c r="Z95" s="24">
        <v>1</v>
      </c>
      <c r="AA95" s="24">
        <v>2</v>
      </c>
      <c r="AB95" s="24">
        <v>0</v>
      </c>
      <c r="AC95" s="24">
        <f t="shared" si="29"/>
        <v>2</v>
      </c>
      <c r="AD95" s="24">
        <v>0</v>
      </c>
      <c r="AR95" s="47"/>
    </row>
    <row r="96" spans="1:44" ht="15.75" customHeight="1" x14ac:dyDescent="0.25">
      <c r="A96" s="40"/>
      <c r="D96" s="23" t="s">
        <v>41</v>
      </c>
      <c r="E96" s="23"/>
      <c r="F96" s="23"/>
      <c r="G96" s="23" t="s">
        <v>136</v>
      </c>
      <c r="H96" s="24"/>
      <c r="I96" s="24">
        <v>13</v>
      </c>
      <c r="J96" s="24">
        <v>6</v>
      </c>
      <c r="K96" s="24">
        <v>5</v>
      </c>
      <c r="L96" s="55">
        <f t="shared" si="26"/>
        <v>11</v>
      </c>
      <c r="M96" s="24">
        <v>2</v>
      </c>
      <c r="Q96" s="47"/>
      <c r="R96" s="47"/>
      <c r="S96" s="30">
        <v>7.5</v>
      </c>
      <c r="T96" s="23" t="s">
        <v>284</v>
      </c>
      <c r="Z96" s="24">
        <v>1</v>
      </c>
      <c r="AA96" s="24">
        <v>0</v>
      </c>
      <c r="AB96" s="24">
        <v>0</v>
      </c>
      <c r="AC96" s="24">
        <f t="shared" si="29"/>
        <v>0</v>
      </c>
      <c r="AD96" s="24">
        <v>0</v>
      </c>
      <c r="AR96" s="47"/>
    </row>
    <row r="97" spans="1:44" ht="15.75" customHeight="1" x14ac:dyDescent="0.25">
      <c r="A97" s="40"/>
      <c r="D97" s="23" t="s">
        <v>154</v>
      </c>
      <c r="E97" s="23"/>
      <c r="F97" s="23"/>
      <c r="G97" s="23" t="s">
        <v>147</v>
      </c>
      <c r="H97" s="24"/>
      <c r="I97" s="24">
        <v>13</v>
      </c>
      <c r="J97" s="24">
        <v>6</v>
      </c>
      <c r="K97" s="24">
        <v>5</v>
      </c>
      <c r="L97" s="55">
        <f t="shared" si="26"/>
        <v>11</v>
      </c>
      <c r="M97" s="24">
        <v>2</v>
      </c>
      <c r="Q97" s="47"/>
      <c r="R97" s="47"/>
      <c r="S97" s="30">
        <v>7</v>
      </c>
      <c r="T97" s="23" t="s">
        <v>212</v>
      </c>
      <c r="Z97" s="24">
        <v>8</v>
      </c>
      <c r="AA97" s="24">
        <v>1</v>
      </c>
      <c r="AB97" s="24">
        <v>2</v>
      </c>
      <c r="AC97" s="24">
        <f>+AA97+AB97</f>
        <v>3</v>
      </c>
      <c r="AD97" s="24">
        <v>0</v>
      </c>
      <c r="AR97" s="47"/>
    </row>
    <row r="98" spans="1:44" ht="15.75" customHeight="1" x14ac:dyDescent="0.25">
      <c r="A98" s="40"/>
      <c r="D98" s="23" t="s">
        <v>62</v>
      </c>
      <c r="E98" s="23"/>
      <c r="F98" s="23"/>
      <c r="G98" s="16" t="s">
        <v>21</v>
      </c>
      <c r="H98" s="24"/>
      <c r="I98" s="24">
        <v>11</v>
      </c>
      <c r="J98" s="24">
        <v>6</v>
      </c>
      <c r="K98" s="24">
        <v>5</v>
      </c>
      <c r="L98" s="55">
        <f t="shared" si="26"/>
        <v>11</v>
      </c>
      <c r="M98" s="24">
        <v>4</v>
      </c>
      <c r="Q98" s="47"/>
      <c r="R98" s="47"/>
      <c r="S98" s="30">
        <v>7.5</v>
      </c>
      <c r="T98" s="23" t="s">
        <v>280</v>
      </c>
      <c r="Z98" s="24">
        <v>2</v>
      </c>
      <c r="AA98" s="24">
        <v>0</v>
      </c>
      <c r="AB98" s="24">
        <v>1</v>
      </c>
      <c r="AC98" s="24">
        <f t="shared" ref="AC98:AC101" si="32">+AA98+AB98</f>
        <v>1</v>
      </c>
      <c r="AD98" s="24">
        <v>2</v>
      </c>
      <c r="AR98" s="47"/>
    </row>
    <row r="99" spans="1:44" ht="15.75" customHeight="1" x14ac:dyDescent="0.25">
      <c r="A99" s="40"/>
      <c r="D99" s="23" t="s">
        <v>49</v>
      </c>
      <c r="E99" s="23"/>
      <c r="F99" s="23"/>
      <c r="G99" s="16" t="s">
        <v>138</v>
      </c>
      <c r="H99" s="24"/>
      <c r="I99" s="24">
        <v>12</v>
      </c>
      <c r="J99" s="24">
        <v>5</v>
      </c>
      <c r="K99" s="24">
        <v>6</v>
      </c>
      <c r="L99" s="55">
        <f t="shared" si="26"/>
        <v>11</v>
      </c>
      <c r="M99" s="24">
        <v>0</v>
      </c>
      <c r="Q99" s="47"/>
      <c r="R99" s="47"/>
      <c r="S99" s="30">
        <v>8.5</v>
      </c>
      <c r="T99" s="23" t="s">
        <v>240</v>
      </c>
      <c r="Z99" s="24">
        <v>9</v>
      </c>
      <c r="AA99" s="24">
        <v>4</v>
      </c>
      <c r="AB99" s="24">
        <v>3</v>
      </c>
      <c r="AC99" s="24">
        <f t="shared" si="32"/>
        <v>7</v>
      </c>
      <c r="AD99" s="24">
        <v>0</v>
      </c>
      <c r="AR99" s="47"/>
    </row>
    <row r="100" spans="1:44" ht="15.75" customHeight="1" x14ac:dyDescent="0.25">
      <c r="A100" s="40"/>
      <c r="D100" s="23" t="s">
        <v>157</v>
      </c>
      <c r="G100" s="16" t="s">
        <v>138</v>
      </c>
      <c r="H100" s="24"/>
      <c r="I100" s="24">
        <v>13</v>
      </c>
      <c r="J100" s="24">
        <v>3</v>
      </c>
      <c r="K100" s="24">
        <v>8</v>
      </c>
      <c r="L100" s="55">
        <f t="shared" si="26"/>
        <v>11</v>
      </c>
      <c r="M100" s="24">
        <v>4</v>
      </c>
      <c r="Q100" s="47"/>
      <c r="R100" s="47"/>
      <c r="S100" s="30">
        <v>6.5</v>
      </c>
      <c r="T100" s="23" t="s">
        <v>450</v>
      </c>
      <c r="Z100" s="24">
        <v>4</v>
      </c>
      <c r="AA100" s="24">
        <v>0</v>
      </c>
      <c r="AB100" s="24">
        <v>3</v>
      </c>
      <c r="AC100" s="24">
        <f t="shared" si="32"/>
        <v>3</v>
      </c>
      <c r="AD100" s="24">
        <v>0</v>
      </c>
      <c r="AR100" s="47"/>
    </row>
    <row r="101" spans="1:44" ht="15.75" customHeight="1" x14ac:dyDescent="0.25">
      <c r="A101" s="40"/>
      <c r="D101" s="23" t="s">
        <v>38</v>
      </c>
      <c r="E101" s="23"/>
      <c r="F101" s="23"/>
      <c r="G101" s="23" t="s">
        <v>147</v>
      </c>
      <c r="H101" s="24"/>
      <c r="I101" s="24">
        <v>13</v>
      </c>
      <c r="J101" s="24">
        <v>2</v>
      </c>
      <c r="K101" s="24">
        <v>9</v>
      </c>
      <c r="L101" s="55">
        <f t="shared" si="26"/>
        <v>11</v>
      </c>
      <c r="M101" s="24">
        <v>6</v>
      </c>
      <c r="Q101" s="47"/>
      <c r="R101" s="47"/>
      <c r="S101" s="30">
        <v>7.5</v>
      </c>
      <c r="T101" s="23" t="s">
        <v>471</v>
      </c>
      <c r="Z101" s="24">
        <v>2</v>
      </c>
      <c r="AA101" s="24">
        <v>0</v>
      </c>
      <c r="AB101" s="24">
        <v>3</v>
      </c>
      <c r="AC101" s="24">
        <f t="shared" si="32"/>
        <v>3</v>
      </c>
      <c r="AD101" s="24">
        <v>0</v>
      </c>
      <c r="AR101" s="47"/>
    </row>
    <row r="102" spans="1:44" ht="15.75" customHeight="1" x14ac:dyDescent="0.25">
      <c r="A102" s="40"/>
      <c r="D102" s="23" t="s">
        <v>179</v>
      </c>
      <c r="E102" s="23"/>
      <c r="F102" s="23"/>
      <c r="G102" s="23" t="s">
        <v>146</v>
      </c>
      <c r="H102" s="24"/>
      <c r="I102" s="24">
        <v>14</v>
      </c>
      <c r="J102" s="24">
        <v>2</v>
      </c>
      <c r="K102" s="24">
        <v>9</v>
      </c>
      <c r="L102" s="55">
        <f t="shared" si="26"/>
        <v>11</v>
      </c>
      <c r="M102" s="24">
        <v>6</v>
      </c>
      <c r="Q102" s="47"/>
      <c r="R102" s="47"/>
      <c r="S102" s="30">
        <v>8</v>
      </c>
      <c r="T102" s="23" t="s">
        <v>279</v>
      </c>
      <c r="Z102" s="24">
        <v>2</v>
      </c>
      <c r="AA102" s="24">
        <v>0</v>
      </c>
      <c r="AB102" s="24">
        <v>3</v>
      </c>
      <c r="AC102" s="24">
        <f>+AA102+AB102</f>
        <v>3</v>
      </c>
      <c r="AD102" s="24">
        <v>0</v>
      </c>
      <c r="AR102" s="47"/>
    </row>
    <row r="103" spans="1:44" ht="15.75" customHeight="1" thickBot="1" x14ac:dyDescent="0.3">
      <c r="A103" s="40"/>
      <c r="D103" s="23" t="s">
        <v>83</v>
      </c>
      <c r="E103" s="23"/>
      <c r="F103" s="23"/>
      <c r="G103" s="23" t="s">
        <v>149</v>
      </c>
      <c r="H103" s="24"/>
      <c r="I103" s="24">
        <v>13</v>
      </c>
      <c r="J103" s="24">
        <v>2</v>
      </c>
      <c r="K103" s="24">
        <v>9</v>
      </c>
      <c r="L103" s="55">
        <f t="shared" si="26"/>
        <v>11</v>
      </c>
      <c r="M103" s="24">
        <v>0</v>
      </c>
      <c r="Q103" s="47"/>
      <c r="R103" s="47"/>
      <c r="S103" s="30">
        <v>8</v>
      </c>
      <c r="T103" s="23" t="s">
        <v>415</v>
      </c>
      <c r="Z103" s="24">
        <v>1</v>
      </c>
      <c r="AA103" s="24">
        <v>0</v>
      </c>
      <c r="AB103" s="24">
        <v>2</v>
      </c>
      <c r="AC103" s="24">
        <f>+AA103+AB103</f>
        <v>2</v>
      </c>
      <c r="AD103" s="24">
        <v>0</v>
      </c>
      <c r="AR103" s="47"/>
    </row>
    <row r="104" spans="1:44" ht="15.75" customHeight="1" x14ac:dyDescent="0.25">
      <c r="A104" s="40"/>
      <c r="D104" s="23" t="s">
        <v>66</v>
      </c>
      <c r="E104" s="23"/>
      <c r="F104" s="23"/>
      <c r="G104" s="23" t="s">
        <v>136</v>
      </c>
      <c r="H104" s="24"/>
      <c r="I104" s="24">
        <v>14</v>
      </c>
      <c r="J104" s="24">
        <v>1</v>
      </c>
      <c r="K104" s="24">
        <v>10</v>
      </c>
      <c r="L104" s="55">
        <f t="shared" si="26"/>
        <v>11</v>
      </c>
      <c r="M104" s="24">
        <v>2</v>
      </c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SUM(Z77:Z103)</f>
        <v>92</v>
      </c>
      <c r="AA104" s="15">
        <f t="shared" ref="AA104:AD104" si="33">SUM(AA77:AA103)</f>
        <v>26</v>
      </c>
      <c r="AB104" s="15">
        <f t="shared" si="33"/>
        <v>40</v>
      </c>
      <c r="AC104" s="15">
        <f t="shared" si="33"/>
        <v>66</v>
      </c>
      <c r="AD104" s="15">
        <f t="shared" si="33"/>
        <v>8</v>
      </c>
      <c r="AR104" s="47"/>
    </row>
    <row r="105" spans="1:44" ht="15.75" customHeight="1" x14ac:dyDescent="0.25">
      <c r="A105" s="40"/>
      <c r="D105" s="23" t="s">
        <v>69</v>
      </c>
      <c r="E105" s="23"/>
      <c r="F105" s="23"/>
      <c r="G105" s="23" t="s">
        <v>149</v>
      </c>
      <c r="H105" s="24"/>
      <c r="I105" s="24">
        <v>8</v>
      </c>
      <c r="J105" s="24">
        <v>0</v>
      </c>
      <c r="K105" s="24">
        <v>11</v>
      </c>
      <c r="L105" s="55">
        <f t="shared" si="26"/>
        <v>11</v>
      </c>
      <c r="M105" s="24">
        <v>0</v>
      </c>
      <c r="Q105" s="47"/>
      <c r="R105" s="47"/>
      <c r="T105" s="23" t="s">
        <v>120</v>
      </c>
      <c r="Z105" s="24">
        <f>+Z104+AM94</f>
        <v>177</v>
      </c>
      <c r="AA105" s="24">
        <f>+AA104+AN94</f>
        <v>58</v>
      </c>
      <c r="AB105" s="24">
        <f>+AB104+AO94</f>
        <v>76</v>
      </c>
      <c r="AC105" s="24">
        <f>+AC104+AP94</f>
        <v>134</v>
      </c>
      <c r="AD105" s="24">
        <f>+AD104+AQ94</f>
        <v>20</v>
      </c>
      <c r="AR105" s="47"/>
    </row>
    <row r="106" spans="1:44" ht="15.75" customHeight="1" x14ac:dyDescent="0.25">
      <c r="A106" s="40"/>
      <c r="D106" s="23" t="s">
        <v>156</v>
      </c>
      <c r="G106" s="23" t="s">
        <v>136</v>
      </c>
      <c r="H106" s="24"/>
      <c r="I106" s="24">
        <v>13</v>
      </c>
      <c r="J106" s="24">
        <v>5</v>
      </c>
      <c r="K106" s="24">
        <v>5</v>
      </c>
      <c r="L106" s="55">
        <f t="shared" si="26"/>
        <v>10</v>
      </c>
      <c r="M106" s="24">
        <v>4</v>
      </c>
      <c r="Q106" s="47"/>
      <c r="R106" s="47"/>
      <c r="AR106" s="47"/>
    </row>
    <row r="107" spans="1:44" ht="15.75" customHeight="1" thickBot="1" x14ac:dyDescent="0.3">
      <c r="A107" s="40"/>
      <c r="D107" s="23" t="s">
        <v>175</v>
      </c>
      <c r="G107" s="23" t="s">
        <v>149</v>
      </c>
      <c r="H107" s="24"/>
      <c r="I107" s="24">
        <v>11</v>
      </c>
      <c r="J107" s="24">
        <v>2</v>
      </c>
      <c r="K107" s="24">
        <v>8</v>
      </c>
      <c r="L107" s="55">
        <f t="shared" si="26"/>
        <v>10</v>
      </c>
      <c r="M107" s="24">
        <v>0</v>
      </c>
      <c r="Q107" s="47"/>
      <c r="R107" s="47"/>
      <c r="S107" s="31" t="s">
        <v>150</v>
      </c>
      <c r="T107" s="31" t="s">
        <v>153</v>
      </c>
      <c r="U107" s="31"/>
      <c r="V107" s="43"/>
      <c r="W107" s="43"/>
      <c r="X107" s="43"/>
      <c r="Y107" s="43"/>
      <c r="Z107" s="43" t="s">
        <v>4</v>
      </c>
      <c r="AA107" s="43" t="s">
        <v>29</v>
      </c>
      <c r="AB107" s="43" t="s">
        <v>30</v>
      </c>
      <c r="AC107" s="43" t="s">
        <v>31</v>
      </c>
      <c r="AD107" s="43" t="s">
        <v>3</v>
      </c>
      <c r="AF107" s="31" t="s">
        <v>150</v>
      </c>
      <c r="AG107" s="31" t="s">
        <v>153</v>
      </c>
      <c r="AH107" s="31"/>
      <c r="AI107" s="43"/>
      <c r="AJ107" s="43"/>
      <c r="AK107" s="43"/>
      <c r="AL107" s="43"/>
      <c r="AM107" s="43" t="s">
        <v>4</v>
      </c>
      <c r="AN107" s="43" t="s">
        <v>29</v>
      </c>
      <c r="AO107" s="43" t="s">
        <v>30</v>
      </c>
      <c r="AP107" s="43" t="s">
        <v>31</v>
      </c>
      <c r="AQ107" s="43" t="s">
        <v>3</v>
      </c>
      <c r="AR107" s="47"/>
    </row>
    <row r="108" spans="1:44" ht="15.75" customHeight="1" x14ac:dyDescent="0.25">
      <c r="A108" s="40"/>
      <c r="D108" s="23" t="s">
        <v>115</v>
      </c>
      <c r="E108" s="23"/>
      <c r="F108" s="23"/>
      <c r="G108" s="23" t="s">
        <v>149</v>
      </c>
      <c r="H108" s="24"/>
      <c r="I108" s="24">
        <v>9</v>
      </c>
      <c r="J108" s="24">
        <v>0</v>
      </c>
      <c r="K108" s="24">
        <v>10</v>
      </c>
      <c r="L108" s="55">
        <f t="shared" si="26"/>
        <v>10</v>
      </c>
      <c r="M108" s="24">
        <v>2</v>
      </c>
      <c r="Q108" s="47"/>
      <c r="R108" s="47"/>
      <c r="S108" s="30">
        <v>6</v>
      </c>
      <c r="T108" s="23" t="s">
        <v>157</v>
      </c>
      <c r="Z108" s="24">
        <v>1.5</v>
      </c>
      <c r="AA108" s="24">
        <v>0</v>
      </c>
      <c r="AB108" s="24">
        <v>1</v>
      </c>
      <c r="AC108" s="24">
        <f t="shared" ref="AC108:AC117" si="34">+AA108+AB108</f>
        <v>1</v>
      </c>
      <c r="AD108" s="24">
        <v>0</v>
      </c>
      <c r="AF108" s="24">
        <v>8.5</v>
      </c>
      <c r="AG108" s="23" t="s">
        <v>88</v>
      </c>
      <c r="AM108" s="24">
        <v>1</v>
      </c>
      <c r="AN108" s="24">
        <v>1</v>
      </c>
      <c r="AO108" s="24">
        <v>0</v>
      </c>
      <c r="AP108" s="24">
        <f t="shared" ref="AP108:AP110" si="35">+AN108+AO108</f>
        <v>1</v>
      </c>
      <c r="AQ108" s="24">
        <v>0</v>
      </c>
      <c r="AR108" s="47"/>
    </row>
    <row r="109" spans="1:44" ht="15.75" customHeight="1" x14ac:dyDescent="0.25">
      <c r="A109" s="40"/>
      <c r="D109" s="23" t="s">
        <v>116</v>
      </c>
      <c r="E109" s="23"/>
      <c r="F109" s="23"/>
      <c r="G109" s="23" t="s">
        <v>148</v>
      </c>
      <c r="H109" s="24"/>
      <c r="I109" s="24">
        <v>14</v>
      </c>
      <c r="J109" s="24">
        <v>0</v>
      </c>
      <c r="K109" s="24">
        <v>10</v>
      </c>
      <c r="L109" s="55">
        <f t="shared" si="26"/>
        <v>10</v>
      </c>
      <c r="M109" s="24">
        <v>0</v>
      </c>
      <c r="Q109" s="47"/>
      <c r="R109" s="47"/>
      <c r="S109" s="30">
        <v>7</v>
      </c>
      <c r="T109" s="23" t="s">
        <v>167</v>
      </c>
      <c r="Z109" s="24">
        <v>1</v>
      </c>
      <c r="AA109" s="24">
        <v>0</v>
      </c>
      <c r="AB109" s="24">
        <v>0</v>
      </c>
      <c r="AC109" s="24">
        <f t="shared" si="34"/>
        <v>0</v>
      </c>
      <c r="AD109" s="24">
        <v>0</v>
      </c>
      <c r="AF109" s="24">
        <v>7.5</v>
      </c>
      <c r="AG109" s="23" t="s">
        <v>39</v>
      </c>
      <c r="AM109" s="24">
        <v>2</v>
      </c>
      <c r="AN109" s="24">
        <v>0</v>
      </c>
      <c r="AO109" s="24">
        <v>0</v>
      </c>
      <c r="AP109" s="24">
        <f t="shared" si="35"/>
        <v>0</v>
      </c>
      <c r="AQ109" s="24">
        <v>0</v>
      </c>
      <c r="AR109" s="47"/>
    </row>
    <row r="110" spans="1:44" ht="15.75" customHeight="1" x14ac:dyDescent="0.25">
      <c r="A110" s="40"/>
      <c r="Q110" s="47"/>
      <c r="R110" s="47"/>
      <c r="S110" s="30">
        <v>7</v>
      </c>
      <c r="T110" s="23" t="s">
        <v>92</v>
      </c>
      <c r="Z110" s="24">
        <v>4</v>
      </c>
      <c r="AA110" s="24">
        <v>0</v>
      </c>
      <c r="AB110" s="24">
        <v>1</v>
      </c>
      <c r="AC110" s="24">
        <f t="shared" si="34"/>
        <v>1</v>
      </c>
      <c r="AD110" s="24">
        <v>0</v>
      </c>
      <c r="AF110" s="30">
        <v>7.5</v>
      </c>
      <c r="AG110" s="23" t="s">
        <v>41</v>
      </c>
      <c r="AM110" s="24">
        <v>2</v>
      </c>
      <c r="AN110" s="24">
        <v>3</v>
      </c>
      <c r="AO110" s="24">
        <v>0</v>
      </c>
      <c r="AP110" s="24">
        <f t="shared" si="35"/>
        <v>3</v>
      </c>
      <c r="AQ110" s="24">
        <v>0</v>
      </c>
      <c r="AR110" s="47"/>
    </row>
    <row r="111" spans="1:44" ht="15.75" customHeight="1" x14ac:dyDescent="0.25">
      <c r="A111" s="40"/>
      <c r="Q111" s="47"/>
      <c r="R111" s="47"/>
      <c r="S111" s="30">
        <v>6</v>
      </c>
      <c r="T111" s="23" t="s">
        <v>70</v>
      </c>
      <c r="Z111" s="24">
        <v>1</v>
      </c>
      <c r="AA111" s="24">
        <v>0</v>
      </c>
      <c r="AB111" s="24">
        <v>0</v>
      </c>
      <c r="AC111" s="24">
        <f t="shared" si="34"/>
        <v>0</v>
      </c>
      <c r="AD111" s="24">
        <v>0</v>
      </c>
      <c r="AF111" s="30">
        <v>6</v>
      </c>
      <c r="AG111" s="23" t="s">
        <v>145</v>
      </c>
      <c r="AH111" s="23"/>
      <c r="AI111" s="23"/>
      <c r="AM111" s="24">
        <v>1</v>
      </c>
      <c r="AN111" s="24">
        <v>0</v>
      </c>
      <c r="AO111" s="24">
        <v>0</v>
      </c>
      <c r="AP111" s="24">
        <f>+AN111+AO111</f>
        <v>0</v>
      </c>
      <c r="AQ111" s="24">
        <v>0</v>
      </c>
      <c r="AR111" s="47"/>
    </row>
    <row r="112" spans="1:44" ht="15.75" customHeight="1" thickBot="1" x14ac:dyDescent="0.3">
      <c r="A112" s="40"/>
      <c r="D112" s="2" t="s">
        <v>109</v>
      </c>
      <c r="E112" s="2"/>
      <c r="F112" s="2"/>
      <c r="G112" s="4" t="s">
        <v>2</v>
      </c>
      <c r="H112" s="4"/>
      <c r="I112" s="4" t="s">
        <v>4</v>
      </c>
      <c r="J112" s="4" t="s">
        <v>29</v>
      </c>
      <c r="K112" s="4" t="s">
        <v>30</v>
      </c>
      <c r="L112" s="4" t="s">
        <v>31</v>
      </c>
      <c r="M112" s="56" t="s">
        <v>3</v>
      </c>
      <c r="Q112" s="47"/>
      <c r="R112" s="47"/>
      <c r="S112" s="30">
        <v>6.5</v>
      </c>
      <c r="T112" s="23" t="s">
        <v>173</v>
      </c>
      <c r="Z112" s="24">
        <v>1</v>
      </c>
      <c r="AA112" s="24">
        <v>0</v>
      </c>
      <c r="AB112" s="24">
        <v>0</v>
      </c>
      <c r="AC112" s="24">
        <f t="shared" si="34"/>
        <v>0</v>
      </c>
      <c r="AD112" s="24">
        <v>0</v>
      </c>
      <c r="AF112" s="30">
        <v>7</v>
      </c>
      <c r="AG112" s="23" t="s">
        <v>51</v>
      </c>
      <c r="AM112" s="24">
        <v>1</v>
      </c>
      <c r="AN112" s="24">
        <v>0</v>
      </c>
      <c r="AO112" s="24">
        <v>0</v>
      </c>
      <c r="AP112" s="24">
        <f>+AN112+AO112</f>
        <v>0</v>
      </c>
      <c r="AQ112" s="24">
        <v>0</v>
      </c>
      <c r="AR112" s="47"/>
    </row>
    <row r="113" spans="1:44" ht="15.75" customHeight="1" x14ac:dyDescent="0.25">
      <c r="A113" s="40"/>
      <c r="D113" s="23" t="s">
        <v>78</v>
      </c>
      <c r="E113" s="23"/>
      <c r="F113" s="23"/>
      <c r="G113" s="23" t="s">
        <v>149</v>
      </c>
      <c r="H113" s="24"/>
      <c r="I113" s="24">
        <v>11</v>
      </c>
      <c r="J113" s="24">
        <v>23</v>
      </c>
      <c r="K113" s="24">
        <v>4</v>
      </c>
      <c r="L113" s="24">
        <f t="shared" ref="L113:L128" si="36">+J113+K113</f>
        <v>27</v>
      </c>
      <c r="M113" s="55">
        <v>6</v>
      </c>
      <c r="Q113" s="47"/>
      <c r="R113" s="47"/>
      <c r="S113" s="30">
        <v>9</v>
      </c>
      <c r="T113" s="23" t="s">
        <v>180</v>
      </c>
      <c r="Z113" s="24">
        <v>1</v>
      </c>
      <c r="AA113" s="24">
        <v>0</v>
      </c>
      <c r="AB113" s="24">
        <v>0</v>
      </c>
      <c r="AC113" s="24">
        <f t="shared" si="34"/>
        <v>0</v>
      </c>
      <c r="AD113" s="24">
        <v>0</v>
      </c>
      <c r="AF113" s="30">
        <v>8</v>
      </c>
      <c r="AG113" s="23" t="s">
        <v>116</v>
      </c>
      <c r="AM113" s="24">
        <v>1</v>
      </c>
      <c r="AN113" s="24">
        <v>0</v>
      </c>
      <c r="AO113" s="24">
        <v>1</v>
      </c>
      <c r="AP113" s="24">
        <f>+AN113+AO113</f>
        <v>1</v>
      </c>
      <c r="AQ113" s="24">
        <v>0</v>
      </c>
      <c r="AR113" s="47"/>
    </row>
    <row r="114" spans="1:44" ht="15.75" customHeight="1" x14ac:dyDescent="0.25">
      <c r="A114" s="40"/>
      <c r="D114" s="23" t="s">
        <v>38</v>
      </c>
      <c r="E114" s="23"/>
      <c r="F114" s="23"/>
      <c r="G114" s="23" t="s">
        <v>147</v>
      </c>
      <c r="H114" s="24"/>
      <c r="I114" s="24">
        <v>13</v>
      </c>
      <c r="J114" s="24">
        <v>2</v>
      </c>
      <c r="K114" s="24">
        <v>9</v>
      </c>
      <c r="L114" s="24">
        <f t="shared" si="36"/>
        <v>11</v>
      </c>
      <c r="M114" s="55">
        <v>6</v>
      </c>
      <c r="Q114" s="47"/>
      <c r="R114" s="47"/>
      <c r="S114" s="30">
        <v>7</v>
      </c>
      <c r="T114" s="23" t="s">
        <v>122</v>
      </c>
      <c r="U114" s="23"/>
      <c r="V114" s="23"/>
      <c r="Z114" s="24">
        <v>2</v>
      </c>
      <c r="AA114" s="24">
        <v>0</v>
      </c>
      <c r="AB114" s="24">
        <v>0</v>
      </c>
      <c r="AC114" s="24">
        <f t="shared" si="34"/>
        <v>0</v>
      </c>
      <c r="AD114" s="24">
        <v>0</v>
      </c>
      <c r="AF114" s="30">
        <v>7</v>
      </c>
      <c r="AG114" s="23" t="s">
        <v>38</v>
      </c>
      <c r="AH114" s="23"/>
      <c r="AM114" s="24">
        <v>3</v>
      </c>
      <c r="AN114" s="24">
        <v>0</v>
      </c>
      <c r="AO114" s="24">
        <v>2</v>
      </c>
      <c r="AP114" s="24">
        <f>+AN114+AO114</f>
        <v>2</v>
      </c>
      <c r="AQ114" s="24">
        <v>0</v>
      </c>
      <c r="AR114" s="47"/>
    </row>
    <row r="115" spans="1:44" ht="15.75" customHeight="1" x14ac:dyDescent="0.25">
      <c r="A115" s="40"/>
      <c r="D115" s="23" t="s">
        <v>158</v>
      </c>
      <c r="E115" s="23"/>
      <c r="F115" s="23"/>
      <c r="G115" s="23" t="s">
        <v>136</v>
      </c>
      <c r="H115" s="24"/>
      <c r="I115" s="24">
        <v>14</v>
      </c>
      <c r="J115" s="24">
        <v>18</v>
      </c>
      <c r="K115" s="24">
        <v>14</v>
      </c>
      <c r="L115" s="24">
        <f t="shared" si="36"/>
        <v>32</v>
      </c>
      <c r="M115" s="55">
        <v>6</v>
      </c>
      <c r="Q115" s="47"/>
      <c r="R115" s="47"/>
      <c r="S115" s="30">
        <v>6.5</v>
      </c>
      <c r="T115" s="23" t="s">
        <v>143</v>
      </c>
      <c r="Z115" s="24">
        <v>1</v>
      </c>
      <c r="AA115" s="24">
        <v>0</v>
      </c>
      <c r="AB115" s="24">
        <v>0</v>
      </c>
      <c r="AC115" s="24">
        <f t="shared" si="34"/>
        <v>0</v>
      </c>
      <c r="AD115" s="24">
        <v>0</v>
      </c>
      <c r="AF115" s="24">
        <v>6.5</v>
      </c>
      <c r="AG115" s="23" t="s">
        <v>130</v>
      </c>
      <c r="AM115" s="24">
        <v>3</v>
      </c>
      <c r="AN115" s="24">
        <v>0</v>
      </c>
      <c r="AO115" s="24">
        <v>3</v>
      </c>
      <c r="AP115" s="24">
        <f>+AN115+AO115</f>
        <v>3</v>
      </c>
      <c r="AQ115" s="24">
        <v>2</v>
      </c>
      <c r="AR115" s="47"/>
    </row>
    <row r="116" spans="1:44" ht="15.75" customHeight="1" x14ac:dyDescent="0.25">
      <c r="A116" s="40"/>
      <c r="D116" s="23" t="s">
        <v>179</v>
      </c>
      <c r="E116" s="23"/>
      <c r="F116" s="23"/>
      <c r="G116" s="23" t="s">
        <v>146</v>
      </c>
      <c r="H116" s="24"/>
      <c r="I116" s="24">
        <v>14</v>
      </c>
      <c r="J116" s="24">
        <v>2</v>
      </c>
      <c r="K116" s="24">
        <v>9</v>
      </c>
      <c r="L116" s="24">
        <f t="shared" si="36"/>
        <v>11</v>
      </c>
      <c r="M116" s="55">
        <v>6</v>
      </c>
      <c r="Q116" s="47"/>
      <c r="R116" s="47"/>
      <c r="S116" s="30">
        <v>6.5</v>
      </c>
      <c r="T116" s="23" t="s">
        <v>55</v>
      </c>
      <c r="Z116" s="24">
        <v>1</v>
      </c>
      <c r="AA116" s="24">
        <v>0</v>
      </c>
      <c r="AB116" s="24">
        <v>1</v>
      </c>
      <c r="AC116" s="24">
        <f t="shared" si="34"/>
        <v>1</v>
      </c>
      <c r="AD116" s="24">
        <v>0</v>
      </c>
      <c r="AF116" s="30">
        <v>8</v>
      </c>
      <c r="AG116" s="23" t="s">
        <v>66</v>
      </c>
      <c r="AM116" s="24">
        <v>2</v>
      </c>
      <c r="AN116" s="24">
        <v>0</v>
      </c>
      <c r="AO116" s="24">
        <v>1</v>
      </c>
      <c r="AP116" s="24">
        <f t="shared" ref="AP116:AP117" si="37">+AN116+AO116</f>
        <v>1</v>
      </c>
      <c r="AQ116" s="24">
        <v>2</v>
      </c>
      <c r="AR116" s="47"/>
    </row>
    <row r="117" spans="1:44" ht="15.75" customHeight="1" thickBot="1" x14ac:dyDescent="0.3">
      <c r="A117" s="40"/>
      <c r="D117" s="23" t="s">
        <v>20</v>
      </c>
      <c r="E117" s="23"/>
      <c r="F117" s="23"/>
      <c r="G117" s="16" t="s">
        <v>138</v>
      </c>
      <c r="H117" s="24"/>
      <c r="I117" s="24">
        <v>8</v>
      </c>
      <c r="J117" s="24">
        <v>0</v>
      </c>
      <c r="K117" s="24">
        <v>0</v>
      </c>
      <c r="L117" s="24">
        <f t="shared" si="36"/>
        <v>0</v>
      </c>
      <c r="M117" s="55">
        <v>4</v>
      </c>
      <c r="Q117" s="47"/>
      <c r="R117" s="47"/>
      <c r="S117" s="30">
        <v>6.5</v>
      </c>
      <c r="T117" s="23" t="s">
        <v>42</v>
      </c>
      <c r="Z117" s="24">
        <v>3</v>
      </c>
      <c r="AA117" s="24">
        <v>0</v>
      </c>
      <c r="AB117" s="24">
        <v>3</v>
      </c>
      <c r="AC117" s="24">
        <f t="shared" si="34"/>
        <v>3</v>
      </c>
      <c r="AD117" s="24">
        <v>0</v>
      </c>
      <c r="AF117" s="30">
        <v>8</v>
      </c>
      <c r="AG117" s="23" t="s">
        <v>123</v>
      </c>
      <c r="AM117" s="24">
        <v>1</v>
      </c>
      <c r="AN117" s="24">
        <v>1</v>
      </c>
      <c r="AO117" s="24">
        <v>0</v>
      </c>
      <c r="AP117" s="24">
        <f t="shared" si="37"/>
        <v>1</v>
      </c>
      <c r="AQ117" s="24">
        <v>2</v>
      </c>
      <c r="AR117" s="47"/>
    </row>
    <row r="118" spans="1:44" ht="15.75" customHeight="1" x14ac:dyDescent="0.25">
      <c r="A118" s="40"/>
      <c r="D118" s="23" t="s">
        <v>62</v>
      </c>
      <c r="E118" s="23"/>
      <c r="F118" s="23"/>
      <c r="G118" s="16" t="s">
        <v>21</v>
      </c>
      <c r="H118" s="24"/>
      <c r="I118" s="24">
        <v>11</v>
      </c>
      <c r="J118" s="24">
        <v>6</v>
      </c>
      <c r="K118" s="24">
        <v>5</v>
      </c>
      <c r="L118" s="24">
        <f t="shared" si="36"/>
        <v>11</v>
      </c>
      <c r="M118" s="55">
        <v>4</v>
      </c>
      <c r="Q118" s="47"/>
      <c r="R118" s="47"/>
      <c r="S118" s="30">
        <v>8.5</v>
      </c>
      <c r="T118" s="23" t="s">
        <v>158</v>
      </c>
      <c r="Z118" s="24">
        <v>1</v>
      </c>
      <c r="AA118" s="24">
        <v>2</v>
      </c>
      <c r="AB118" s="24">
        <v>0</v>
      </c>
      <c r="AC118" s="24">
        <f>+AA118+AB118</f>
        <v>2</v>
      </c>
      <c r="AD118" s="24">
        <v>0</v>
      </c>
      <c r="AF118" s="8"/>
      <c r="AG118" s="34" t="s">
        <v>124</v>
      </c>
      <c r="AH118" s="8"/>
      <c r="AI118" s="8"/>
      <c r="AJ118" s="8"/>
      <c r="AK118" s="8"/>
      <c r="AL118" s="8"/>
      <c r="AM118" s="15">
        <f>SUM(AM108:AM117)</f>
        <v>17</v>
      </c>
      <c r="AN118" s="15">
        <f t="shared" ref="AN118:AQ118" si="38">SUM(AN108:AN117)</f>
        <v>5</v>
      </c>
      <c r="AO118" s="15">
        <f t="shared" si="38"/>
        <v>7</v>
      </c>
      <c r="AP118" s="15">
        <f t="shared" si="38"/>
        <v>12</v>
      </c>
      <c r="AQ118" s="15">
        <f t="shared" si="38"/>
        <v>6</v>
      </c>
      <c r="AR118" s="47"/>
    </row>
    <row r="119" spans="1:44" ht="15.75" customHeight="1" x14ac:dyDescent="0.25">
      <c r="A119" s="40"/>
      <c r="D119" s="23" t="s">
        <v>173</v>
      </c>
      <c r="E119" s="23"/>
      <c r="F119" s="23"/>
      <c r="G119" s="16" t="s">
        <v>138</v>
      </c>
      <c r="H119" s="24"/>
      <c r="I119" s="24">
        <v>11</v>
      </c>
      <c r="J119" s="24">
        <v>0</v>
      </c>
      <c r="K119" s="24">
        <v>4</v>
      </c>
      <c r="L119" s="24">
        <f t="shared" si="36"/>
        <v>4</v>
      </c>
      <c r="M119" s="55">
        <v>4</v>
      </c>
      <c r="Q119" s="47"/>
      <c r="R119" s="47"/>
      <c r="S119" s="30">
        <v>6.5</v>
      </c>
      <c r="T119" s="23" t="s">
        <v>71</v>
      </c>
      <c r="Z119" s="24">
        <v>1</v>
      </c>
      <c r="AA119" s="24">
        <v>0</v>
      </c>
      <c r="AB119" s="24">
        <v>0</v>
      </c>
      <c r="AC119" s="24">
        <f>+AA119+AB119</f>
        <v>0</v>
      </c>
      <c r="AD119" s="24">
        <v>0</v>
      </c>
      <c r="AM119" s="24"/>
      <c r="AN119" s="24"/>
      <c r="AO119" s="24"/>
      <c r="AP119" s="24"/>
      <c r="AQ119" s="24"/>
      <c r="AR119" s="47"/>
    </row>
    <row r="120" spans="1:44" ht="15.75" customHeight="1" x14ac:dyDescent="0.25">
      <c r="A120" s="40"/>
      <c r="D120" s="23" t="s">
        <v>44</v>
      </c>
      <c r="E120" s="23"/>
      <c r="F120" s="23"/>
      <c r="G120" s="23" t="s">
        <v>146</v>
      </c>
      <c r="H120" s="24"/>
      <c r="I120" s="24">
        <v>11</v>
      </c>
      <c r="J120" s="24">
        <v>0</v>
      </c>
      <c r="K120" s="24">
        <v>4</v>
      </c>
      <c r="L120" s="24">
        <f t="shared" si="36"/>
        <v>4</v>
      </c>
      <c r="M120" s="55">
        <v>4</v>
      </c>
      <c r="Q120" s="47"/>
      <c r="R120" s="47"/>
      <c r="S120" s="30">
        <v>6</v>
      </c>
      <c r="T120" s="23" t="s">
        <v>56</v>
      </c>
      <c r="Z120" s="24">
        <v>1</v>
      </c>
      <c r="AA120" s="24">
        <v>0</v>
      </c>
      <c r="AB120" s="24">
        <v>0</v>
      </c>
      <c r="AC120" s="24">
        <f>+AA120+AB120</f>
        <v>0</v>
      </c>
      <c r="AD120" s="24">
        <v>0</v>
      </c>
      <c r="AR120" s="47"/>
    </row>
    <row r="121" spans="1:44" ht="15.75" customHeight="1" thickBot="1" x14ac:dyDescent="0.3">
      <c r="A121" s="40"/>
      <c r="D121" s="23" t="s">
        <v>112</v>
      </c>
      <c r="E121" s="23"/>
      <c r="F121" s="23"/>
      <c r="G121" s="23" t="s">
        <v>148</v>
      </c>
      <c r="H121" s="24"/>
      <c r="I121" s="24">
        <v>12</v>
      </c>
      <c r="J121" s="24">
        <v>14</v>
      </c>
      <c r="K121" s="24">
        <v>10</v>
      </c>
      <c r="L121" s="24">
        <f t="shared" si="36"/>
        <v>24</v>
      </c>
      <c r="M121" s="55">
        <v>4</v>
      </c>
      <c r="Q121" s="47"/>
      <c r="R121" s="47"/>
      <c r="S121" s="30">
        <v>8.5</v>
      </c>
      <c r="T121" s="23" t="s">
        <v>63</v>
      </c>
      <c r="Z121" s="24">
        <v>1</v>
      </c>
      <c r="AA121" s="24">
        <v>1</v>
      </c>
      <c r="AB121" s="24">
        <v>0</v>
      </c>
      <c r="AC121" s="24">
        <f>+AA121+AB121</f>
        <v>1</v>
      </c>
      <c r="AD121" s="24">
        <v>0</v>
      </c>
      <c r="AR121" s="47"/>
    </row>
    <row r="122" spans="1:44" ht="15.75" customHeight="1" x14ac:dyDescent="0.25">
      <c r="A122" s="40"/>
      <c r="D122" s="23" t="s">
        <v>61</v>
      </c>
      <c r="E122" s="23"/>
      <c r="F122" s="23"/>
      <c r="G122" s="23" t="s">
        <v>17</v>
      </c>
      <c r="H122" s="24"/>
      <c r="I122" s="24">
        <v>12</v>
      </c>
      <c r="J122" s="24">
        <v>9</v>
      </c>
      <c r="K122" s="24">
        <v>10</v>
      </c>
      <c r="L122" s="24">
        <f t="shared" si="36"/>
        <v>19</v>
      </c>
      <c r="M122" s="55">
        <v>4</v>
      </c>
      <c r="Q122" s="47"/>
      <c r="R122" s="47"/>
      <c r="S122" s="8"/>
      <c r="T122" s="34" t="s">
        <v>124</v>
      </c>
      <c r="U122" s="8"/>
      <c r="V122" s="8"/>
      <c r="W122" s="8"/>
      <c r="X122" s="8"/>
      <c r="Y122" s="8"/>
      <c r="Z122" s="15">
        <f>SUM(Z108:Z121)</f>
        <v>20.5</v>
      </c>
      <c r="AA122" s="15">
        <f>SUM(AA108:AA121)</f>
        <v>3</v>
      </c>
      <c r="AB122" s="15">
        <f>SUM(AB108:AB121)</f>
        <v>6</v>
      </c>
      <c r="AC122" s="15">
        <f>SUM(AC108:AC121)</f>
        <v>9</v>
      </c>
      <c r="AD122" s="15">
        <f>SUM(AD108:AD121)</f>
        <v>0</v>
      </c>
      <c r="AP122" s="24"/>
      <c r="AQ122" s="24"/>
      <c r="AR122" s="47"/>
    </row>
    <row r="123" spans="1:44" ht="15.75" customHeight="1" x14ac:dyDescent="0.25">
      <c r="A123" s="40"/>
      <c r="D123" s="23" t="s">
        <v>104</v>
      </c>
      <c r="E123" s="23"/>
      <c r="F123" s="23"/>
      <c r="G123" s="23" t="s">
        <v>147</v>
      </c>
      <c r="H123" s="24"/>
      <c r="I123" s="24">
        <v>12</v>
      </c>
      <c r="J123" s="24">
        <v>2</v>
      </c>
      <c r="K123" s="24">
        <v>11</v>
      </c>
      <c r="L123" s="24">
        <f t="shared" si="36"/>
        <v>13</v>
      </c>
      <c r="M123" s="55">
        <v>4</v>
      </c>
      <c r="Q123" s="47"/>
      <c r="R123" s="47"/>
      <c r="T123" s="23" t="s">
        <v>121</v>
      </c>
      <c r="Z123" s="24">
        <f>+Z122+AM118</f>
        <v>37.5</v>
      </c>
      <c r="AA123" s="24">
        <f>+AA122+AN118</f>
        <v>8</v>
      </c>
      <c r="AB123" s="24">
        <f>+AB122+AO118</f>
        <v>13</v>
      </c>
      <c r="AC123" s="24">
        <f>+AC122+AP118</f>
        <v>21</v>
      </c>
      <c r="AD123" s="24">
        <f>+AD122+AQ118</f>
        <v>6</v>
      </c>
      <c r="AR123" s="47"/>
    </row>
    <row r="124" spans="1:44" ht="15.75" customHeight="1" x14ac:dyDescent="0.25">
      <c r="A124" s="40"/>
      <c r="D124" s="23" t="s">
        <v>157</v>
      </c>
      <c r="G124" s="16" t="s">
        <v>138</v>
      </c>
      <c r="H124" s="24"/>
      <c r="I124" s="24">
        <v>13</v>
      </c>
      <c r="J124" s="24">
        <v>3</v>
      </c>
      <c r="K124" s="24">
        <v>8</v>
      </c>
      <c r="L124" s="24">
        <f t="shared" si="36"/>
        <v>11</v>
      </c>
      <c r="M124" s="55">
        <v>4</v>
      </c>
      <c r="Q124" s="47"/>
      <c r="R124" s="47"/>
      <c r="S124" s="30"/>
      <c r="T124" s="23"/>
      <c r="Z124" s="24"/>
      <c r="AA124" s="24"/>
      <c r="AB124" s="24"/>
      <c r="AC124" s="24"/>
      <c r="AD124" s="24"/>
      <c r="AR124" s="47"/>
    </row>
    <row r="125" spans="1:44" ht="15.75" customHeight="1" x14ac:dyDescent="0.25">
      <c r="A125" s="40"/>
      <c r="D125" s="23" t="s">
        <v>156</v>
      </c>
      <c r="G125" s="23" t="s">
        <v>136</v>
      </c>
      <c r="H125" s="24"/>
      <c r="I125" s="24">
        <v>13</v>
      </c>
      <c r="J125" s="24">
        <v>5</v>
      </c>
      <c r="K125" s="24">
        <v>5</v>
      </c>
      <c r="L125" s="24">
        <f t="shared" si="36"/>
        <v>10</v>
      </c>
      <c r="M125" s="55">
        <v>4</v>
      </c>
      <c r="Q125" s="47"/>
      <c r="R125" s="47"/>
      <c r="S125" s="30"/>
      <c r="T125" s="23" t="s">
        <v>120</v>
      </c>
      <c r="Z125" s="24">
        <f>+Z105+Z123+AC142-1-1</f>
        <v>245.5</v>
      </c>
      <c r="AA125" s="24">
        <f>+AA105+AA123</f>
        <v>66</v>
      </c>
      <c r="AB125" s="24">
        <f>+AB105+AB123</f>
        <v>89</v>
      </c>
      <c r="AC125" s="24">
        <f>AB125+AA125</f>
        <v>155</v>
      </c>
      <c r="AD125" s="24">
        <f>+AD105+AD123</f>
        <v>26</v>
      </c>
      <c r="AR125" s="47"/>
    </row>
    <row r="126" spans="1:44" ht="15.75" customHeight="1" x14ac:dyDescent="0.25">
      <c r="A126" s="40"/>
      <c r="D126" s="23" t="s">
        <v>119</v>
      </c>
      <c r="E126" s="23"/>
      <c r="F126" s="23"/>
      <c r="G126" s="23" t="s">
        <v>146</v>
      </c>
      <c r="H126" s="24"/>
      <c r="I126" s="24">
        <v>14</v>
      </c>
      <c r="J126" s="24">
        <v>16</v>
      </c>
      <c r="K126" s="24">
        <v>6</v>
      </c>
      <c r="L126" s="24">
        <f t="shared" si="36"/>
        <v>22</v>
      </c>
      <c r="M126" s="55">
        <v>4</v>
      </c>
      <c r="Q126" s="47"/>
      <c r="R126" s="47"/>
      <c r="S126" s="30"/>
      <c r="T126" s="23" t="s">
        <v>107</v>
      </c>
      <c r="Z126" s="24">
        <f>+Z15+Z28+Z41+Z54+AM15+AM28+AM41+AM54</f>
        <v>245.5</v>
      </c>
      <c r="AA126" s="24">
        <f>+AA15+AA28+AA41+AA54+AN15+AN28+AN41+AN54</f>
        <v>66</v>
      </c>
      <c r="AB126" s="24">
        <f>+AB15+AB28+AB41+AB54+AO15+AO28+AO41+AO54</f>
        <v>89</v>
      </c>
      <c r="AC126" s="24">
        <f>+AC15+AC28+AC41+AC54+AP15+AP28+AP41+AP54</f>
        <v>155</v>
      </c>
      <c r="AD126" s="24">
        <f>+AD15+AD28+AD41+AD54+AQ15+AQ28+AQ41+AQ54</f>
        <v>26</v>
      </c>
      <c r="AR126" s="47"/>
    </row>
    <row r="127" spans="1:44" ht="15.75" customHeight="1" x14ac:dyDescent="0.25">
      <c r="A127" s="40"/>
      <c r="D127" s="23" t="s">
        <v>144</v>
      </c>
      <c r="E127" s="23"/>
      <c r="F127" s="23"/>
      <c r="G127" s="16" t="s">
        <v>138</v>
      </c>
      <c r="H127" s="24"/>
      <c r="I127" s="24">
        <v>14</v>
      </c>
      <c r="J127" s="24">
        <v>3</v>
      </c>
      <c r="K127" s="24">
        <v>6</v>
      </c>
      <c r="L127" s="24">
        <f t="shared" si="36"/>
        <v>9</v>
      </c>
      <c r="M127" s="55">
        <v>4</v>
      </c>
      <c r="Q127" s="47"/>
      <c r="R127" s="47"/>
      <c r="AR127" s="47"/>
    </row>
    <row r="128" spans="1:44" ht="15.75" customHeight="1" x14ac:dyDescent="0.25">
      <c r="A128" s="40"/>
      <c r="D128" s="23" t="s">
        <v>39</v>
      </c>
      <c r="E128" s="23"/>
      <c r="F128" s="23"/>
      <c r="G128" s="23" t="s">
        <v>148</v>
      </c>
      <c r="H128" s="24"/>
      <c r="I128" s="24">
        <v>14</v>
      </c>
      <c r="J128" s="24">
        <v>0</v>
      </c>
      <c r="K128" s="24">
        <v>3</v>
      </c>
      <c r="L128" s="24">
        <f t="shared" si="36"/>
        <v>3</v>
      </c>
      <c r="M128" s="55">
        <v>4</v>
      </c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thickBot="1" x14ac:dyDescent="0.3">
      <c r="A132" s="40"/>
      <c r="Q132" s="47"/>
      <c r="R132" s="47"/>
      <c r="U132" s="42" t="s">
        <v>150</v>
      </c>
      <c r="V132" s="10" t="s">
        <v>168</v>
      </c>
      <c r="W132" s="10"/>
      <c r="X132" s="10"/>
      <c r="Y132" s="10"/>
      <c r="Z132" s="10"/>
      <c r="AA132" s="10"/>
      <c r="AB132" s="10"/>
      <c r="AC132" s="42" t="s">
        <v>4</v>
      </c>
      <c r="AD132" s="42" t="s">
        <v>8</v>
      </c>
      <c r="AE132" s="42" t="s">
        <v>9</v>
      </c>
      <c r="AF132" s="42" t="s">
        <v>10</v>
      </c>
      <c r="AG132" s="42" t="s">
        <v>100</v>
      </c>
      <c r="AH132" s="42"/>
      <c r="AI132" s="42" t="s">
        <v>5</v>
      </c>
      <c r="AJ132" s="42" t="s">
        <v>7</v>
      </c>
      <c r="AK132" s="42" t="s">
        <v>6</v>
      </c>
      <c r="AL132" s="42" t="s">
        <v>101</v>
      </c>
      <c r="AR132" s="47"/>
    </row>
    <row r="133" spans="1:44" ht="15.75" customHeight="1" x14ac:dyDescent="0.25">
      <c r="A133" s="40"/>
      <c r="Q133" s="47"/>
      <c r="R133" s="47"/>
      <c r="U133" s="30">
        <v>7</v>
      </c>
      <c r="V133" s="23" t="s">
        <v>176</v>
      </c>
      <c r="W133" s="23"/>
      <c r="X133" s="23"/>
      <c r="Y133" s="23"/>
      <c r="Z133" s="24"/>
      <c r="AC133" s="24">
        <v>1</v>
      </c>
      <c r="AD133" s="24">
        <v>0</v>
      </c>
      <c r="AE133" s="24">
        <v>1</v>
      </c>
      <c r="AF133" s="24">
        <v>0</v>
      </c>
      <c r="AG133" s="115">
        <f t="shared" ref="AG133:AG137" si="39">+(AD133*2+AF133)/(2*AC133)</f>
        <v>0</v>
      </c>
      <c r="AH133" s="115"/>
      <c r="AI133" s="24">
        <v>4</v>
      </c>
      <c r="AJ133" s="24">
        <v>0</v>
      </c>
      <c r="AK133" s="24">
        <v>0</v>
      </c>
      <c r="AL133" s="26">
        <f t="shared" ref="AL133:AL137" si="40">+AI133/AC133</f>
        <v>4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82</v>
      </c>
      <c r="W134" s="23"/>
      <c r="X134" s="23"/>
      <c r="Y134" s="23"/>
      <c r="Z134" s="24"/>
      <c r="AC134" s="24">
        <v>4</v>
      </c>
      <c r="AD134" s="24">
        <v>4</v>
      </c>
      <c r="AE134" s="24">
        <v>0</v>
      </c>
      <c r="AF134" s="24">
        <v>0</v>
      </c>
      <c r="AG134" s="115">
        <f t="shared" si="39"/>
        <v>1</v>
      </c>
      <c r="AH134" s="115"/>
      <c r="AI134" s="24">
        <v>5</v>
      </c>
      <c r="AJ134" s="24">
        <v>0</v>
      </c>
      <c r="AK134" s="24">
        <v>0</v>
      </c>
      <c r="AL134" s="26">
        <f t="shared" si="40"/>
        <v>1.25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388</v>
      </c>
      <c r="W135" s="23"/>
      <c r="X135" s="23"/>
      <c r="Y135" s="23"/>
      <c r="Z135" s="24"/>
      <c r="AC135" s="24">
        <v>4</v>
      </c>
      <c r="AD135" s="24">
        <v>3</v>
      </c>
      <c r="AE135" s="24">
        <v>1</v>
      </c>
      <c r="AF135" s="24">
        <v>0</v>
      </c>
      <c r="AG135" s="115">
        <f t="shared" si="39"/>
        <v>0.75</v>
      </c>
      <c r="AH135" s="115"/>
      <c r="AI135" s="24">
        <v>7</v>
      </c>
      <c r="AJ135" s="24">
        <v>0</v>
      </c>
      <c r="AK135" s="24">
        <v>0</v>
      </c>
      <c r="AL135" s="26">
        <f t="shared" si="40"/>
        <v>1.75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16</v>
      </c>
      <c r="W136" s="23"/>
      <c r="X136" s="23"/>
      <c r="Y136" s="23"/>
      <c r="Z136" s="24"/>
      <c r="AC136" s="24">
        <v>5</v>
      </c>
      <c r="AD136" s="24">
        <v>1</v>
      </c>
      <c r="AE136" s="24">
        <v>3</v>
      </c>
      <c r="AF136" s="24">
        <v>1</v>
      </c>
      <c r="AG136" s="115">
        <f t="shared" si="39"/>
        <v>0.3</v>
      </c>
      <c r="AH136" s="115"/>
      <c r="AI136" s="24">
        <v>16</v>
      </c>
      <c r="AJ136" s="24">
        <v>1</v>
      </c>
      <c r="AK136" s="24">
        <v>0</v>
      </c>
      <c r="AL136" s="26">
        <f t="shared" si="40"/>
        <v>3.2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445</v>
      </c>
      <c r="W137" s="23"/>
      <c r="X137" s="23"/>
      <c r="Y137" s="23"/>
      <c r="Z137" s="24"/>
      <c r="AC137" s="24">
        <v>1</v>
      </c>
      <c r="AD137" s="24">
        <v>0</v>
      </c>
      <c r="AE137" s="24">
        <v>1</v>
      </c>
      <c r="AF137" s="24">
        <v>0</v>
      </c>
      <c r="AG137" s="115">
        <f t="shared" si="39"/>
        <v>0</v>
      </c>
      <c r="AH137" s="115"/>
      <c r="AI137" s="24">
        <v>3</v>
      </c>
      <c r="AJ137" s="24">
        <v>0</v>
      </c>
      <c r="AK137" s="24">
        <v>0</v>
      </c>
      <c r="AL137" s="26">
        <f t="shared" si="40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97</v>
      </c>
      <c r="W138" s="23"/>
      <c r="X138" s="23"/>
      <c r="Y138" s="23"/>
      <c r="Z138" s="24"/>
      <c r="AC138" s="24">
        <v>2</v>
      </c>
      <c r="AD138" s="24">
        <v>1</v>
      </c>
      <c r="AE138" s="24">
        <v>1</v>
      </c>
      <c r="AF138" s="24">
        <v>0</v>
      </c>
      <c r="AG138" s="115">
        <f>+(AD138*2+AF138)/(2*AC138)</f>
        <v>0.5</v>
      </c>
      <c r="AH138" s="115"/>
      <c r="AI138" s="24">
        <v>5</v>
      </c>
      <c r="AJ138" s="24">
        <v>0</v>
      </c>
      <c r="AK138" s="24">
        <v>0</v>
      </c>
      <c r="AL138" s="26">
        <f>+AI138/AC138</f>
        <v>2.5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8</v>
      </c>
      <c r="V139" s="23" t="s">
        <v>446</v>
      </c>
      <c r="AC139" s="24">
        <v>1</v>
      </c>
      <c r="AD139" s="24">
        <v>1</v>
      </c>
      <c r="AE139" s="24">
        <v>0</v>
      </c>
      <c r="AF139" s="24">
        <v>0</v>
      </c>
      <c r="AG139" s="115">
        <f>+(AD139*2+AF139)/(2*AC139)</f>
        <v>1</v>
      </c>
      <c r="AH139" s="115"/>
      <c r="AI139" s="24">
        <v>3</v>
      </c>
      <c r="AJ139" s="24">
        <v>0</v>
      </c>
      <c r="AK139" s="24">
        <v>0</v>
      </c>
      <c r="AL139" s="26">
        <f>+AI139/AC139</f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</v>
      </c>
      <c r="V140" s="23" t="s">
        <v>211</v>
      </c>
      <c r="W140" s="23"/>
      <c r="X140" s="23"/>
      <c r="Y140" s="23"/>
      <c r="Z140" s="24"/>
      <c r="AC140" s="24">
        <v>8</v>
      </c>
      <c r="AD140" s="24">
        <v>4</v>
      </c>
      <c r="AE140" s="24">
        <v>2</v>
      </c>
      <c r="AF140" s="24">
        <v>2</v>
      </c>
      <c r="AG140" s="115">
        <f>+(AD140*2+AF140)/(2*AC140)</f>
        <v>0.625</v>
      </c>
      <c r="AH140" s="115"/>
      <c r="AI140" s="24">
        <v>24</v>
      </c>
      <c r="AJ140" s="24">
        <v>0</v>
      </c>
      <c r="AK140" s="24">
        <v>1</v>
      </c>
      <c r="AL140" s="26">
        <f>+AI140/AC140</f>
        <v>3</v>
      </c>
      <c r="AR140" s="40"/>
    </row>
    <row r="141" spans="1:44" ht="15.75" customHeight="1" thickBot="1" x14ac:dyDescent="0.3">
      <c r="A141" s="40"/>
      <c r="Q141" s="45"/>
      <c r="R141" s="45"/>
      <c r="U141" s="59">
        <v>7</v>
      </c>
      <c r="V141" s="31" t="s">
        <v>363</v>
      </c>
      <c r="W141" s="31"/>
      <c r="X141" s="31"/>
      <c r="Y141" s="31"/>
      <c r="Z141" s="43"/>
      <c r="AA141" s="3"/>
      <c r="AB141" s="3"/>
      <c r="AC141" s="43">
        <v>7</v>
      </c>
      <c r="AD141" s="43">
        <v>2</v>
      </c>
      <c r="AE141" s="43">
        <v>5</v>
      </c>
      <c r="AF141" s="43">
        <v>0</v>
      </c>
      <c r="AG141" s="119">
        <f>+(AD141*2+AF141)/(2*AC141)</f>
        <v>0.2857142857142857</v>
      </c>
      <c r="AH141" s="119"/>
      <c r="AI141" s="43">
        <v>28</v>
      </c>
      <c r="AJ141" s="43">
        <v>1</v>
      </c>
      <c r="AK141" s="43">
        <v>0</v>
      </c>
      <c r="AL141" s="60">
        <f>+AI141/AC141</f>
        <v>4</v>
      </c>
      <c r="AR141" s="45"/>
    </row>
    <row r="142" spans="1:44" ht="15.75" customHeight="1" x14ac:dyDescent="0.25">
      <c r="A142" s="40"/>
      <c r="Q142" s="45"/>
      <c r="R142" s="45"/>
      <c r="U142" s="8"/>
      <c r="V142" s="35"/>
      <c r="W142" s="34" t="s">
        <v>27</v>
      </c>
      <c r="X142" s="35"/>
      <c r="Y142" s="35"/>
      <c r="Z142" s="15"/>
      <c r="AA142" s="8"/>
      <c r="AB142" s="8"/>
      <c r="AC142" s="15">
        <f>SUM(AC133:AC141)</f>
        <v>33</v>
      </c>
      <c r="AD142" s="15">
        <f>SUM(AD133:AD141)</f>
        <v>16</v>
      </c>
      <c r="AE142" s="15">
        <f>SUM(AE133:AE141)</f>
        <v>14</v>
      </c>
      <c r="AF142" s="15">
        <f>SUM(AF133:AF141)</f>
        <v>3</v>
      </c>
      <c r="AG142" s="118">
        <f>(2*AD142+AF142)/(2*AC142)</f>
        <v>0.53030303030303028</v>
      </c>
      <c r="AH142" s="118"/>
      <c r="AI142" s="15">
        <f>SUM(AI133:AI141)</f>
        <v>95</v>
      </c>
      <c r="AJ142" s="15">
        <f>SUM(AJ133:AJ141)</f>
        <v>2</v>
      </c>
      <c r="AK142" s="15">
        <f>SUM(AK133:AK141)</f>
        <v>1</v>
      </c>
      <c r="AL142" s="36">
        <f>+AI142/AC142</f>
        <v>2.8787878787878789</v>
      </c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39:AH139"/>
    <mergeCell ref="AG140:AH140"/>
    <mergeCell ref="AG141:AH141"/>
    <mergeCell ref="AG142:AH142"/>
    <mergeCell ref="AG133:AH133"/>
    <mergeCell ref="AG134:AH134"/>
    <mergeCell ref="AG135:AH135"/>
    <mergeCell ref="AG136:AH136"/>
    <mergeCell ref="AG137:AH137"/>
    <mergeCell ref="AG138:AH138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5677-3D31-476E-A308-7A924370B7AF}">
  <dimension ref="A1:AR145"/>
  <sheetViews>
    <sheetView topLeftCell="A96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13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12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9</v>
      </c>
      <c r="AD3" s="24">
        <v>7</v>
      </c>
      <c r="AE3" s="24">
        <v>1</v>
      </c>
      <c r="AF3" s="24">
        <v>1</v>
      </c>
      <c r="AG3" s="118">
        <f t="shared" ref="AG3:AG11" si="0">+(AD3*2+AF3)/(2*AC3)</f>
        <v>0.83333333333333337</v>
      </c>
      <c r="AH3" s="118"/>
      <c r="AI3" s="24">
        <v>17</v>
      </c>
      <c r="AJ3" s="24">
        <v>1</v>
      </c>
      <c r="AK3" s="24">
        <v>2</v>
      </c>
      <c r="AL3" s="26">
        <f t="shared" ref="AL3:AL11" si="1">+AI3/AC3</f>
        <v>1.8888888888888888</v>
      </c>
      <c r="AN3" s="24"/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10</v>
      </c>
      <c r="H4" s="5">
        <v>1</v>
      </c>
      <c r="I4" s="5">
        <v>2</v>
      </c>
      <c r="J4" s="5">
        <f t="shared" ref="J4:J11" si="2">2*G4+I4</f>
        <v>22</v>
      </c>
      <c r="K4" s="38">
        <f t="shared" ref="K4:K11" si="3">+J4/((G4+H4+I4)*2)</f>
        <v>0.84615384615384615</v>
      </c>
      <c r="L4" s="5">
        <f>+$AN$27</f>
        <v>61</v>
      </c>
      <c r="M4" s="5">
        <v>29</v>
      </c>
      <c r="N4" s="5">
        <f>+$AO$27</f>
        <v>103</v>
      </c>
      <c r="O4" s="5">
        <f>+$AQ$27</f>
        <v>16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8</v>
      </c>
      <c r="AD4" s="24">
        <v>5</v>
      </c>
      <c r="AE4" s="24">
        <v>2</v>
      </c>
      <c r="AF4" s="24">
        <v>1</v>
      </c>
      <c r="AG4" s="115">
        <f t="shared" si="0"/>
        <v>0.6875</v>
      </c>
      <c r="AH4" s="115"/>
      <c r="AI4" s="24">
        <v>21</v>
      </c>
      <c r="AJ4" s="24">
        <v>0</v>
      </c>
      <c r="AK4" s="24">
        <v>0</v>
      </c>
      <c r="AL4" s="26">
        <f t="shared" si="1"/>
        <v>2.625</v>
      </c>
      <c r="AN4" s="24"/>
      <c r="AO4" s="5"/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9</v>
      </c>
      <c r="H5" s="5">
        <v>3</v>
      </c>
      <c r="I5" s="5">
        <v>1</v>
      </c>
      <c r="J5" s="5">
        <f t="shared" si="2"/>
        <v>19</v>
      </c>
      <c r="K5" s="38">
        <f t="shared" si="3"/>
        <v>0.73076923076923073</v>
      </c>
      <c r="L5" s="5">
        <f>+$AA$27</f>
        <v>52</v>
      </c>
      <c r="M5" s="5">
        <v>31</v>
      </c>
      <c r="N5" s="5">
        <f>+$AB$27</f>
        <v>84</v>
      </c>
      <c r="O5" s="5">
        <f>+$AD$27</f>
        <v>18</v>
      </c>
      <c r="P5" s="5">
        <v>2</v>
      </c>
      <c r="Q5" s="46"/>
      <c r="R5" s="40"/>
      <c r="U5" s="30">
        <v>7</v>
      </c>
      <c r="V5" s="23" t="s">
        <v>24</v>
      </c>
      <c r="X5" s="23"/>
      <c r="Y5" s="23"/>
      <c r="Z5" s="23" t="s">
        <v>25</v>
      </c>
      <c r="AB5" s="24"/>
      <c r="AC5" s="24">
        <v>13</v>
      </c>
      <c r="AD5" s="24">
        <v>6</v>
      </c>
      <c r="AE5" s="24">
        <v>5</v>
      </c>
      <c r="AF5" s="24">
        <v>2</v>
      </c>
      <c r="AG5" s="115">
        <f t="shared" ref="AG5:AG10" si="4">+(AD5*2+AF5)/(2*AC5)</f>
        <v>0.53846153846153844</v>
      </c>
      <c r="AH5" s="115"/>
      <c r="AI5" s="24">
        <v>39</v>
      </c>
      <c r="AJ5" s="24">
        <v>0</v>
      </c>
      <c r="AK5" s="24">
        <v>0</v>
      </c>
      <c r="AL5" s="26">
        <f t="shared" ref="AL5:AL10" si="5">+AI5/AC5</f>
        <v>3</v>
      </c>
      <c r="AN5" s="24"/>
      <c r="AO5" s="5"/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6</v>
      </c>
      <c r="H6" s="5">
        <v>5</v>
      </c>
      <c r="I6" s="5">
        <v>2</v>
      </c>
      <c r="J6" s="5">
        <f t="shared" si="2"/>
        <v>14</v>
      </c>
      <c r="K6" s="38">
        <f t="shared" si="3"/>
        <v>0.53846153846153844</v>
      </c>
      <c r="L6" s="5">
        <f>+$AA$66</f>
        <v>41</v>
      </c>
      <c r="M6" s="5">
        <v>44</v>
      </c>
      <c r="N6" s="5">
        <f>+$AB$66</f>
        <v>67</v>
      </c>
      <c r="O6" s="5">
        <f>+$AD$66</f>
        <v>12</v>
      </c>
      <c r="P6" s="5">
        <v>3</v>
      </c>
      <c r="Q6" s="46"/>
      <c r="R6" s="40"/>
      <c r="U6" s="30">
        <v>7.5</v>
      </c>
      <c r="V6" s="23" t="s">
        <v>16</v>
      </c>
      <c r="X6" s="23"/>
      <c r="Y6" s="23"/>
      <c r="Z6" s="23" t="s">
        <v>17</v>
      </c>
      <c r="AB6" s="24"/>
      <c r="AC6" s="24">
        <v>11</v>
      </c>
      <c r="AD6" s="24">
        <v>2</v>
      </c>
      <c r="AE6" s="24">
        <v>7</v>
      </c>
      <c r="AF6" s="24">
        <v>2</v>
      </c>
      <c r="AG6" s="115">
        <f t="shared" si="4"/>
        <v>0.27272727272727271</v>
      </c>
      <c r="AH6" s="115"/>
      <c r="AI6" s="24">
        <v>34</v>
      </c>
      <c r="AJ6" s="24">
        <v>0</v>
      </c>
      <c r="AK6" s="24">
        <v>1</v>
      </c>
      <c r="AL6" s="26">
        <f t="shared" si="5"/>
        <v>3.0909090909090908</v>
      </c>
      <c r="AN6" s="24"/>
      <c r="AO6" s="5"/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6</v>
      </c>
      <c r="H7" s="5">
        <v>5</v>
      </c>
      <c r="I7" s="5">
        <v>2</v>
      </c>
      <c r="J7" s="5">
        <f t="shared" si="2"/>
        <v>14</v>
      </c>
      <c r="K7" s="38">
        <f t="shared" si="3"/>
        <v>0.53846153846153844</v>
      </c>
      <c r="L7" s="5">
        <f>+$AA$53</f>
        <v>42</v>
      </c>
      <c r="M7" s="5">
        <v>39</v>
      </c>
      <c r="N7" s="5">
        <f>+$AB$53</f>
        <v>63</v>
      </c>
      <c r="O7" s="5">
        <f>+$AD$53</f>
        <v>18</v>
      </c>
      <c r="P7" s="5">
        <v>3</v>
      </c>
      <c r="Q7" s="46"/>
      <c r="R7" s="40"/>
      <c r="U7" s="30">
        <v>7.5</v>
      </c>
      <c r="V7" s="23" t="s">
        <v>111</v>
      </c>
      <c r="X7" s="23"/>
      <c r="Y7" s="23"/>
      <c r="Z7" s="23" t="s">
        <v>21</v>
      </c>
      <c r="AB7" s="24"/>
      <c r="AC7" s="24">
        <v>6</v>
      </c>
      <c r="AD7" s="24">
        <v>2</v>
      </c>
      <c r="AE7" s="24">
        <v>3</v>
      </c>
      <c r="AF7" s="24">
        <v>1</v>
      </c>
      <c r="AG7" s="115">
        <f t="shared" si="4"/>
        <v>0.41666666666666669</v>
      </c>
      <c r="AH7" s="115"/>
      <c r="AI7" s="24">
        <v>19</v>
      </c>
      <c r="AJ7" s="24">
        <v>0</v>
      </c>
      <c r="AK7" s="24">
        <v>0</v>
      </c>
      <c r="AL7" s="26">
        <f t="shared" si="5"/>
        <v>3.1666666666666665</v>
      </c>
      <c r="AN7" s="24"/>
      <c r="AO7" s="5"/>
      <c r="AQ7" s="24"/>
      <c r="AR7" s="45"/>
    </row>
    <row r="8" spans="1:44" ht="18" x14ac:dyDescent="0.25">
      <c r="A8" s="40"/>
      <c r="B8" s="5">
        <v>2</v>
      </c>
      <c r="C8" s="6" t="s">
        <v>132</v>
      </c>
      <c r="D8" s="11"/>
      <c r="E8" s="11"/>
      <c r="F8" s="11"/>
      <c r="G8" s="5">
        <v>4</v>
      </c>
      <c r="H8" s="5">
        <v>6</v>
      </c>
      <c r="I8" s="5">
        <v>3</v>
      </c>
      <c r="J8" s="5">
        <f t="shared" si="2"/>
        <v>11</v>
      </c>
      <c r="K8" s="38">
        <f t="shared" si="3"/>
        <v>0.42307692307692307</v>
      </c>
      <c r="L8" s="5">
        <f>+$AA$40</f>
        <v>30</v>
      </c>
      <c r="M8" s="5">
        <v>44</v>
      </c>
      <c r="N8" s="5">
        <f>+$AB$40</f>
        <v>53</v>
      </c>
      <c r="O8" s="5">
        <f>+$AD$40</f>
        <v>22</v>
      </c>
      <c r="P8" s="5">
        <v>6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v>13</v>
      </c>
      <c r="AD8" s="24">
        <v>4</v>
      </c>
      <c r="AE8" s="24">
        <v>6</v>
      </c>
      <c r="AF8" s="24">
        <v>3</v>
      </c>
      <c r="AG8" s="115">
        <f t="shared" si="4"/>
        <v>0.42307692307692307</v>
      </c>
      <c r="AH8" s="115"/>
      <c r="AI8" s="24">
        <v>44</v>
      </c>
      <c r="AJ8" s="24">
        <v>0</v>
      </c>
      <c r="AK8" s="24">
        <v>0</v>
      </c>
      <c r="AL8" s="26">
        <f t="shared" si="5"/>
        <v>3.3846153846153846</v>
      </c>
      <c r="AN8" s="24"/>
      <c r="AO8" s="5"/>
      <c r="AQ8" s="24"/>
      <c r="AR8" s="45"/>
    </row>
    <row r="9" spans="1:44" ht="18" x14ac:dyDescent="0.25">
      <c r="A9" s="40"/>
      <c r="B9" s="5">
        <v>7</v>
      </c>
      <c r="C9" s="6" t="s">
        <v>161</v>
      </c>
      <c r="D9" s="11"/>
      <c r="E9" s="6"/>
      <c r="F9" s="11"/>
      <c r="G9" s="5">
        <v>4</v>
      </c>
      <c r="H9" s="5">
        <v>7</v>
      </c>
      <c r="I9" s="5">
        <v>2</v>
      </c>
      <c r="J9" s="5">
        <f t="shared" si="2"/>
        <v>10</v>
      </c>
      <c r="K9" s="38">
        <f t="shared" si="3"/>
        <v>0.38461538461538464</v>
      </c>
      <c r="L9" s="5">
        <f>+$AN$53</f>
        <v>27</v>
      </c>
      <c r="M9" s="5">
        <v>36</v>
      </c>
      <c r="N9" s="5">
        <f>+$AO$53</f>
        <v>41</v>
      </c>
      <c r="O9" s="5">
        <f>+$AQ$53</f>
        <v>20</v>
      </c>
      <c r="P9" s="5">
        <v>5</v>
      </c>
      <c r="Q9" s="46"/>
      <c r="R9" s="40"/>
      <c r="U9" s="30">
        <v>7.5</v>
      </c>
      <c r="V9" s="23" t="s">
        <v>98</v>
      </c>
      <c r="X9" s="23"/>
      <c r="Y9" s="23"/>
      <c r="Z9" s="23" t="s">
        <v>19</v>
      </c>
      <c r="AB9" s="24"/>
      <c r="AC9" s="24">
        <v>8</v>
      </c>
      <c r="AD9" s="24">
        <v>4</v>
      </c>
      <c r="AE9" s="24">
        <v>3</v>
      </c>
      <c r="AF9" s="24">
        <v>1</v>
      </c>
      <c r="AG9" s="115">
        <f t="shared" si="4"/>
        <v>0.5625</v>
      </c>
      <c r="AH9" s="115"/>
      <c r="AI9" s="24">
        <v>29</v>
      </c>
      <c r="AJ9" s="24">
        <v>0</v>
      </c>
      <c r="AK9" s="24">
        <v>1</v>
      </c>
      <c r="AL9" s="26">
        <f t="shared" si="5"/>
        <v>3.625</v>
      </c>
      <c r="AN9" s="24"/>
      <c r="AO9" s="5"/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3</v>
      </c>
      <c r="H10" s="5">
        <v>8</v>
      </c>
      <c r="I10" s="5">
        <v>2</v>
      </c>
      <c r="J10" s="5">
        <f t="shared" si="2"/>
        <v>8</v>
      </c>
      <c r="K10" s="38">
        <f t="shared" si="3"/>
        <v>0.30769230769230771</v>
      </c>
      <c r="L10" s="5">
        <f>+$AN$40</f>
        <v>32</v>
      </c>
      <c r="M10" s="5">
        <v>42</v>
      </c>
      <c r="N10" s="5">
        <f>+$AO$40</f>
        <v>49</v>
      </c>
      <c r="O10" s="5">
        <f>+$AQ$40</f>
        <v>18</v>
      </c>
      <c r="P10" s="5">
        <v>8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4"/>
        <v>0.2</v>
      </c>
      <c r="AH10" s="115"/>
      <c r="AI10" s="24">
        <v>19</v>
      </c>
      <c r="AJ10" s="24">
        <v>0</v>
      </c>
      <c r="AK10" s="24">
        <v>0</v>
      </c>
      <c r="AL10" s="26">
        <f t="shared" si="5"/>
        <v>3.8</v>
      </c>
      <c r="AN10" s="24"/>
      <c r="AO10" s="5"/>
      <c r="AQ10" s="24"/>
      <c r="AR10" s="45"/>
    </row>
    <row r="11" spans="1:44" ht="18.75" thickBot="1" x14ac:dyDescent="0.3">
      <c r="A11" s="46"/>
      <c r="B11" s="5">
        <v>8</v>
      </c>
      <c r="C11" s="6" t="s">
        <v>15</v>
      </c>
      <c r="D11" s="11"/>
      <c r="E11" s="6"/>
      <c r="F11" s="11"/>
      <c r="G11" s="5">
        <v>3</v>
      </c>
      <c r="H11" s="5">
        <v>10</v>
      </c>
      <c r="I11" s="5">
        <v>0</v>
      </c>
      <c r="J11" s="5">
        <f t="shared" si="2"/>
        <v>6</v>
      </c>
      <c r="K11" s="38">
        <f t="shared" si="3"/>
        <v>0.23076923076923078</v>
      </c>
      <c r="L11" s="5">
        <f>+$AN$66</f>
        <v>33</v>
      </c>
      <c r="M11" s="5">
        <v>53</v>
      </c>
      <c r="N11" s="5">
        <f>+$AO$66</f>
        <v>50</v>
      </c>
      <c r="O11" s="5">
        <f>+$AQ$66</f>
        <v>10</v>
      </c>
      <c r="P11" s="5">
        <v>7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+AC142</f>
        <v>31</v>
      </c>
      <c r="AD11" s="24">
        <f>+AD142</f>
        <v>14</v>
      </c>
      <c r="AE11" s="24">
        <f>+AE142</f>
        <v>14</v>
      </c>
      <c r="AF11" s="24">
        <f>+AF142</f>
        <v>3</v>
      </c>
      <c r="AG11" s="115">
        <f t="shared" si="0"/>
        <v>0.5</v>
      </c>
      <c r="AH11" s="115"/>
      <c r="AI11" s="24">
        <f>+AI142</f>
        <v>93</v>
      </c>
      <c r="AJ11" s="24">
        <f>+AJ142</f>
        <v>2</v>
      </c>
      <c r="AK11" s="24">
        <f>+AK142</f>
        <v>0</v>
      </c>
      <c r="AL11" s="26">
        <f t="shared" si="1"/>
        <v>3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45</v>
      </c>
      <c r="H12" s="9">
        <f>SUM(H4:H11)</f>
        <v>45</v>
      </c>
      <c r="I12" s="9">
        <f>SUM(I4:I11)</f>
        <v>14</v>
      </c>
      <c r="J12" s="9"/>
      <c r="K12" s="9"/>
      <c r="L12" s="9">
        <f>SUM(L4:L11)</f>
        <v>318</v>
      </c>
      <c r="M12" s="9">
        <f>SUM(M4:M11)</f>
        <v>318</v>
      </c>
      <c r="N12" s="9">
        <f>SUM(N4:N11)</f>
        <v>510</v>
      </c>
      <c r="O12" s="9">
        <f>SUM(O4:O11)</f>
        <v>134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104</v>
      </c>
      <c r="AD12" s="15">
        <f t="shared" si="6"/>
        <v>45</v>
      </c>
      <c r="AE12" s="15">
        <f t="shared" si="6"/>
        <v>45</v>
      </c>
      <c r="AF12" s="15">
        <f t="shared" si="6"/>
        <v>14</v>
      </c>
      <c r="AG12" s="15"/>
      <c r="AH12" s="15"/>
      <c r="AI12" s="15">
        <f t="shared" ref="AI12:AK12" si="7">SUM(AI3:AI11)</f>
        <v>315</v>
      </c>
      <c r="AJ12" s="15">
        <f t="shared" si="7"/>
        <v>3</v>
      </c>
      <c r="AK12" s="15">
        <f t="shared" si="7"/>
        <v>4</v>
      </c>
      <c r="AL12" s="36">
        <f>+AI12/AC12</f>
        <v>3.0288461538461537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13 Summary:</v>
      </c>
      <c r="C14" s="54"/>
      <c r="D14" s="54"/>
      <c r="E14" s="116">
        <v>44535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184</v>
      </c>
      <c r="D15" s="11"/>
      <c r="E15" s="23"/>
      <c r="F15" s="23"/>
      <c r="G15" s="5">
        <v>2</v>
      </c>
      <c r="H15" s="24">
        <v>2</v>
      </c>
      <c r="I15" s="23" t="s">
        <v>119</v>
      </c>
      <c r="J15" s="23"/>
      <c r="K15" s="23"/>
      <c r="L15" s="23" t="s">
        <v>550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19</v>
      </c>
      <c r="AA15" s="24">
        <v>3</v>
      </c>
      <c r="AB15" s="24">
        <v>3</v>
      </c>
      <c r="AC15" s="24">
        <f t="shared" ref="AC15:AC26" si="8">+AA15+AB15</f>
        <v>6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30</v>
      </c>
      <c r="AN15" s="15">
        <v>8</v>
      </c>
      <c r="AO15" s="15">
        <v>18</v>
      </c>
      <c r="AP15" s="15">
        <f t="shared" ref="AP15:AP26" si="9">+AN15+AO15</f>
        <v>26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2</v>
      </c>
      <c r="I16" s="23" t="s">
        <v>172</v>
      </c>
      <c r="J16" s="23"/>
      <c r="K16" s="23"/>
      <c r="L16" s="23" t="s">
        <v>57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8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9</v>
      </c>
      <c r="AN16" s="24">
        <v>0</v>
      </c>
      <c r="AO16" s="24">
        <v>1</v>
      </c>
      <c r="AP16" s="24">
        <f t="shared" si="9"/>
        <v>1</v>
      </c>
      <c r="AQ16" s="24">
        <v>0</v>
      </c>
      <c r="AR16" s="45"/>
    </row>
    <row r="17" spans="1:44" ht="15.95" customHeight="1" x14ac:dyDescent="0.25">
      <c r="A17" s="47"/>
      <c r="B17" s="24"/>
      <c r="C17" s="23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13</v>
      </c>
      <c r="AA17" s="24">
        <v>18</v>
      </c>
      <c r="AB17" s="24">
        <v>13</v>
      </c>
      <c r="AC17" s="24">
        <f t="shared" si="8"/>
        <v>31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10</v>
      </c>
      <c r="AN17" s="24">
        <v>22</v>
      </c>
      <c r="AO17" s="24">
        <v>4</v>
      </c>
      <c r="AP17" s="24">
        <f t="shared" si="9"/>
        <v>26</v>
      </c>
      <c r="AQ17" s="24">
        <v>6</v>
      </c>
      <c r="AR17" s="45"/>
    </row>
    <row r="18" spans="1:44" ht="15.95" customHeight="1" x14ac:dyDescent="0.25">
      <c r="A18" s="47"/>
      <c r="B18" s="24" t="s">
        <v>53</v>
      </c>
      <c r="C18" s="6" t="s">
        <v>182</v>
      </c>
      <c r="D18" s="11"/>
      <c r="E18" s="23"/>
      <c r="F18" s="23"/>
      <c r="G18" s="5">
        <v>8</v>
      </c>
      <c r="H18" s="24">
        <v>1</v>
      </c>
      <c r="I18" s="23" t="s">
        <v>171</v>
      </c>
      <c r="L18" s="23" t="s">
        <v>542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13</v>
      </c>
      <c r="AA18" s="24">
        <v>14</v>
      </c>
      <c r="AB18" s="24">
        <v>19</v>
      </c>
      <c r="AC18" s="24">
        <f t="shared" si="8"/>
        <v>33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13</v>
      </c>
      <c r="AN18" s="24">
        <v>18</v>
      </c>
      <c r="AO18" s="24">
        <v>12</v>
      </c>
      <c r="AP18" s="24">
        <f t="shared" si="9"/>
        <v>30</v>
      </c>
      <c r="AQ18" s="24">
        <v>2</v>
      </c>
      <c r="AR18" s="45"/>
    </row>
    <row r="19" spans="1:44" ht="15.95" customHeight="1" x14ac:dyDescent="0.25">
      <c r="A19" s="47"/>
      <c r="B19" s="24" t="s">
        <v>34</v>
      </c>
      <c r="C19" s="23" t="s">
        <v>540</v>
      </c>
      <c r="D19" s="16"/>
      <c r="E19" s="23"/>
      <c r="F19" s="23"/>
      <c r="G19" s="5"/>
      <c r="H19" s="24">
        <v>1</v>
      </c>
      <c r="I19" s="23" t="s">
        <v>171</v>
      </c>
      <c r="L19" s="23" t="s">
        <v>542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12</v>
      </c>
      <c r="AA19" s="24">
        <v>4</v>
      </c>
      <c r="AB19" s="24">
        <v>5</v>
      </c>
      <c r="AC19" s="24">
        <f t="shared" si="8"/>
        <v>9</v>
      </c>
      <c r="AD19" s="24">
        <v>4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13</v>
      </c>
      <c r="AN19" s="24">
        <v>5</v>
      </c>
      <c r="AO19" s="24">
        <v>13</v>
      </c>
      <c r="AP19" s="24">
        <f t="shared" si="9"/>
        <v>18</v>
      </c>
      <c r="AQ19" s="24">
        <v>0</v>
      </c>
      <c r="AR19" s="45"/>
    </row>
    <row r="20" spans="1:44" ht="15.95" customHeight="1" x14ac:dyDescent="0.25">
      <c r="A20" s="47"/>
      <c r="C20" s="23" t="s">
        <v>541</v>
      </c>
      <c r="H20" s="24">
        <v>1</v>
      </c>
      <c r="I20" s="23" t="s">
        <v>54</v>
      </c>
      <c r="L20" s="23" t="s">
        <v>156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13</v>
      </c>
      <c r="AA20" s="24">
        <v>1</v>
      </c>
      <c r="AB20" s="24">
        <v>10</v>
      </c>
      <c r="AC20" s="24">
        <f t="shared" si="8"/>
        <v>11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10</v>
      </c>
      <c r="AN20" s="24">
        <v>2</v>
      </c>
      <c r="AO20" s="24">
        <v>8</v>
      </c>
      <c r="AP20" s="24">
        <f t="shared" si="9"/>
        <v>10</v>
      </c>
      <c r="AQ20" s="24">
        <v>0</v>
      </c>
      <c r="AR20" s="45"/>
    </row>
    <row r="21" spans="1:44" ht="15.95" customHeight="1" x14ac:dyDescent="0.25">
      <c r="A21" s="47"/>
      <c r="H21" s="24">
        <v>1</v>
      </c>
      <c r="I21" s="23" t="s">
        <v>156</v>
      </c>
      <c r="L21" s="23" t="s">
        <v>274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12</v>
      </c>
      <c r="AA21" s="24">
        <v>6</v>
      </c>
      <c r="AB21" s="24">
        <v>5</v>
      </c>
      <c r="AC21" s="24">
        <f t="shared" si="8"/>
        <v>11</v>
      </c>
      <c r="AD21" s="24">
        <v>2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9</v>
      </c>
      <c r="AN21" s="24">
        <v>1</v>
      </c>
      <c r="AO21" s="24">
        <v>8</v>
      </c>
      <c r="AP21" s="24">
        <f t="shared" si="9"/>
        <v>9</v>
      </c>
      <c r="AQ21" s="24">
        <v>2</v>
      </c>
      <c r="AR21" s="45"/>
    </row>
    <row r="22" spans="1:44" ht="15.95" customHeight="1" x14ac:dyDescent="0.25">
      <c r="A22" s="47"/>
      <c r="H22" s="24">
        <v>1</v>
      </c>
      <c r="I22" s="23" t="s">
        <v>41</v>
      </c>
      <c r="L22" s="23" t="s">
        <v>543</v>
      </c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12</v>
      </c>
      <c r="AA22" s="24">
        <v>1</v>
      </c>
      <c r="AB22" s="24">
        <v>6</v>
      </c>
      <c r="AC22" s="24">
        <f t="shared" si="8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8</v>
      </c>
      <c r="AN22" s="24">
        <v>0</v>
      </c>
      <c r="AO22" s="24">
        <v>9</v>
      </c>
      <c r="AP22" s="24">
        <f t="shared" si="9"/>
        <v>9</v>
      </c>
      <c r="AQ22" s="24">
        <v>2</v>
      </c>
      <c r="AR22" s="45"/>
    </row>
    <row r="23" spans="1:44" ht="15.95" customHeight="1" x14ac:dyDescent="0.25">
      <c r="A23" s="47"/>
      <c r="H23" s="24">
        <v>1</v>
      </c>
      <c r="I23" s="23" t="s">
        <v>171</v>
      </c>
      <c r="L23" s="23" t="s">
        <v>159</v>
      </c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13</v>
      </c>
      <c r="AA23" s="24">
        <v>4</v>
      </c>
      <c r="AB23" s="24">
        <v>8</v>
      </c>
      <c r="AC23" s="24">
        <f t="shared" si="8"/>
        <v>12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7</v>
      </c>
      <c r="AN23" s="24">
        <v>0</v>
      </c>
      <c r="AO23" s="24">
        <v>11</v>
      </c>
      <c r="AP23" s="24">
        <f t="shared" si="9"/>
        <v>11</v>
      </c>
      <c r="AQ23" s="24">
        <v>0</v>
      </c>
      <c r="AR23" s="50"/>
    </row>
    <row r="24" spans="1:44" ht="15.95" customHeight="1" x14ac:dyDescent="0.25">
      <c r="A24" s="47"/>
      <c r="H24" s="24">
        <v>2</v>
      </c>
      <c r="I24" s="23" t="s">
        <v>171</v>
      </c>
      <c r="M24" s="23" t="s">
        <v>193</v>
      </c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8</v>
      </c>
      <c r="AA24" s="24">
        <v>1</v>
      </c>
      <c r="AB24" s="24">
        <v>6</v>
      </c>
      <c r="AC24" s="24">
        <f t="shared" si="8"/>
        <v>7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H25" s="24">
        <v>2</v>
      </c>
      <c r="I25" s="23" t="s">
        <v>158</v>
      </c>
      <c r="L25" s="23" t="s">
        <v>159</v>
      </c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11</v>
      </c>
      <c r="AA25" s="24">
        <v>0</v>
      </c>
      <c r="AB25" s="24">
        <v>8</v>
      </c>
      <c r="AC25" s="24">
        <f t="shared" si="8"/>
        <v>8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13</v>
      </c>
      <c r="AN25" s="24">
        <v>3</v>
      </c>
      <c r="AO25" s="24">
        <v>9</v>
      </c>
      <c r="AP25" s="24">
        <f t="shared" si="9"/>
        <v>12</v>
      </c>
      <c r="AQ25" s="24">
        <v>2</v>
      </c>
      <c r="AR25" s="40"/>
    </row>
    <row r="26" spans="1:44" ht="15.95" customHeight="1" x14ac:dyDescent="0.25">
      <c r="A26" s="47"/>
      <c r="B26" s="40"/>
      <c r="C26" s="52"/>
      <c r="D26" s="52"/>
      <c r="E26" s="52"/>
      <c r="F26" s="52"/>
      <c r="G26" s="48"/>
      <c r="H26" s="51"/>
      <c r="I26" s="52"/>
      <c r="J26" s="52"/>
      <c r="K26" s="51"/>
      <c r="L26" s="51"/>
      <c r="M26" s="51"/>
      <c r="N26" s="51"/>
      <c r="O26" s="51"/>
      <c r="P26" s="51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9</v>
      </c>
      <c r="AA26" s="24">
        <v>0</v>
      </c>
      <c r="AB26" s="24">
        <v>1</v>
      </c>
      <c r="AC26" s="24">
        <f t="shared" si="8"/>
        <v>1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12</v>
      </c>
      <c r="AN26" s="24">
        <v>2</v>
      </c>
      <c r="AO26" s="24">
        <v>9</v>
      </c>
      <c r="AP26" s="24">
        <f t="shared" si="9"/>
        <v>11</v>
      </c>
      <c r="AQ26" s="24">
        <v>0</v>
      </c>
      <c r="AR26" s="40"/>
    </row>
    <row r="27" spans="1:44" ht="15.95" customHeight="1" thickBot="1" x14ac:dyDescent="0.3">
      <c r="A27" s="47"/>
      <c r="B27" s="48" t="s">
        <v>58</v>
      </c>
      <c r="C27" s="6" t="s">
        <v>188</v>
      </c>
      <c r="E27" s="23"/>
      <c r="F27" s="23"/>
      <c r="G27" s="5">
        <v>3</v>
      </c>
      <c r="H27" s="24">
        <v>1</v>
      </c>
      <c r="I27" s="23" t="s">
        <v>106</v>
      </c>
      <c r="J27" s="23"/>
      <c r="K27" s="23"/>
      <c r="L27" s="23" t="s">
        <v>335</v>
      </c>
      <c r="M27" s="23"/>
      <c r="N27" s="23"/>
      <c r="O27" s="23"/>
      <c r="P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143</v>
      </c>
      <c r="AA27" s="25">
        <f t="shared" ref="AA27" si="10">SUM(AA15:AA26)</f>
        <v>52</v>
      </c>
      <c r="AB27" s="25">
        <f>SUM(AB15:AB26)</f>
        <v>84</v>
      </c>
      <c r="AC27" s="25">
        <f>+AB27+AA27</f>
        <v>136</v>
      </c>
      <c r="AD27" s="25">
        <f>SUM(AD15:AD26)</f>
        <v>18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141</v>
      </c>
      <c r="AN27" s="25">
        <f t="shared" ref="AN27" si="11">SUM(AN15:AN26)</f>
        <v>61</v>
      </c>
      <c r="AO27" s="25">
        <f>SUM(AO15:AO26)</f>
        <v>103</v>
      </c>
      <c r="AP27" s="25">
        <f>+AO27+AN27</f>
        <v>164</v>
      </c>
      <c r="AQ27" s="25">
        <f>SUM(AQ15:AQ26)</f>
        <v>16</v>
      </c>
      <c r="AR27" s="40"/>
    </row>
    <row r="28" spans="1:44" ht="15.95" customHeight="1" x14ac:dyDescent="0.25">
      <c r="A28" s="47"/>
      <c r="B28" s="24" t="s">
        <v>34</v>
      </c>
      <c r="C28" s="16"/>
      <c r="D28" s="16" t="s">
        <v>140</v>
      </c>
      <c r="E28" s="23"/>
      <c r="F28" s="23"/>
      <c r="G28" s="11"/>
      <c r="H28" s="24">
        <v>1</v>
      </c>
      <c r="I28" s="23" t="s">
        <v>106</v>
      </c>
      <c r="J28" s="23"/>
      <c r="K28" s="23"/>
      <c r="L28" s="23" t="s">
        <v>335</v>
      </c>
      <c r="M28" s="23"/>
      <c r="N28" s="23"/>
      <c r="O28" s="23"/>
      <c r="P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22</v>
      </c>
      <c r="AA28" s="15">
        <v>6</v>
      </c>
      <c r="AB28" s="15">
        <v>9</v>
      </c>
      <c r="AC28" s="15">
        <f t="shared" ref="AC28:AC39" si="12">+AA28+AB28</f>
        <v>15</v>
      </c>
      <c r="AD28" s="15">
        <v>6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49</v>
      </c>
      <c r="AN28" s="15">
        <v>16</v>
      </c>
      <c r="AO28" s="15">
        <v>18</v>
      </c>
      <c r="AP28" s="15">
        <f t="shared" ref="AP28:AP39" si="13">+AN28+AO28</f>
        <v>34</v>
      </c>
      <c r="AQ28" s="15">
        <v>8</v>
      </c>
      <c r="AR28" s="40"/>
    </row>
    <row r="29" spans="1:44" ht="15.95" customHeight="1" x14ac:dyDescent="0.25">
      <c r="A29" s="47"/>
      <c r="H29" s="24">
        <v>2</v>
      </c>
      <c r="I29" s="23" t="s">
        <v>106</v>
      </c>
      <c r="J29" s="23"/>
      <c r="K29" s="23"/>
      <c r="L29" s="23" t="s">
        <v>544</v>
      </c>
      <c r="M29" s="23"/>
      <c r="N29" s="23"/>
      <c r="O29" s="23"/>
      <c r="P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13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6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H30" s="24"/>
      <c r="I30" s="23"/>
      <c r="L30" s="23"/>
      <c r="M30" s="23"/>
      <c r="N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12</v>
      </c>
      <c r="AA30" s="24">
        <v>7</v>
      </c>
      <c r="AB30" s="24">
        <v>5</v>
      </c>
      <c r="AC30" s="24">
        <f t="shared" si="12"/>
        <v>12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C31" s="6" t="s">
        <v>185</v>
      </c>
      <c r="E31" s="23"/>
      <c r="F31" s="23"/>
      <c r="G31" s="5">
        <v>5</v>
      </c>
      <c r="H31" s="24">
        <v>1</v>
      </c>
      <c r="I31" s="23" t="s">
        <v>79</v>
      </c>
      <c r="J31" s="23"/>
      <c r="K31" s="23"/>
      <c r="L31" s="23" t="s">
        <v>545</v>
      </c>
      <c r="N31" s="23"/>
      <c r="O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9</v>
      </c>
      <c r="AA31" s="24">
        <v>2</v>
      </c>
      <c r="AB31" s="24">
        <v>6</v>
      </c>
      <c r="AC31" s="24">
        <f t="shared" si="12"/>
        <v>8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9</v>
      </c>
      <c r="AN31" s="24">
        <v>1</v>
      </c>
      <c r="AO31" s="24">
        <v>2</v>
      </c>
      <c r="AP31" s="24">
        <f t="shared" si="13"/>
        <v>3</v>
      </c>
      <c r="AQ31" s="24">
        <v>0</v>
      </c>
      <c r="AR31" s="40"/>
    </row>
    <row r="32" spans="1:44" ht="15.95" customHeight="1" x14ac:dyDescent="0.25">
      <c r="A32" s="47"/>
      <c r="B32" s="24" t="s">
        <v>34</v>
      </c>
      <c r="C32" s="23"/>
      <c r="D32" s="16" t="s">
        <v>140</v>
      </c>
      <c r="H32" s="24">
        <v>1</v>
      </c>
      <c r="I32" s="23" t="s">
        <v>222</v>
      </c>
      <c r="J32" s="23"/>
      <c r="K32" s="23"/>
      <c r="L32" s="23" t="s">
        <v>546</v>
      </c>
      <c r="M32" s="23"/>
      <c r="N32" s="23"/>
      <c r="O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13</v>
      </c>
      <c r="AA32" s="24">
        <v>3</v>
      </c>
      <c r="AB32" s="24">
        <v>6</v>
      </c>
      <c r="AC32" s="24">
        <f t="shared" si="12"/>
        <v>9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11</v>
      </c>
      <c r="AN32" s="24">
        <v>6</v>
      </c>
      <c r="AO32" s="24">
        <v>5</v>
      </c>
      <c r="AP32" s="24">
        <f t="shared" si="13"/>
        <v>11</v>
      </c>
      <c r="AQ32" s="24">
        <v>4</v>
      </c>
      <c r="AR32" s="40"/>
    </row>
    <row r="33" spans="1:44" ht="15.95" customHeight="1" x14ac:dyDescent="0.25">
      <c r="A33" s="47"/>
      <c r="H33" s="24">
        <v>1</v>
      </c>
      <c r="I33" s="23" t="s">
        <v>222</v>
      </c>
      <c r="L33" s="23" t="s">
        <v>547</v>
      </c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11</v>
      </c>
      <c r="AA33" s="24">
        <v>5</v>
      </c>
      <c r="AB33" s="24">
        <v>6</v>
      </c>
      <c r="AC33" s="24">
        <f t="shared" si="12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11</v>
      </c>
      <c r="AN33" s="24">
        <v>1</v>
      </c>
      <c r="AO33" s="24">
        <v>5</v>
      </c>
      <c r="AP33" s="24">
        <f t="shared" si="13"/>
        <v>6</v>
      </c>
      <c r="AQ33" s="24">
        <v>0</v>
      </c>
      <c r="AR33" s="40"/>
    </row>
    <row r="34" spans="1:44" ht="15.95" customHeight="1" x14ac:dyDescent="0.25">
      <c r="A34" s="47"/>
      <c r="H34" s="24">
        <v>1</v>
      </c>
      <c r="I34" s="23" t="s">
        <v>196</v>
      </c>
      <c r="L34" s="23" t="s">
        <v>548</v>
      </c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10</v>
      </c>
      <c r="AA34" s="24">
        <v>1</v>
      </c>
      <c r="AB34" s="24">
        <v>6</v>
      </c>
      <c r="AC34" s="24">
        <f t="shared" si="12"/>
        <v>7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9</v>
      </c>
      <c r="AN34" s="24">
        <v>3</v>
      </c>
      <c r="AO34" s="24">
        <v>4</v>
      </c>
      <c r="AP34" s="24">
        <f t="shared" si="13"/>
        <v>7</v>
      </c>
      <c r="AQ34" s="24">
        <v>0</v>
      </c>
      <c r="AR34" s="40"/>
    </row>
    <row r="35" spans="1:44" ht="15.95" customHeight="1" x14ac:dyDescent="0.25">
      <c r="A35" s="47" t="s">
        <v>64</v>
      </c>
      <c r="H35" s="24">
        <v>2</v>
      </c>
      <c r="I35" s="23" t="s">
        <v>456</v>
      </c>
      <c r="L35" s="23" t="s">
        <v>549</v>
      </c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10</v>
      </c>
      <c r="AA35" s="24">
        <v>1</v>
      </c>
      <c r="AB35" s="24">
        <v>1</v>
      </c>
      <c r="AC35" s="24">
        <f t="shared" si="12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13</v>
      </c>
      <c r="AN35" s="24">
        <v>2</v>
      </c>
      <c r="AO35" s="24">
        <v>4</v>
      </c>
      <c r="AP35" s="24">
        <f t="shared" si="13"/>
        <v>6</v>
      </c>
      <c r="AQ35" s="24">
        <v>2</v>
      </c>
      <c r="AR35" s="40"/>
    </row>
    <row r="36" spans="1:44" ht="15.95" customHeight="1" x14ac:dyDescent="0.25">
      <c r="A36" s="47"/>
      <c r="B36" s="40"/>
      <c r="C36" s="52"/>
      <c r="D36" s="52"/>
      <c r="E36" s="52"/>
      <c r="F36" s="52"/>
      <c r="G36" s="48"/>
      <c r="H36" s="51"/>
      <c r="I36" s="52"/>
      <c r="J36" s="52"/>
      <c r="K36" s="51"/>
      <c r="L36" s="51"/>
      <c r="M36" s="51"/>
      <c r="N36" s="51"/>
      <c r="O36" s="51"/>
      <c r="P36" s="51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11</v>
      </c>
      <c r="AA36" s="24">
        <v>2</v>
      </c>
      <c r="AB36" s="24">
        <v>2</v>
      </c>
      <c r="AC36" s="24">
        <f t="shared" si="12"/>
        <v>4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3"/>
        <v>4</v>
      </c>
      <c r="AQ36" s="24">
        <v>2</v>
      </c>
      <c r="AR36" s="40"/>
    </row>
    <row r="37" spans="1:44" ht="15.95" customHeight="1" x14ac:dyDescent="0.25">
      <c r="A37" s="47"/>
      <c r="B37" s="48" t="s">
        <v>67</v>
      </c>
      <c r="C37" s="6" t="s">
        <v>187</v>
      </c>
      <c r="F37" s="20"/>
      <c r="G37" s="5">
        <v>2</v>
      </c>
      <c r="H37" s="24">
        <v>2</v>
      </c>
      <c r="I37" s="23" t="s">
        <v>37</v>
      </c>
      <c r="J37" s="23"/>
      <c r="K37" s="23"/>
      <c r="L37" s="23" t="s">
        <v>535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10</v>
      </c>
      <c r="AA37" s="24">
        <v>0</v>
      </c>
      <c r="AB37" s="24">
        <v>4</v>
      </c>
      <c r="AC37" s="24">
        <f t="shared" si="12"/>
        <v>4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10</v>
      </c>
      <c r="AN37" s="24">
        <v>0</v>
      </c>
      <c r="AO37" s="24">
        <v>3</v>
      </c>
      <c r="AP37" s="24">
        <f t="shared" si="13"/>
        <v>3</v>
      </c>
      <c r="AQ37" s="24">
        <v>0</v>
      </c>
      <c r="AR37" s="40"/>
    </row>
    <row r="38" spans="1:44" ht="15.95" customHeight="1" x14ac:dyDescent="0.25">
      <c r="A38" s="47"/>
      <c r="B38" s="24" t="s">
        <v>34</v>
      </c>
      <c r="C38" s="23" t="s">
        <v>532</v>
      </c>
      <c r="D38" s="23"/>
      <c r="E38" s="23"/>
      <c r="H38" s="24">
        <v>2</v>
      </c>
      <c r="I38" s="23" t="s">
        <v>61</v>
      </c>
      <c r="L38" s="23" t="s">
        <v>536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13</v>
      </c>
      <c r="AA38" s="24">
        <v>3</v>
      </c>
      <c r="AB38" s="24">
        <v>8</v>
      </c>
      <c r="AC38" s="24">
        <f t="shared" si="12"/>
        <v>11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3"/>
        <v>1</v>
      </c>
      <c r="AQ38" s="24">
        <v>2</v>
      </c>
      <c r="AR38" s="40"/>
    </row>
    <row r="39" spans="1:44" ht="15.95" customHeight="1" x14ac:dyDescent="0.25">
      <c r="A39" s="47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2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12</v>
      </c>
      <c r="AN39" s="24">
        <v>3</v>
      </c>
      <c r="AO39" s="24">
        <v>3</v>
      </c>
      <c r="AP39" s="24">
        <f t="shared" si="13"/>
        <v>6</v>
      </c>
      <c r="AQ39" s="24">
        <v>0</v>
      </c>
      <c r="AR39" s="40"/>
    </row>
    <row r="40" spans="1:44" ht="15.95" customHeight="1" thickBot="1" x14ac:dyDescent="0.3">
      <c r="A40" s="47"/>
      <c r="C40" s="6" t="s">
        <v>169</v>
      </c>
      <c r="D40" s="1"/>
      <c r="E40" s="23"/>
      <c r="F40" s="23"/>
      <c r="G40" s="5">
        <v>3</v>
      </c>
      <c r="H40" s="24">
        <v>1</v>
      </c>
      <c r="I40" s="23" t="s">
        <v>157</v>
      </c>
      <c r="J40" s="23"/>
      <c r="K40" s="23"/>
      <c r="L40" s="23" t="s">
        <v>537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142</v>
      </c>
      <c r="AA40" s="25">
        <f t="shared" ref="AA40" si="14">SUM(AA28:AA39)</f>
        <v>30</v>
      </c>
      <c r="AB40" s="25">
        <f>SUM(AB28:AB39)</f>
        <v>53</v>
      </c>
      <c r="AC40" s="25">
        <f>+AB40+AA40</f>
        <v>83</v>
      </c>
      <c r="AD40" s="25">
        <f>SUM(AD28:AD39)</f>
        <v>22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143</v>
      </c>
      <c r="AN40" s="25">
        <f t="shared" ref="AN40" si="15">SUM(AN28:AN39)</f>
        <v>32</v>
      </c>
      <c r="AO40" s="25">
        <f>SUM(AO28:AO39)</f>
        <v>49</v>
      </c>
      <c r="AP40" s="25">
        <f>+AO40+AN40</f>
        <v>81</v>
      </c>
      <c r="AQ40" s="25">
        <f>SUM(AQ28:AQ39)</f>
        <v>18</v>
      </c>
      <c r="AR40" s="40"/>
    </row>
    <row r="41" spans="1:44" ht="15.95" customHeight="1" x14ac:dyDescent="0.25">
      <c r="A41" s="47"/>
      <c r="B41" s="24" t="s">
        <v>34</v>
      </c>
      <c r="C41" s="16" t="s">
        <v>533</v>
      </c>
      <c r="D41" s="16"/>
      <c r="H41" s="24">
        <v>1</v>
      </c>
      <c r="I41" s="23" t="s">
        <v>251</v>
      </c>
      <c r="J41" s="23"/>
      <c r="K41" s="23"/>
      <c r="L41" s="23" t="s">
        <v>538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36</v>
      </c>
      <c r="AA41" s="15">
        <v>10</v>
      </c>
      <c r="AB41" s="15">
        <v>13</v>
      </c>
      <c r="AC41" s="15">
        <f t="shared" ref="AC41:AC52" si="16">+AA41+AB41</f>
        <v>23</v>
      </c>
      <c r="AD41" s="15">
        <v>4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29.5</v>
      </c>
      <c r="AN41" s="15">
        <v>11</v>
      </c>
      <c r="AO41" s="15">
        <v>9</v>
      </c>
      <c r="AP41" s="15">
        <f t="shared" ref="AP41:AP52" si="17">+AN41+AO41</f>
        <v>20</v>
      </c>
      <c r="AQ41" s="15">
        <v>4</v>
      </c>
      <c r="AR41" s="40"/>
    </row>
    <row r="42" spans="1:44" ht="15.95" customHeight="1" x14ac:dyDescent="0.25">
      <c r="A42" s="47"/>
      <c r="C42" s="16" t="s">
        <v>534</v>
      </c>
      <c r="H42" s="24">
        <v>2</v>
      </c>
      <c r="I42" s="23" t="s">
        <v>144</v>
      </c>
      <c r="J42" s="23"/>
      <c r="K42" s="23"/>
      <c r="L42" s="23" t="s">
        <v>539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13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11</v>
      </c>
      <c r="AN42" s="24">
        <v>0</v>
      </c>
      <c r="AO42" s="24">
        <v>0</v>
      </c>
      <c r="AP42" s="24">
        <f t="shared" si="17"/>
        <v>0</v>
      </c>
      <c r="AQ42" s="24">
        <v>2</v>
      </c>
      <c r="AR42" s="40"/>
    </row>
    <row r="43" spans="1:44" ht="15.95" customHeight="1" x14ac:dyDescent="0.25">
      <c r="A43" s="47"/>
      <c r="B43" s="40"/>
      <c r="C43" s="52"/>
      <c r="D43" s="52"/>
      <c r="E43" s="52"/>
      <c r="F43" s="52"/>
      <c r="G43" s="48"/>
      <c r="H43" s="51"/>
      <c r="I43" s="52"/>
      <c r="J43" s="52"/>
      <c r="K43" s="51"/>
      <c r="L43" s="51"/>
      <c r="M43" s="51"/>
      <c r="N43" s="51"/>
      <c r="O43" s="51"/>
      <c r="P43" s="51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13</v>
      </c>
      <c r="AA43" s="24">
        <v>18</v>
      </c>
      <c r="AB43" s="24">
        <v>5</v>
      </c>
      <c r="AC43" s="24">
        <f t="shared" si="16"/>
        <v>23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11</v>
      </c>
      <c r="AN43" s="24">
        <v>9</v>
      </c>
      <c r="AO43" s="24">
        <v>9</v>
      </c>
      <c r="AP43" s="24">
        <f t="shared" si="17"/>
        <v>18</v>
      </c>
      <c r="AQ43" s="24">
        <v>4</v>
      </c>
      <c r="AR43" s="40"/>
    </row>
    <row r="44" spans="1:44" ht="15.95" customHeight="1" x14ac:dyDescent="0.25">
      <c r="A44" s="47"/>
      <c r="B44" s="48" t="s">
        <v>80</v>
      </c>
      <c r="C44" s="6" t="s">
        <v>186</v>
      </c>
      <c r="E44" s="11"/>
      <c r="F44" s="11"/>
      <c r="G44" s="5">
        <v>2</v>
      </c>
      <c r="H44" s="24">
        <v>1</v>
      </c>
      <c r="I44" s="23" t="s">
        <v>180</v>
      </c>
      <c r="J44" s="23"/>
      <c r="K44" s="23"/>
      <c r="L44" s="23" t="s">
        <v>530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11</v>
      </c>
      <c r="AA44" s="24">
        <v>2</v>
      </c>
      <c r="AB44" s="24">
        <v>9</v>
      </c>
      <c r="AC44" s="24">
        <f t="shared" si="16"/>
        <v>11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12</v>
      </c>
      <c r="AN44" s="24">
        <v>4</v>
      </c>
      <c r="AO44" s="24">
        <v>8</v>
      </c>
      <c r="AP44" s="24">
        <f t="shared" si="17"/>
        <v>12</v>
      </c>
      <c r="AQ44" s="24">
        <v>2</v>
      </c>
      <c r="AR44" s="40"/>
    </row>
    <row r="45" spans="1:44" ht="15.95" customHeight="1" x14ac:dyDescent="0.25">
      <c r="A45" s="47"/>
      <c r="B45" s="24" t="s">
        <v>34</v>
      </c>
      <c r="C45" s="16" t="s">
        <v>528</v>
      </c>
      <c r="D45" s="16"/>
      <c r="E45" s="16"/>
      <c r="H45" s="24">
        <v>2</v>
      </c>
      <c r="I45" s="23" t="s">
        <v>83</v>
      </c>
      <c r="J45" s="23"/>
      <c r="K45" s="23"/>
      <c r="L45" s="23" t="s">
        <v>531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10</v>
      </c>
      <c r="AA45" s="24">
        <v>2</v>
      </c>
      <c r="AB45" s="24">
        <v>2</v>
      </c>
      <c r="AC45" s="24">
        <f t="shared" si="16"/>
        <v>4</v>
      </c>
      <c r="AD45" s="24">
        <v>2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7"/>
        <v>7</v>
      </c>
      <c r="AQ45" s="24">
        <v>0</v>
      </c>
      <c r="AR45" s="40"/>
    </row>
    <row r="46" spans="1:44" ht="15.95" customHeight="1" x14ac:dyDescent="0.25">
      <c r="A46" s="47"/>
      <c r="C46" s="16"/>
      <c r="H46" s="24"/>
      <c r="I46" s="23"/>
      <c r="J46" s="23"/>
      <c r="K46" s="23"/>
      <c r="L46" s="23"/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12</v>
      </c>
      <c r="AA46" s="24">
        <v>5</v>
      </c>
      <c r="AB46" s="24">
        <v>5</v>
      </c>
      <c r="AC46" s="24">
        <f t="shared" si="16"/>
        <v>10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7"/>
        <v>2</v>
      </c>
      <c r="AQ46" s="24">
        <v>0</v>
      </c>
      <c r="AR46" s="40"/>
    </row>
    <row r="47" spans="1:44" ht="15.95" customHeight="1" x14ac:dyDescent="0.25">
      <c r="A47" s="47"/>
      <c r="C47" s="16"/>
      <c r="H47" s="24"/>
      <c r="I47" s="23"/>
      <c r="J47" s="23"/>
      <c r="K47" s="23"/>
      <c r="L47" s="23"/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13</v>
      </c>
      <c r="AN47" s="24">
        <v>1</v>
      </c>
      <c r="AO47" s="24">
        <v>3</v>
      </c>
      <c r="AP47" s="24">
        <f t="shared" si="17"/>
        <v>4</v>
      </c>
      <c r="AQ47" s="24">
        <v>0</v>
      </c>
      <c r="AR47" s="40"/>
    </row>
    <row r="48" spans="1:44" ht="15.95" customHeight="1" x14ac:dyDescent="0.25">
      <c r="A48" s="47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12</v>
      </c>
      <c r="AA48" s="24">
        <v>1</v>
      </c>
      <c r="AB48" s="24">
        <v>5</v>
      </c>
      <c r="AC48" s="24">
        <f t="shared" si="16"/>
        <v>6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13</v>
      </c>
      <c r="AN48" s="24">
        <v>0</v>
      </c>
      <c r="AO48" s="24">
        <v>0</v>
      </c>
      <c r="AP48" s="24">
        <f t="shared" si="17"/>
        <v>0</v>
      </c>
      <c r="AQ48" s="24">
        <v>2</v>
      </c>
      <c r="AR48" s="40"/>
    </row>
    <row r="49" spans="1:44" ht="15.95" customHeight="1" x14ac:dyDescent="0.25">
      <c r="A49" s="47"/>
      <c r="B49" s="11"/>
      <c r="C49" s="6" t="s">
        <v>183</v>
      </c>
      <c r="D49" s="16"/>
      <c r="F49" s="11"/>
      <c r="G49" s="5">
        <v>1</v>
      </c>
      <c r="H49" s="24">
        <v>2</v>
      </c>
      <c r="I49" s="23" t="s">
        <v>125</v>
      </c>
      <c r="L49" s="23" t="s">
        <v>221</v>
      </c>
      <c r="M49" s="23"/>
      <c r="N49" s="23"/>
      <c r="O49" s="23"/>
      <c r="P49" s="23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12</v>
      </c>
      <c r="AA49" s="24">
        <v>2</v>
      </c>
      <c r="AB49" s="24">
        <v>7</v>
      </c>
      <c r="AC49" s="24">
        <f t="shared" si="16"/>
        <v>9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B50" s="24" t="s">
        <v>34</v>
      </c>
      <c r="C50" s="23" t="s">
        <v>529</v>
      </c>
      <c r="D50" s="16"/>
      <c r="E50" s="23"/>
      <c r="F50" s="23"/>
      <c r="G50" s="5"/>
      <c r="H50" s="24"/>
      <c r="I50" s="23"/>
      <c r="L50" s="23"/>
      <c r="M50" s="23"/>
      <c r="N50" s="23"/>
      <c r="O50" s="23"/>
      <c r="P50" s="23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12</v>
      </c>
      <c r="AA50" s="24">
        <v>0</v>
      </c>
      <c r="AB50" s="24">
        <v>7</v>
      </c>
      <c r="AC50" s="24">
        <f t="shared" si="16"/>
        <v>7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13</v>
      </c>
      <c r="AN50" s="24">
        <v>1</v>
      </c>
      <c r="AO50" s="24">
        <v>2</v>
      </c>
      <c r="AP50" s="24">
        <f t="shared" si="17"/>
        <v>3</v>
      </c>
      <c r="AQ50" s="24">
        <v>2</v>
      </c>
      <c r="AR50" s="40"/>
    </row>
    <row r="51" spans="1:44" ht="15.95" customHeight="1" x14ac:dyDescent="0.25">
      <c r="A51" s="47"/>
      <c r="B51" s="40"/>
      <c r="C51" s="52"/>
      <c r="D51" s="52"/>
      <c r="E51" s="52"/>
      <c r="F51" s="52"/>
      <c r="G51" s="48"/>
      <c r="H51" s="51"/>
      <c r="I51" s="52"/>
      <c r="J51" s="52"/>
      <c r="K51" s="51"/>
      <c r="L51" s="51"/>
      <c r="M51" s="51"/>
      <c r="N51" s="51"/>
      <c r="O51" s="51"/>
      <c r="P51" s="51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9</v>
      </c>
      <c r="AA51" s="24">
        <v>1</v>
      </c>
      <c r="AB51" s="24">
        <v>7</v>
      </c>
      <c r="AC51" s="24">
        <f t="shared" si="16"/>
        <v>8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12</v>
      </c>
      <c r="AN51" s="24">
        <v>0</v>
      </c>
      <c r="AO51" s="24">
        <v>1</v>
      </c>
      <c r="AP51" s="24">
        <f t="shared" si="17"/>
        <v>1</v>
      </c>
      <c r="AQ51" s="24">
        <v>2</v>
      </c>
      <c r="AR51" s="40"/>
    </row>
    <row r="52" spans="1:44" ht="15.95" customHeight="1" x14ac:dyDescent="0.25">
      <c r="A52" s="47"/>
      <c r="B52" s="11"/>
      <c r="C52" s="11"/>
      <c r="D52" s="11"/>
      <c r="E52" s="23" t="s">
        <v>142</v>
      </c>
      <c r="F52" s="23"/>
      <c r="G52" s="5">
        <f>SUM(G14:G51)</f>
        <v>26</v>
      </c>
      <c r="H52" s="5"/>
      <c r="I52" s="20"/>
      <c r="J52" s="23" t="s">
        <v>84</v>
      </c>
      <c r="K52" s="20"/>
      <c r="L52" s="5">
        <f>COUNTA(C14:C51)-8</f>
        <v>7</v>
      </c>
      <c r="N52" s="23" t="s">
        <v>102</v>
      </c>
      <c r="O52" s="5">
        <f>2*L52</f>
        <v>14</v>
      </c>
      <c r="P52" s="11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11</v>
      </c>
      <c r="AN52" s="24">
        <v>0</v>
      </c>
      <c r="AO52" s="24">
        <v>1</v>
      </c>
      <c r="AP52" s="24">
        <f t="shared" si="17"/>
        <v>1</v>
      </c>
      <c r="AQ52" s="24">
        <v>0</v>
      </c>
      <c r="AR52" s="40"/>
    </row>
    <row r="53" spans="1:44" ht="15.95" customHeight="1" thickBot="1" x14ac:dyDescent="0.3">
      <c r="A53" s="47"/>
      <c r="E53" s="23" t="s">
        <v>141</v>
      </c>
      <c r="F53" s="23"/>
      <c r="G53" s="5">
        <f>COUNTA(L15:L51)+COUNTIF(L15:L51,"*&amp;*")</f>
        <v>44</v>
      </c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143</v>
      </c>
      <c r="AA53" s="25">
        <f t="shared" ref="AA53" si="18">SUM(AA41:AA52)</f>
        <v>42</v>
      </c>
      <c r="AB53" s="25">
        <f>SUM(AB41:AB52)</f>
        <v>63</v>
      </c>
      <c r="AC53" s="25">
        <f>+AB53+AA53</f>
        <v>105</v>
      </c>
      <c r="AD53" s="25">
        <f>SUM(AD41:AD52)</f>
        <v>18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142</v>
      </c>
      <c r="AN53" s="25">
        <f t="shared" ref="AN53" si="19">SUM(AN41:AN52)</f>
        <v>27</v>
      </c>
      <c r="AO53" s="25">
        <f>SUM(AO41:AO52)</f>
        <v>41</v>
      </c>
      <c r="AP53" s="25">
        <f>+AO53+AN53</f>
        <v>68</v>
      </c>
      <c r="AQ53" s="25">
        <f>SUM(AQ41:AQ52)</f>
        <v>20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27</v>
      </c>
      <c r="AA54" s="15">
        <v>6</v>
      </c>
      <c r="AB54" s="15">
        <v>12</v>
      </c>
      <c r="AC54" s="15">
        <f t="shared" ref="AC54:AC65" si="20">+AA54+AB54</f>
        <v>18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17</v>
      </c>
      <c r="AN54" s="15">
        <v>2</v>
      </c>
      <c r="AO54" s="15">
        <v>2</v>
      </c>
      <c r="AP54" s="15">
        <f t="shared" ref="AP54:AP65" si="21">+AN54+AO54</f>
        <v>4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8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B56" s="6" t="s">
        <v>117</v>
      </c>
      <c r="C56" s="6"/>
      <c r="N56" s="6"/>
      <c r="O56" s="6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13</v>
      </c>
      <c r="AA56" s="24">
        <v>16</v>
      </c>
      <c r="AB56" s="24">
        <v>6</v>
      </c>
      <c r="AC56" s="24">
        <f t="shared" si="20"/>
        <v>22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11</v>
      </c>
      <c r="AN56" s="24">
        <v>13</v>
      </c>
      <c r="AO56" s="24">
        <v>10</v>
      </c>
      <c r="AP56" s="24">
        <f t="shared" si="21"/>
        <v>23</v>
      </c>
      <c r="AQ56" s="24">
        <v>4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8</v>
      </c>
      <c r="AA57" s="24">
        <v>2</v>
      </c>
      <c r="AB57" s="24">
        <v>5</v>
      </c>
      <c r="AC57" s="24">
        <f t="shared" si="20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12</v>
      </c>
      <c r="AN57" s="24">
        <v>1</v>
      </c>
      <c r="AO57" s="24">
        <v>8</v>
      </c>
      <c r="AP57" s="24">
        <f t="shared" si="21"/>
        <v>9</v>
      </c>
      <c r="AQ57" s="24">
        <v>0</v>
      </c>
      <c r="AR57" s="40"/>
    </row>
    <row r="58" spans="1:44" ht="15.95" customHeight="1" x14ac:dyDescent="0.25">
      <c r="A58" s="47"/>
      <c r="C58" s="6" t="s">
        <v>86</v>
      </c>
      <c r="H58" s="6" t="s">
        <v>93</v>
      </c>
      <c r="M58" s="6" t="s">
        <v>94</v>
      </c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5</v>
      </c>
      <c r="AA58" s="24">
        <v>2</v>
      </c>
      <c r="AB58" s="24">
        <v>4</v>
      </c>
      <c r="AC58" s="24">
        <f t="shared" si="20"/>
        <v>6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13</v>
      </c>
      <c r="AN58" s="24">
        <v>0</v>
      </c>
      <c r="AO58" s="24">
        <v>8</v>
      </c>
      <c r="AP58" s="24">
        <f t="shared" si="21"/>
        <v>8</v>
      </c>
      <c r="AQ58" s="24">
        <v>0</v>
      </c>
      <c r="AR58" s="40"/>
    </row>
    <row r="59" spans="1:44" ht="15.95" customHeight="1" x14ac:dyDescent="0.25">
      <c r="A59" s="47"/>
      <c r="C59" s="23" t="s">
        <v>140</v>
      </c>
      <c r="F59" s="23"/>
      <c r="H59" s="23" t="s">
        <v>554</v>
      </c>
      <c r="I59" s="23"/>
      <c r="J59" s="23"/>
      <c r="K59" s="23"/>
      <c r="L59" s="23"/>
      <c r="M59" s="23" t="s">
        <v>386</v>
      </c>
      <c r="O59" s="23"/>
      <c r="P59" s="23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13</v>
      </c>
      <c r="AA59" s="24">
        <v>7</v>
      </c>
      <c r="AB59" s="24">
        <v>4</v>
      </c>
      <c r="AC59" s="24">
        <f t="shared" si="20"/>
        <v>11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12</v>
      </c>
      <c r="AN59" s="24">
        <v>10</v>
      </c>
      <c r="AO59" s="24">
        <v>8</v>
      </c>
      <c r="AP59" s="24">
        <f t="shared" si="21"/>
        <v>18</v>
      </c>
      <c r="AQ59" s="24">
        <v>0</v>
      </c>
      <c r="AR59" s="40"/>
    </row>
    <row r="60" spans="1:44" ht="15.95" customHeight="1" x14ac:dyDescent="0.25">
      <c r="A60" s="47"/>
      <c r="C60" s="23"/>
      <c r="H60" s="23" t="s">
        <v>556</v>
      </c>
      <c r="M60" s="23" t="s">
        <v>555</v>
      </c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12</v>
      </c>
      <c r="AA60" s="24">
        <v>5</v>
      </c>
      <c r="AB60" s="24">
        <v>11</v>
      </c>
      <c r="AC60" s="24">
        <f t="shared" si="20"/>
        <v>16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13</v>
      </c>
      <c r="AN60" s="24">
        <v>0</v>
      </c>
      <c r="AO60" s="24">
        <v>3</v>
      </c>
      <c r="AP60" s="24">
        <f t="shared" si="21"/>
        <v>3</v>
      </c>
      <c r="AQ60" s="24">
        <v>2</v>
      </c>
      <c r="AR60" s="40"/>
    </row>
    <row r="61" spans="1:44" ht="15.95" customHeight="1" x14ac:dyDescent="0.25">
      <c r="A61" s="47"/>
      <c r="H61" s="23"/>
      <c r="M61" s="23" t="s">
        <v>385</v>
      </c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11</v>
      </c>
      <c r="AA61" s="24">
        <v>0</v>
      </c>
      <c r="AB61" s="24">
        <v>4</v>
      </c>
      <c r="AC61" s="24">
        <f t="shared" si="20"/>
        <v>4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12</v>
      </c>
      <c r="AN61" s="24">
        <v>1</v>
      </c>
      <c r="AO61" s="24">
        <v>1</v>
      </c>
      <c r="AP61" s="24">
        <f t="shared" si="21"/>
        <v>2</v>
      </c>
      <c r="AQ61" s="24">
        <v>2</v>
      </c>
      <c r="AR61" s="40"/>
    </row>
    <row r="62" spans="1:44" ht="15.95" customHeight="1" x14ac:dyDescent="0.25">
      <c r="A62" s="47"/>
      <c r="M62" s="23" t="s">
        <v>557</v>
      </c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10</v>
      </c>
      <c r="AA62" s="24">
        <v>0</v>
      </c>
      <c r="AB62" s="24">
        <v>4</v>
      </c>
      <c r="AC62" s="24">
        <f t="shared" si="20"/>
        <v>4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13</v>
      </c>
      <c r="AN62" s="24">
        <v>1</v>
      </c>
      <c r="AO62" s="24">
        <v>2</v>
      </c>
      <c r="AP62" s="24">
        <f t="shared" si="21"/>
        <v>3</v>
      </c>
      <c r="AQ62" s="24">
        <v>0</v>
      </c>
      <c r="AR62" s="40"/>
    </row>
    <row r="63" spans="1:44" ht="15.95" customHeight="1" x14ac:dyDescent="0.25">
      <c r="A63" s="40"/>
      <c r="M63" s="23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12</v>
      </c>
      <c r="AA63" s="24">
        <v>2</v>
      </c>
      <c r="AB63" s="24">
        <v>4</v>
      </c>
      <c r="AC63" s="24">
        <f t="shared" si="20"/>
        <v>6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11</v>
      </c>
      <c r="AN63" s="24">
        <v>3</v>
      </c>
      <c r="AO63" s="24">
        <v>3</v>
      </c>
      <c r="AP63" s="24">
        <f t="shared" si="21"/>
        <v>6</v>
      </c>
      <c r="AQ63" s="24">
        <v>0</v>
      </c>
      <c r="AR63" s="40"/>
    </row>
    <row r="64" spans="1:44" ht="15.95" customHeight="1" x14ac:dyDescent="0.25">
      <c r="A64" s="47"/>
      <c r="M64" s="23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13</v>
      </c>
      <c r="AA64" s="24">
        <v>1</v>
      </c>
      <c r="AB64" s="24">
        <v>9</v>
      </c>
      <c r="AC64" s="24">
        <f t="shared" si="20"/>
        <v>10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11</v>
      </c>
      <c r="AN64" s="24">
        <v>2</v>
      </c>
      <c r="AO64" s="24">
        <v>2</v>
      </c>
      <c r="AP64" s="24">
        <f t="shared" si="21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10</v>
      </c>
      <c r="AA65" s="24">
        <v>0</v>
      </c>
      <c r="AB65" s="24">
        <v>4</v>
      </c>
      <c r="AC65" s="24">
        <f t="shared" si="20"/>
        <v>4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13</v>
      </c>
      <c r="AN65" s="24">
        <v>0</v>
      </c>
      <c r="AO65" s="24">
        <v>3</v>
      </c>
      <c r="AP65" s="24">
        <f t="shared" si="21"/>
        <v>3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142</v>
      </c>
      <c r="AA66" s="25">
        <f t="shared" ref="AA66" si="22">SUM(AA54:AA65)</f>
        <v>41</v>
      </c>
      <c r="AB66" s="25">
        <f>SUM(AB54:AB65)</f>
        <v>67</v>
      </c>
      <c r="AC66" s="25">
        <f>+AB66+AA66</f>
        <v>108</v>
      </c>
      <c r="AD66" s="25">
        <f>SUM(AD54:AD65)</f>
        <v>12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143</v>
      </c>
      <c r="AN66" s="25">
        <f t="shared" ref="AN66" si="23">SUM(AN54:AN65)</f>
        <v>33</v>
      </c>
      <c r="AO66" s="25">
        <f>SUM(AO54:AO65)</f>
        <v>50</v>
      </c>
      <c r="AP66" s="25">
        <f>+AO66+AN66</f>
        <v>83</v>
      </c>
      <c r="AQ66" s="25">
        <f>SUM(AQ54:AQ65)</f>
        <v>10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570</v>
      </c>
      <c r="AA67" s="39">
        <f t="shared" ref="AA67:AD67" si="24">+AA66+AA53+AA40+AA27</f>
        <v>165</v>
      </c>
      <c r="AB67" s="39">
        <f t="shared" si="24"/>
        <v>267</v>
      </c>
      <c r="AC67" s="39">
        <f t="shared" si="24"/>
        <v>432</v>
      </c>
      <c r="AD67" s="39">
        <f t="shared" si="24"/>
        <v>70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569</v>
      </c>
      <c r="AN67" s="39">
        <f t="shared" ref="AN67:AQ67" si="25">+AN66+AN53+AN40+AN27</f>
        <v>153</v>
      </c>
      <c r="AO67" s="39">
        <f t="shared" si="25"/>
        <v>243</v>
      </c>
      <c r="AP67" s="39">
        <f t="shared" si="25"/>
        <v>396</v>
      </c>
      <c r="AQ67" s="39">
        <f t="shared" si="25"/>
        <v>64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1139</v>
      </c>
      <c r="AN68" s="24">
        <f>AA67+AN67</f>
        <v>318</v>
      </c>
      <c r="AO68" s="24">
        <f>AB67+AO67</f>
        <v>510</v>
      </c>
      <c r="AP68" s="37">
        <f>AC67+AP67</f>
        <v>828</v>
      </c>
      <c r="AQ68" s="24">
        <f>AD67+AQ67</f>
        <v>134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13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1</v>
      </c>
      <c r="AA77" s="24">
        <v>0</v>
      </c>
      <c r="AB77" s="24">
        <v>0</v>
      </c>
      <c r="AC77" s="24">
        <f t="shared" ref="AC77" si="26">+AA77+AB77</f>
        <v>0</v>
      </c>
      <c r="AD77" s="24">
        <v>0</v>
      </c>
      <c r="AF77" s="30">
        <v>6</v>
      </c>
      <c r="AG77" s="23" t="s">
        <v>214</v>
      </c>
      <c r="AM77" s="24">
        <v>4</v>
      </c>
      <c r="AN77" s="24">
        <v>0</v>
      </c>
      <c r="AO77" s="24">
        <v>1</v>
      </c>
      <c r="AP77" s="24">
        <f t="shared" ref="AP77:AP78" si="27">+AN77+AO77</f>
        <v>1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1</v>
      </c>
      <c r="AA78" s="24">
        <v>0</v>
      </c>
      <c r="AB78" s="24">
        <v>0</v>
      </c>
      <c r="AC78" s="24">
        <f t="shared" ref="AC78:AC80" si="28">+AA78+AB78</f>
        <v>0</v>
      </c>
      <c r="AD78" s="24">
        <v>0</v>
      </c>
      <c r="AF78" s="30">
        <v>9.5</v>
      </c>
      <c r="AG78" s="23" t="s">
        <v>417</v>
      </c>
      <c r="AM78" s="24">
        <v>2</v>
      </c>
      <c r="AN78" s="24">
        <v>5</v>
      </c>
      <c r="AO78" s="24">
        <v>0</v>
      </c>
      <c r="AP78" s="24">
        <f t="shared" si="27"/>
        <v>5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13</v>
      </c>
      <c r="J79" s="24">
        <v>14</v>
      </c>
      <c r="K79" s="24">
        <v>19</v>
      </c>
      <c r="L79" s="55">
        <f t="shared" ref="L79:L105" si="29">+J79+K79</f>
        <v>33</v>
      </c>
      <c r="M79" s="24">
        <v>2</v>
      </c>
      <c r="Q79" s="40"/>
      <c r="R79" s="40"/>
      <c r="S79" s="30">
        <v>8</v>
      </c>
      <c r="T79" s="23" t="s">
        <v>492</v>
      </c>
      <c r="Z79" s="24">
        <v>2</v>
      </c>
      <c r="AA79" s="24">
        <v>1</v>
      </c>
      <c r="AB79" s="24">
        <v>1</v>
      </c>
      <c r="AC79" s="24">
        <f t="shared" si="28"/>
        <v>2</v>
      </c>
      <c r="AD79" s="24">
        <v>0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13</v>
      </c>
      <c r="J80" s="24">
        <v>18</v>
      </c>
      <c r="K80" s="24">
        <v>13</v>
      </c>
      <c r="L80" s="55">
        <f t="shared" si="29"/>
        <v>31</v>
      </c>
      <c r="M80" s="24">
        <v>6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8"/>
        <v>0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180</v>
      </c>
      <c r="E81" s="23"/>
      <c r="F81" s="23"/>
      <c r="G81" s="23" t="s">
        <v>149</v>
      </c>
      <c r="H81" s="24"/>
      <c r="I81" s="24">
        <v>13</v>
      </c>
      <c r="J81" s="24">
        <v>18</v>
      </c>
      <c r="K81" s="24">
        <v>12</v>
      </c>
      <c r="L81" s="55">
        <f t="shared" si="29"/>
        <v>30</v>
      </c>
      <c r="M81" s="24">
        <v>2</v>
      </c>
      <c r="Q81" s="40"/>
      <c r="R81" s="40"/>
      <c r="S81" s="30">
        <v>9</v>
      </c>
      <c r="T81" s="23" t="s">
        <v>305</v>
      </c>
      <c r="Z81" s="24">
        <v>5</v>
      </c>
      <c r="AA81" s="24">
        <v>4</v>
      </c>
      <c r="AB81" s="24">
        <v>3</v>
      </c>
      <c r="AC81" s="24">
        <f>+AA81+AB81</f>
        <v>7</v>
      </c>
      <c r="AD81" s="24">
        <v>0</v>
      </c>
      <c r="AF81" s="30">
        <v>8</v>
      </c>
      <c r="AG81" s="23" t="s">
        <v>306</v>
      </c>
      <c r="AM81" s="24">
        <v>5</v>
      </c>
      <c r="AN81" s="24">
        <v>1</v>
      </c>
      <c r="AO81" s="24">
        <v>4</v>
      </c>
      <c r="AP81" s="24">
        <f t="shared" ref="AP81:AP84" si="30">+AN81+AO81</f>
        <v>5</v>
      </c>
      <c r="AQ81" s="24">
        <v>2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H82" s="24"/>
      <c r="I82" s="24">
        <v>10</v>
      </c>
      <c r="J82" s="24">
        <v>22</v>
      </c>
      <c r="K82" s="24">
        <v>4</v>
      </c>
      <c r="L82" s="55">
        <f t="shared" si="29"/>
        <v>26</v>
      </c>
      <c r="M82" s="24">
        <v>6</v>
      </c>
      <c r="Q82" s="40"/>
      <c r="R82" s="40"/>
      <c r="S82" s="30">
        <v>8</v>
      </c>
      <c r="T82" s="23" t="s">
        <v>552</v>
      </c>
      <c r="Z82" s="24">
        <v>1</v>
      </c>
      <c r="AA82" s="24">
        <v>0</v>
      </c>
      <c r="AB82" s="24">
        <v>0</v>
      </c>
      <c r="AC82" s="24">
        <f t="shared" ref="AC82" si="31">+AA82+AB82</f>
        <v>0</v>
      </c>
      <c r="AD82" s="24">
        <v>0</v>
      </c>
      <c r="AF82" s="30">
        <v>8</v>
      </c>
      <c r="AG82" s="23" t="s">
        <v>341</v>
      </c>
      <c r="AM82" s="24">
        <v>8</v>
      </c>
      <c r="AN82" s="24">
        <v>3</v>
      </c>
      <c r="AO82" s="24">
        <v>1</v>
      </c>
      <c r="AP82" s="24">
        <f t="shared" si="30"/>
        <v>4</v>
      </c>
      <c r="AQ82" s="24">
        <v>2</v>
      </c>
      <c r="AR82" s="40"/>
    </row>
    <row r="83" spans="1:44" ht="15.75" customHeight="1" x14ac:dyDescent="0.25">
      <c r="A83" s="40"/>
      <c r="D83" s="23" t="s">
        <v>125</v>
      </c>
      <c r="E83" s="23"/>
      <c r="F83" s="23"/>
      <c r="G83" s="23" t="s">
        <v>147</v>
      </c>
      <c r="H83" s="24"/>
      <c r="I83" s="24">
        <v>13</v>
      </c>
      <c r="J83" s="24">
        <v>18</v>
      </c>
      <c r="K83" s="24">
        <v>5</v>
      </c>
      <c r="L83" s="55">
        <f t="shared" si="29"/>
        <v>23</v>
      </c>
      <c r="M83" s="24">
        <v>0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7.5</v>
      </c>
      <c r="AG83" s="23" t="s">
        <v>362</v>
      </c>
      <c r="AM83" s="24">
        <v>6</v>
      </c>
      <c r="AN83" s="24">
        <v>2</v>
      </c>
      <c r="AO83" s="24">
        <v>4</v>
      </c>
      <c r="AP83" s="24">
        <f t="shared" si="30"/>
        <v>6</v>
      </c>
      <c r="AQ83" s="24">
        <v>0</v>
      </c>
      <c r="AR83" s="40"/>
    </row>
    <row r="84" spans="1:44" ht="15.75" customHeight="1" x14ac:dyDescent="0.25">
      <c r="A84" s="40"/>
      <c r="D84" s="23" t="s">
        <v>112</v>
      </c>
      <c r="E84" s="23"/>
      <c r="F84" s="23"/>
      <c r="G84" s="23" t="s">
        <v>148</v>
      </c>
      <c r="H84" s="24"/>
      <c r="I84" s="24">
        <v>11</v>
      </c>
      <c r="J84" s="24">
        <v>13</v>
      </c>
      <c r="K84" s="24">
        <v>10</v>
      </c>
      <c r="L84" s="55">
        <f t="shared" si="29"/>
        <v>23</v>
      </c>
      <c r="M84" s="24">
        <v>4</v>
      </c>
      <c r="Q84" s="40"/>
      <c r="R84" s="40"/>
      <c r="S84" s="30">
        <v>9.5</v>
      </c>
      <c r="T84" s="23" t="s">
        <v>381</v>
      </c>
      <c r="Z84" s="24">
        <v>1</v>
      </c>
      <c r="AA84" s="24">
        <v>1</v>
      </c>
      <c r="AB84" s="24">
        <v>1</v>
      </c>
      <c r="AC84" s="24">
        <f>+AA84+AB84</f>
        <v>2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30"/>
        <v>0</v>
      </c>
      <c r="AQ84" s="24">
        <v>0</v>
      </c>
      <c r="AR84" s="40"/>
    </row>
    <row r="85" spans="1:44" ht="15.75" customHeight="1" x14ac:dyDescent="0.25">
      <c r="A85" s="40"/>
      <c r="D85" s="23" t="s">
        <v>119</v>
      </c>
      <c r="E85" s="23"/>
      <c r="F85" s="23"/>
      <c r="G85" s="23" t="s">
        <v>146</v>
      </c>
      <c r="H85" s="24"/>
      <c r="I85" s="24">
        <v>13</v>
      </c>
      <c r="J85" s="24">
        <v>16</v>
      </c>
      <c r="K85" s="24">
        <v>6</v>
      </c>
      <c r="L85" s="55">
        <f t="shared" si="29"/>
        <v>22</v>
      </c>
      <c r="M85" s="24">
        <v>4</v>
      </c>
      <c r="Q85" s="40"/>
      <c r="R85" s="40"/>
      <c r="S85" s="30">
        <v>6.5</v>
      </c>
      <c r="T85" s="23" t="s">
        <v>213</v>
      </c>
      <c r="Z85" s="24">
        <v>7</v>
      </c>
      <c r="AA85" s="24">
        <v>2</v>
      </c>
      <c r="AB85" s="24">
        <v>0</v>
      </c>
      <c r="AC85" s="24">
        <f>+AA85+AB85</f>
        <v>2</v>
      </c>
      <c r="AD85" s="24">
        <v>0</v>
      </c>
      <c r="AF85" s="30">
        <v>7</v>
      </c>
      <c r="AG85" s="23" t="s">
        <v>293</v>
      </c>
      <c r="AM85" s="24">
        <v>5</v>
      </c>
      <c r="AN85" s="24">
        <v>2</v>
      </c>
      <c r="AO85" s="24">
        <v>0</v>
      </c>
      <c r="AP85" s="24">
        <f>+AN85+AO85</f>
        <v>2</v>
      </c>
      <c r="AQ85" s="24">
        <v>0</v>
      </c>
      <c r="AR85" s="40"/>
    </row>
    <row r="86" spans="1:44" ht="15.75" customHeight="1" x14ac:dyDescent="0.25">
      <c r="A86" s="40"/>
      <c r="D86" s="23" t="s">
        <v>106</v>
      </c>
      <c r="G86" s="23" t="s">
        <v>148</v>
      </c>
      <c r="H86" s="24"/>
      <c r="I86" s="24">
        <v>12</v>
      </c>
      <c r="J86" s="24">
        <v>10</v>
      </c>
      <c r="K86" s="24">
        <v>8</v>
      </c>
      <c r="L86" s="55">
        <f t="shared" si="29"/>
        <v>18</v>
      </c>
      <c r="M86" s="24">
        <v>0</v>
      </c>
      <c r="Q86" s="46"/>
      <c r="R86" s="46"/>
      <c r="S86" s="30">
        <v>6.5</v>
      </c>
      <c r="T86" s="23" t="s">
        <v>448</v>
      </c>
      <c r="Z86" s="24">
        <v>4</v>
      </c>
      <c r="AA86" s="24">
        <v>1</v>
      </c>
      <c r="AB86" s="24">
        <v>2</v>
      </c>
      <c r="AC86" s="24">
        <f t="shared" ref="AC86:AC96" si="32">+AA86+AB86</f>
        <v>3</v>
      </c>
      <c r="AD86" s="24">
        <v>4</v>
      </c>
      <c r="AF86" s="30">
        <v>7.5</v>
      </c>
      <c r="AG86" s="23" t="s">
        <v>215</v>
      </c>
      <c r="AM86" s="24">
        <v>14</v>
      </c>
      <c r="AN86" s="24">
        <v>7</v>
      </c>
      <c r="AO86" s="24">
        <v>10</v>
      </c>
      <c r="AP86" s="24">
        <f>+AN86+AO86</f>
        <v>17</v>
      </c>
      <c r="AQ86" s="24">
        <v>2</v>
      </c>
      <c r="AR86" s="46"/>
    </row>
    <row r="87" spans="1:44" ht="15.75" customHeight="1" x14ac:dyDescent="0.25">
      <c r="A87" s="40"/>
      <c r="D87" s="23" t="s">
        <v>61</v>
      </c>
      <c r="E87" s="23"/>
      <c r="F87" s="23"/>
      <c r="G87" s="23" t="s">
        <v>17</v>
      </c>
      <c r="H87" s="24"/>
      <c r="I87" s="24">
        <v>11</v>
      </c>
      <c r="J87" s="24">
        <v>9</v>
      </c>
      <c r="K87" s="24">
        <v>9</v>
      </c>
      <c r="L87" s="55">
        <f t="shared" si="29"/>
        <v>18</v>
      </c>
      <c r="M87" s="24">
        <v>4</v>
      </c>
      <c r="Q87" s="46"/>
      <c r="R87" s="46"/>
      <c r="S87" s="30">
        <v>9</v>
      </c>
      <c r="T87" s="23" t="s">
        <v>521</v>
      </c>
      <c r="Z87" s="24">
        <v>1</v>
      </c>
      <c r="AA87" s="24">
        <v>0</v>
      </c>
      <c r="AB87" s="24">
        <v>1</v>
      </c>
      <c r="AC87" s="24">
        <f t="shared" si="32"/>
        <v>1</v>
      </c>
      <c r="AD87" s="24">
        <v>0</v>
      </c>
      <c r="AF87" s="30">
        <v>8.5</v>
      </c>
      <c r="AG87" s="23" t="s">
        <v>339</v>
      </c>
      <c r="AM87" s="24">
        <v>5</v>
      </c>
      <c r="AN87" s="24">
        <v>2</v>
      </c>
      <c r="AO87" s="24">
        <v>5</v>
      </c>
      <c r="AP87" s="24">
        <f t="shared" ref="AP87:AP88" si="33">+AN87+AO87</f>
        <v>7</v>
      </c>
      <c r="AQ87" s="24">
        <v>4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13</v>
      </c>
      <c r="J88" s="24">
        <v>5</v>
      </c>
      <c r="K88" s="24">
        <v>13</v>
      </c>
      <c r="L88" s="55">
        <f t="shared" si="29"/>
        <v>18</v>
      </c>
      <c r="M88" s="24">
        <v>0</v>
      </c>
      <c r="Q88" s="46"/>
      <c r="R88" s="46"/>
      <c r="S88" s="30">
        <v>8</v>
      </c>
      <c r="T88" s="23" t="s">
        <v>416</v>
      </c>
      <c r="Z88" s="24">
        <v>1</v>
      </c>
      <c r="AA88" s="24">
        <v>0</v>
      </c>
      <c r="AB88" s="24">
        <v>0</v>
      </c>
      <c r="AC88" s="24">
        <f t="shared" si="32"/>
        <v>0</v>
      </c>
      <c r="AD88" s="24">
        <v>0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3"/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12</v>
      </c>
      <c r="J89" s="24">
        <v>5</v>
      </c>
      <c r="K89" s="24">
        <v>11</v>
      </c>
      <c r="L89" s="55">
        <f t="shared" si="29"/>
        <v>16</v>
      </c>
      <c r="M89" s="24">
        <v>0</v>
      </c>
      <c r="Q89" s="47"/>
      <c r="R89" s="47"/>
      <c r="S89" s="30">
        <v>9.5</v>
      </c>
      <c r="T89" s="23" t="s">
        <v>285</v>
      </c>
      <c r="Z89" s="24">
        <v>3</v>
      </c>
      <c r="AA89" s="24">
        <v>5</v>
      </c>
      <c r="AB89" s="24">
        <v>3</v>
      </c>
      <c r="AC89" s="24">
        <f t="shared" si="32"/>
        <v>8</v>
      </c>
      <c r="AD89" s="24">
        <v>0</v>
      </c>
      <c r="AF89" s="30">
        <v>7</v>
      </c>
      <c r="AG89" s="23" t="s">
        <v>210</v>
      </c>
      <c r="AM89" s="24">
        <v>11</v>
      </c>
      <c r="AN89" s="24">
        <v>4</v>
      </c>
      <c r="AO89" s="24">
        <v>2</v>
      </c>
      <c r="AP89" s="24">
        <f>+AN89+AO89</f>
        <v>6</v>
      </c>
      <c r="AQ89" s="24">
        <v>2</v>
      </c>
      <c r="AR89" s="47"/>
    </row>
    <row r="90" spans="1:44" ht="15.75" customHeight="1" x14ac:dyDescent="0.25">
      <c r="A90" s="40"/>
      <c r="D90" s="23" t="s">
        <v>88</v>
      </c>
      <c r="E90" s="23"/>
      <c r="F90" s="23"/>
      <c r="G90" s="16" t="s">
        <v>138</v>
      </c>
      <c r="H90" s="24"/>
      <c r="I90" s="24">
        <v>12</v>
      </c>
      <c r="J90" s="24">
        <v>7</v>
      </c>
      <c r="K90" s="24">
        <v>5</v>
      </c>
      <c r="L90" s="55">
        <f t="shared" si="29"/>
        <v>12</v>
      </c>
      <c r="M90" s="24">
        <v>0</v>
      </c>
      <c r="Q90" s="47"/>
      <c r="R90" s="47"/>
      <c r="S90" s="30">
        <v>7.5</v>
      </c>
      <c r="T90" s="23" t="s">
        <v>451</v>
      </c>
      <c r="Z90" s="24">
        <v>1</v>
      </c>
      <c r="AA90" s="24">
        <v>0</v>
      </c>
      <c r="AB90" s="24">
        <v>0</v>
      </c>
      <c r="AC90" s="24">
        <f t="shared" si="32"/>
        <v>0</v>
      </c>
      <c r="AD90" s="24">
        <v>0</v>
      </c>
      <c r="AF90" s="30">
        <v>6</v>
      </c>
      <c r="AG90" s="23" t="s">
        <v>364</v>
      </c>
      <c r="AM90" s="24">
        <v>3</v>
      </c>
      <c r="AN90" s="24">
        <v>0</v>
      </c>
      <c r="AO90" s="24">
        <v>2</v>
      </c>
      <c r="AP90" s="24">
        <f t="shared" ref="AP90:AP92" si="34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122</v>
      </c>
      <c r="E91" s="23"/>
      <c r="F91" s="23"/>
      <c r="G91" s="23" t="s">
        <v>136</v>
      </c>
      <c r="H91" s="24"/>
      <c r="I91" s="24">
        <v>13</v>
      </c>
      <c r="J91" s="24">
        <v>4</v>
      </c>
      <c r="K91" s="24">
        <v>8</v>
      </c>
      <c r="L91" s="55">
        <f t="shared" si="29"/>
        <v>12</v>
      </c>
      <c r="M91" s="24">
        <v>0</v>
      </c>
      <c r="Q91" s="47"/>
      <c r="R91" s="47"/>
      <c r="S91" s="30">
        <v>7.5</v>
      </c>
      <c r="T91" s="23" t="s">
        <v>472</v>
      </c>
      <c r="Z91" s="24">
        <v>2</v>
      </c>
      <c r="AA91" s="24">
        <v>0</v>
      </c>
      <c r="AB91" s="24">
        <v>1</v>
      </c>
      <c r="AC91" s="24">
        <f t="shared" si="32"/>
        <v>1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4"/>
        <v>0</v>
      </c>
      <c r="AQ91" s="24">
        <v>0</v>
      </c>
      <c r="AR91" s="47"/>
    </row>
    <row r="92" spans="1:44" ht="15.75" customHeight="1" x14ac:dyDescent="0.25">
      <c r="A92" s="40"/>
      <c r="D92" s="23" t="s">
        <v>37</v>
      </c>
      <c r="E92" s="23"/>
      <c r="F92" s="23"/>
      <c r="G92" s="23" t="s">
        <v>17</v>
      </c>
      <c r="H92" s="24"/>
      <c r="I92" s="24">
        <v>12</v>
      </c>
      <c r="J92" s="24">
        <v>4</v>
      </c>
      <c r="K92" s="24">
        <v>8</v>
      </c>
      <c r="L92" s="55">
        <f t="shared" si="29"/>
        <v>12</v>
      </c>
      <c r="M92" s="24">
        <v>2</v>
      </c>
      <c r="Q92" s="47"/>
      <c r="R92" s="47"/>
      <c r="S92" s="30">
        <v>6.5</v>
      </c>
      <c r="T92" s="23" t="s">
        <v>245</v>
      </c>
      <c r="Z92" s="24">
        <v>19</v>
      </c>
      <c r="AA92" s="24">
        <v>4</v>
      </c>
      <c r="AB92" s="24">
        <v>6</v>
      </c>
      <c r="AC92" s="24">
        <f t="shared" si="32"/>
        <v>10</v>
      </c>
      <c r="AD92" s="24">
        <v>0</v>
      </c>
      <c r="AF92" s="30">
        <v>6</v>
      </c>
      <c r="AG92" s="23" t="s">
        <v>282</v>
      </c>
      <c r="AM92" s="24">
        <v>6</v>
      </c>
      <c r="AN92" s="24">
        <v>0</v>
      </c>
      <c r="AO92" s="24">
        <v>0</v>
      </c>
      <c r="AP92" s="24">
        <f t="shared" si="34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56</v>
      </c>
      <c r="G93" s="23" t="s">
        <v>149</v>
      </c>
      <c r="H93" s="24"/>
      <c r="I93" s="24">
        <v>13</v>
      </c>
      <c r="J93" s="24">
        <v>3</v>
      </c>
      <c r="K93" s="24">
        <v>9</v>
      </c>
      <c r="L93" s="55">
        <f t="shared" si="29"/>
        <v>12</v>
      </c>
      <c r="M93" s="24">
        <v>2</v>
      </c>
      <c r="Q93" s="47"/>
      <c r="R93" s="47"/>
      <c r="S93" s="30">
        <v>8</v>
      </c>
      <c r="T93" s="23" t="s">
        <v>283</v>
      </c>
      <c r="Z93" s="24">
        <v>2</v>
      </c>
      <c r="AA93" s="24">
        <v>1</v>
      </c>
      <c r="AB93" s="24">
        <v>0</v>
      </c>
      <c r="AC93" s="24">
        <f t="shared" si="32"/>
        <v>1</v>
      </c>
      <c r="AD93" s="24">
        <v>0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81</v>
      </c>
      <c r="E94" s="23"/>
      <c r="F94" s="23"/>
      <c r="G94" s="23" t="s">
        <v>146</v>
      </c>
      <c r="H94" s="24"/>
      <c r="I94" s="24">
        <v>13</v>
      </c>
      <c r="J94" s="24">
        <v>7</v>
      </c>
      <c r="K94" s="24">
        <v>4</v>
      </c>
      <c r="L94" s="55">
        <f t="shared" si="29"/>
        <v>11</v>
      </c>
      <c r="M94" s="24">
        <v>0</v>
      </c>
      <c r="Q94" s="47"/>
      <c r="R94" s="47"/>
      <c r="S94" s="30">
        <v>7</v>
      </c>
      <c r="T94" s="23" t="s">
        <v>340</v>
      </c>
      <c r="Z94" s="24">
        <v>1</v>
      </c>
      <c r="AA94" s="24">
        <v>0</v>
      </c>
      <c r="AB94" s="24">
        <v>0</v>
      </c>
      <c r="AC94" s="24">
        <f t="shared" si="32"/>
        <v>0</v>
      </c>
      <c r="AD94" s="24">
        <v>0</v>
      </c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82</v>
      </c>
      <c r="AN94" s="15">
        <f>SUM(AN77:AN93)</f>
        <v>30</v>
      </c>
      <c r="AO94" s="15">
        <f>SUM(AO77:AO93)</f>
        <v>35</v>
      </c>
      <c r="AP94" s="15">
        <f>SUM(AP77:AP93)</f>
        <v>65</v>
      </c>
      <c r="AQ94" s="15">
        <f>SUM(AQ77:AQ93)</f>
        <v>12</v>
      </c>
      <c r="AR94" s="47"/>
    </row>
    <row r="95" spans="1:44" ht="15.75" customHeight="1" x14ac:dyDescent="0.25">
      <c r="A95" s="40"/>
      <c r="D95" s="23" t="s">
        <v>41</v>
      </c>
      <c r="E95" s="23"/>
      <c r="F95" s="23"/>
      <c r="G95" s="23" t="s">
        <v>136</v>
      </c>
      <c r="H95" s="24"/>
      <c r="I95" s="24">
        <v>12</v>
      </c>
      <c r="J95" s="24">
        <v>6</v>
      </c>
      <c r="K95" s="24">
        <v>5</v>
      </c>
      <c r="L95" s="55">
        <f t="shared" si="29"/>
        <v>11</v>
      </c>
      <c r="M95" s="24">
        <v>2</v>
      </c>
      <c r="Q95" s="47"/>
      <c r="R95" s="47"/>
      <c r="S95" s="30">
        <v>8.5</v>
      </c>
      <c r="T95" s="23" t="s">
        <v>244</v>
      </c>
      <c r="Z95" s="24">
        <v>1</v>
      </c>
      <c r="AA95" s="24">
        <v>2</v>
      </c>
      <c r="AB95" s="24">
        <v>0</v>
      </c>
      <c r="AC95" s="24">
        <f t="shared" si="32"/>
        <v>2</v>
      </c>
      <c r="AD95" s="24">
        <v>0</v>
      </c>
      <c r="AR95" s="47"/>
    </row>
    <row r="96" spans="1:44" ht="15.75" customHeight="1" x14ac:dyDescent="0.25">
      <c r="A96" s="40"/>
      <c r="D96" s="23" t="s">
        <v>62</v>
      </c>
      <c r="E96" s="23"/>
      <c r="F96" s="23"/>
      <c r="G96" s="16" t="s">
        <v>21</v>
      </c>
      <c r="H96" s="24"/>
      <c r="I96" s="24">
        <v>11</v>
      </c>
      <c r="J96" s="24">
        <v>6</v>
      </c>
      <c r="K96" s="24">
        <v>5</v>
      </c>
      <c r="L96" s="55">
        <f t="shared" si="29"/>
        <v>11</v>
      </c>
      <c r="M96" s="24">
        <v>4</v>
      </c>
      <c r="Q96" s="47"/>
      <c r="R96" s="47"/>
      <c r="S96" s="30">
        <v>7.5</v>
      </c>
      <c r="T96" s="23" t="s">
        <v>284</v>
      </c>
      <c r="Z96" s="24">
        <v>1</v>
      </c>
      <c r="AA96" s="24">
        <v>0</v>
      </c>
      <c r="AB96" s="24">
        <v>0</v>
      </c>
      <c r="AC96" s="24">
        <f t="shared" si="32"/>
        <v>0</v>
      </c>
      <c r="AD96" s="24">
        <v>0</v>
      </c>
      <c r="AR96" s="47"/>
    </row>
    <row r="97" spans="1:44" ht="15.75" customHeight="1" x14ac:dyDescent="0.25">
      <c r="A97" s="40"/>
      <c r="D97" s="23" t="s">
        <v>49</v>
      </c>
      <c r="E97" s="23"/>
      <c r="F97" s="23"/>
      <c r="G97" s="16" t="s">
        <v>138</v>
      </c>
      <c r="H97" s="24"/>
      <c r="I97" s="24">
        <v>11</v>
      </c>
      <c r="J97" s="24">
        <v>5</v>
      </c>
      <c r="K97" s="24">
        <v>6</v>
      </c>
      <c r="L97" s="55">
        <f t="shared" si="29"/>
        <v>11</v>
      </c>
      <c r="M97" s="24">
        <v>0</v>
      </c>
      <c r="Q97" s="47"/>
      <c r="R97" s="47"/>
      <c r="S97" s="30">
        <v>7</v>
      </c>
      <c r="T97" s="23" t="s">
        <v>212</v>
      </c>
      <c r="Z97" s="24">
        <v>7</v>
      </c>
      <c r="AA97" s="24">
        <v>1</v>
      </c>
      <c r="AB97" s="24">
        <v>2</v>
      </c>
      <c r="AC97" s="24">
        <f>+AA97+AB97</f>
        <v>3</v>
      </c>
      <c r="AD97" s="24">
        <v>0</v>
      </c>
      <c r="AR97" s="47"/>
    </row>
    <row r="98" spans="1:44" ht="15.75" customHeight="1" x14ac:dyDescent="0.25">
      <c r="A98" s="40"/>
      <c r="D98" s="23" t="s">
        <v>157</v>
      </c>
      <c r="G98" s="16" t="s">
        <v>138</v>
      </c>
      <c r="H98" s="24"/>
      <c r="I98" s="24">
        <v>13</v>
      </c>
      <c r="J98" s="24">
        <v>3</v>
      </c>
      <c r="K98" s="24">
        <v>8</v>
      </c>
      <c r="L98" s="55">
        <f t="shared" si="29"/>
        <v>11</v>
      </c>
      <c r="M98" s="24">
        <v>4</v>
      </c>
      <c r="Q98" s="47"/>
      <c r="R98" s="47"/>
      <c r="S98" s="30">
        <v>7.5</v>
      </c>
      <c r="T98" s="23" t="s">
        <v>280</v>
      </c>
      <c r="Z98" s="24">
        <v>2</v>
      </c>
      <c r="AA98" s="24">
        <v>0</v>
      </c>
      <c r="AB98" s="24">
        <v>1</v>
      </c>
      <c r="AC98" s="24">
        <f t="shared" ref="AC98:AC101" si="35">+AA98+AB98</f>
        <v>1</v>
      </c>
      <c r="AD98" s="24">
        <v>2</v>
      </c>
      <c r="AR98" s="47"/>
    </row>
    <row r="99" spans="1:44" ht="15.75" customHeight="1" x14ac:dyDescent="0.25">
      <c r="A99" s="40"/>
      <c r="D99" s="23" t="s">
        <v>104</v>
      </c>
      <c r="E99" s="23"/>
      <c r="F99" s="23"/>
      <c r="G99" s="23" t="s">
        <v>147</v>
      </c>
      <c r="H99" s="24"/>
      <c r="I99" s="24">
        <v>11</v>
      </c>
      <c r="J99" s="24">
        <v>2</v>
      </c>
      <c r="K99" s="24">
        <v>9</v>
      </c>
      <c r="L99" s="55">
        <f t="shared" si="29"/>
        <v>11</v>
      </c>
      <c r="M99" s="24">
        <v>4</v>
      </c>
      <c r="Q99" s="47"/>
      <c r="R99" s="47"/>
      <c r="S99" s="30">
        <v>8.5</v>
      </c>
      <c r="T99" s="23" t="s">
        <v>240</v>
      </c>
      <c r="Z99" s="24">
        <v>9</v>
      </c>
      <c r="AA99" s="24">
        <v>4</v>
      </c>
      <c r="AB99" s="24">
        <v>3</v>
      </c>
      <c r="AC99" s="24">
        <f t="shared" si="35"/>
        <v>7</v>
      </c>
      <c r="AD99" s="24">
        <v>0</v>
      </c>
      <c r="AR99" s="47"/>
    </row>
    <row r="100" spans="1:44" ht="15.75" customHeight="1" x14ac:dyDescent="0.25">
      <c r="A100" s="40"/>
      <c r="D100" s="23" t="s">
        <v>83</v>
      </c>
      <c r="E100" s="23"/>
      <c r="F100" s="23"/>
      <c r="G100" s="23" t="s">
        <v>149</v>
      </c>
      <c r="H100" s="24"/>
      <c r="I100" s="24">
        <v>12</v>
      </c>
      <c r="J100" s="24">
        <v>2</v>
      </c>
      <c r="K100" s="24">
        <v>9</v>
      </c>
      <c r="L100" s="55">
        <f t="shared" si="29"/>
        <v>11</v>
      </c>
      <c r="M100" s="24">
        <v>0</v>
      </c>
      <c r="Q100" s="47"/>
      <c r="R100" s="47"/>
      <c r="S100" s="30">
        <v>6.5</v>
      </c>
      <c r="T100" s="23" t="s">
        <v>450</v>
      </c>
      <c r="Z100" s="24">
        <v>3</v>
      </c>
      <c r="AA100" s="24">
        <v>0</v>
      </c>
      <c r="AB100" s="24">
        <v>3</v>
      </c>
      <c r="AC100" s="24">
        <f t="shared" si="35"/>
        <v>3</v>
      </c>
      <c r="AD100" s="24">
        <v>0</v>
      </c>
      <c r="AR100" s="47"/>
    </row>
    <row r="101" spans="1:44" ht="15.75" customHeight="1" x14ac:dyDescent="0.25">
      <c r="A101" s="40"/>
      <c r="D101" s="23" t="s">
        <v>66</v>
      </c>
      <c r="E101" s="23"/>
      <c r="F101" s="23"/>
      <c r="G101" s="23" t="s">
        <v>136</v>
      </c>
      <c r="H101" s="24"/>
      <c r="I101" s="24">
        <v>13</v>
      </c>
      <c r="J101" s="24">
        <v>1</v>
      </c>
      <c r="K101" s="24">
        <v>10</v>
      </c>
      <c r="L101" s="55">
        <f t="shared" si="29"/>
        <v>11</v>
      </c>
      <c r="M101" s="24">
        <v>2</v>
      </c>
      <c r="Q101" s="47"/>
      <c r="R101" s="47"/>
      <c r="S101" s="30">
        <v>7.5</v>
      </c>
      <c r="T101" s="23" t="s">
        <v>471</v>
      </c>
      <c r="Z101" s="24">
        <v>2</v>
      </c>
      <c r="AA101" s="24">
        <v>0</v>
      </c>
      <c r="AB101" s="24">
        <v>3</v>
      </c>
      <c r="AC101" s="24">
        <f t="shared" si="35"/>
        <v>3</v>
      </c>
      <c r="AD101" s="24">
        <v>0</v>
      </c>
      <c r="AR101" s="47"/>
    </row>
    <row r="102" spans="1:44" ht="15.75" customHeight="1" x14ac:dyDescent="0.25">
      <c r="A102" s="40"/>
      <c r="D102" s="23" t="s">
        <v>69</v>
      </c>
      <c r="E102" s="23"/>
      <c r="F102" s="23"/>
      <c r="G102" s="23" t="s">
        <v>149</v>
      </c>
      <c r="H102" s="24"/>
      <c r="I102" s="24">
        <v>7</v>
      </c>
      <c r="J102" s="24">
        <v>0</v>
      </c>
      <c r="K102" s="24">
        <v>11</v>
      </c>
      <c r="L102" s="55">
        <f t="shared" si="29"/>
        <v>11</v>
      </c>
      <c r="M102" s="24">
        <v>0</v>
      </c>
      <c r="Q102" s="47"/>
      <c r="R102" s="47"/>
      <c r="S102" s="30">
        <v>8</v>
      </c>
      <c r="T102" s="23" t="s">
        <v>279</v>
      </c>
      <c r="Z102" s="24">
        <v>2</v>
      </c>
      <c r="AA102" s="24">
        <v>0</v>
      </c>
      <c r="AB102" s="24">
        <v>3</v>
      </c>
      <c r="AC102" s="24">
        <f>+AA102+AB102</f>
        <v>3</v>
      </c>
      <c r="AD102" s="24">
        <v>0</v>
      </c>
      <c r="AR102" s="47"/>
    </row>
    <row r="103" spans="1:44" ht="15.75" customHeight="1" thickBot="1" x14ac:dyDescent="0.3">
      <c r="A103" s="40"/>
      <c r="D103" s="23" t="s">
        <v>154</v>
      </c>
      <c r="E103" s="23"/>
      <c r="F103" s="23"/>
      <c r="G103" s="23" t="s">
        <v>147</v>
      </c>
      <c r="H103" s="24"/>
      <c r="I103" s="24">
        <v>12</v>
      </c>
      <c r="J103" s="24">
        <v>5</v>
      </c>
      <c r="K103" s="24">
        <v>5</v>
      </c>
      <c r="L103" s="55">
        <f t="shared" si="29"/>
        <v>10</v>
      </c>
      <c r="M103" s="24">
        <v>2</v>
      </c>
      <c r="Q103" s="47"/>
      <c r="R103" s="47"/>
      <c r="S103" s="30">
        <v>8</v>
      </c>
      <c r="T103" s="23" t="s">
        <v>415</v>
      </c>
      <c r="Z103" s="24">
        <v>1</v>
      </c>
      <c r="AA103" s="24">
        <v>0</v>
      </c>
      <c r="AB103" s="24">
        <v>2</v>
      </c>
      <c r="AC103" s="24">
        <f>+AA103+AB103</f>
        <v>2</v>
      </c>
      <c r="AD103" s="24">
        <v>0</v>
      </c>
      <c r="AR103" s="47"/>
    </row>
    <row r="104" spans="1:44" ht="15.75" customHeight="1" x14ac:dyDescent="0.25">
      <c r="A104" s="40"/>
      <c r="D104" s="23" t="s">
        <v>175</v>
      </c>
      <c r="G104" s="23" t="s">
        <v>149</v>
      </c>
      <c r="H104" s="24"/>
      <c r="I104" s="24">
        <v>10</v>
      </c>
      <c r="J104" s="24">
        <v>2</v>
      </c>
      <c r="K104" s="24">
        <v>8</v>
      </c>
      <c r="L104" s="55">
        <f t="shared" si="29"/>
        <v>10</v>
      </c>
      <c r="M104" s="24">
        <v>0</v>
      </c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SUM(Z77:Z103)</f>
        <v>83</v>
      </c>
      <c r="AA104" s="15">
        <f t="shared" ref="AA104:AD104" si="36">SUM(AA77:AA103)</f>
        <v>26</v>
      </c>
      <c r="AB104" s="15">
        <f t="shared" si="36"/>
        <v>36</v>
      </c>
      <c r="AC104" s="15">
        <f t="shared" si="36"/>
        <v>62</v>
      </c>
      <c r="AD104" s="15">
        <f t="shared" si="36"/>
        <v>6</v>
      </c>
      <c r="AR104" s="47"/>
    </row>
    <row r="105" spans="1:44" ht="15.75" customHeight="1" x14ac:dyDescent="0.25">
      <c r="A105" s="40"/>
      <c r="D105" s="23" t="s">
        <v>179</v>
      </c>
      <c r="E105" s="23"/>
      <c r="F105" s="23"/>
      <c r="G105" s="23" t="s">
        <v>146</v>
      </c>
      <c r="H105" s="24"/>
      <c r="I105" s="24">
        <v>13</v>
      </c>
      <c r="J105" s="24">
        <v>1</v>
      </c>
      <c r="K105" s="24">
        <v>9</v>
      </c>
      <c r="L105" s="55">
        <f t="shared" si="29"/>
        <v>10</v>
      </c>
      <c r="M105" s="24">
        <v>4</v>
      </c>
      <c r="Q105" s="47"/>
      <c r="R105" s="47"/>
      <c r="T105" s="23" t="s">
        <v>120</v>
      </c>
      <c r="Z105" s="24">
        <f>+Z104+AM94</f>
        <v>165</v>
      </c>
      <c r="AA105" s="24">
        <f>+AA104+AN94</f>
        <v>56</v>
      </c>
      <c r="AB105" s="24">
        <f>+AB104+AO94</f>
        <v>71</v>
      </c>
      <c r="AC105" s="24">
        <f>+AC104+AP94</f>
        <v>127</v>
      </c>
      <c r="AD105" s="24">
        <f>+AD104+AQ94</f>
        <v>18</v>
      </c>
      <c r="AR105" s="47"/>
    </row>
    <row r="106" spans="1:44" ht="15.75" customHeight="1" x14ac:dyDescent="0.25">
      <c r="A106" s="40"/>
      <c r="D106" s="23"/>
      <c r="E106" s="23"/>
      <c r="F106" s="23"/>
      <c r="G106" s="23"/>
      <c r="H106" s="24"/>
      <c r="I106" s="24"/>
      <c r="J106" s="24"/>
      <c r="K106" s="24"/>
      <c r="M106" s="24"/>
      <c r="Q106" s="47"/>
      <c r="R106" s="47"/>
      <c r="AR106" s="47"/>
    </row>
    <row r="107" spans="1:44" ht="15.75" customHeight="1" thickBot="1" x14ac:dyDescent="0.3">
      <c r="A107" s="40"/>
      <c r="D107" s="23"/>
      <c r="E107" s="23"/>
      <c r="F107" s="23"/>
      <c r="G107" s="23"/>
      <c r="H107" s="24"/>
      <c r="I107" s="24"/>
      <c r="J107" s="24"/>
      <c r="K107" s="24"/>
      <c r="M107" s="24"/>
      <c r="Q107" s="47"/>
      <c r="R107" s="47"/>
      <c r="S107" s="31" t="s">
        <v>150</v>
      </c>
      <c r="T107" s="31" t="s">
        <v>153</v>
      </c>
      <c r="U107" s="31"/>
      <c r="V107" s="43"/>
      <c r="W107" s="43"/>
      <c r="X107" s="43"/>
      <c r="Y107" s="43"/>
      <c r="Z107" s="43" t="s">
        <v>4</v>
      </c>
      <c r="AA107" s="43" t="s">
        <v>29</v>
      </c>
      <c r="AB107" s="43" t="s">
        <v>30</v>
      </c>
      <c r="AC107" s="43" t="s">
        <v>31</v>
      </c>
      <c r="AD107" s="43" t="s">
        <v>3</v>
      </c>
      <c r="AF107" s="31" t="s">
        <v>150</v>
      </c>
      <c r="AG107" s="31" t="s">
        <v>153</v>
      </c>
      <c r="AH107" s="31"/>
      <c r="AI107" s="43"/>
      <c r="AJ107" s="43"/>
      <c r="AK107" s="43"/>
      <c r="AL107" s="43"/>
      <c r="AM107" s="43" t="s">
        <v>4</v>
      </c>
      <c r="AN107" s="43" t="s">
        <v>29</v>
      </c>
      <c r="AO107" s="43" t="s">
        <v>30</v>
      </c>
      <c r="AP107" s="43" t="s">
        <v>31</v>
      </c>
      <c r="AQ107" s="43" t="s">
        <v>3</v>
      </c>
      <c r="AR107" s="47"/>
    </row>
    <row r="108" spans="1:44" ht="15.75" customHeight="1" thickBot="1" x14ac:dyDescent="0.3">
      <c r="A108" s="40"/>
      <c r="D108" s="2" t="s">
        <v>109</v>
      </c>
      <c r="E108" s="2"/>
      <c r="F108" s="2"/>
      <c r="G108" s="4" t="s">
        <v>2</v>
      </c>
      <c r="H108" s="4"/>
      <c r="I108" s="4" t="s">
        <v>4</v>
      </c>
      <c r="J108" s="4" t="s">
        <v>29</v>
      </c>
      <c r="K108" s="4" t="s">
        <v>30</v>
      </c>
      <c r="L108" s="4" t="s">
        <v>31</v>
      </c>
      <c r="M108" s="56" t="s">
        <v>3</v>
      </c>
      <c r="Q108" s="47"/>
      <c r="R108" s="47"/>
      <c r="S108" s="30">
        <v>6</v>
      </c>
      <c r="T108" s="23" t="s">
        <v>157</v>
      </c>
      <c r="Z108" s="24">
        <v>1.5</v>
      </c>
      <c r="AA108" s="24">
        <v>0</v>
      </c>
      <c r="AB108" s="24">
        <v>1</v>
      </c>
      <c r="AC108" s="24">
        <f t="shared" ref="AC108:AC120" si="37">+AA108+AB108</f>
        <v>1</v>
      </c>
      <c r="AD108" s="24">
        <v>0</v>
      </c>
      <c r="AF108" s="24">
        <v>8.5</v>
      </c>
      <c r="AG108" s="23" t="s">
        <v>88</v>
      </c>
      <c r="AM108" s="24">
        <v>1</v>
      </c>
      <c r="AN108" s="24">
        <v>1</v>
      </c>
      <c r="AO108" s="24">
        <v>0</v>
      </c>
      <c r="AP108" s="24">
        <f t="shared" ref="AP108:AP110" si="38">+AN108+AO108</f>
        <v>1</v>
      </c>
      <c r="AQ108" s="24">
        <v>0</v>
      </c>
      <c r="AR108" s="47"/>
    </row>
    <row r="109" spans="1:44" ht="15.75" customHeight="1" x14ac:dyDescent="0.25">
      <c r="A109" s="40"/>
      <c r="D109" s="23" t="s">
        <v>78</v>
      </c>
      <c r="E109" s="23"/>
      <c r="F109" s="23"/>
      <c r="G109" s="23" t="s">
        <v>149</v>
      </c>
      <c r="H109" s="24"/>
      <c r="I109" s="24">
        <v>10</v>
      </c>
      <c r="J109" s="24">
        <v>22</v>
      </c>
      <c r="K109" s="24">
        <v>4</v>
      </c>
      <c r="L109" s="24">
        <f t="shared" ref="L109:L123" si="39">+J109+K109</f>
        <v>26</v>
      </c>
      <c r="M109" s="55">
        <v>6</v>
      </c>
      <c r="Q109" s="47"/>
      <c r="R109" s="47"/>
      <c r="S109" s="30">
        <v>7</v>
      </c>
      <c r="T109" s="23" t="s">
        <v>167</v>
      </c>
      <c r="Z109" s="24">
        <v>1</v>
      </c>
      <c r="AA109" s="24">
        <v>0</v>
      </c>
      <c r="AB109" s="24">
        <v>0</v>
      </c>
      <c r="AC109" s="24">
        <f t="shared" si="37"/>
        <v>0</v>
      </c>
      <c r="AD109" s="24">
        <v>0</v>
      </c>
      <c r="AF109" s="24">
        <v>7.5</v>
      </c>
      <c r="AG109" s="23" t="s">
        <v>39</v>
      </c>
      <c r="AM109" s="24">
        <v>2</v>
      </c>
      <c r="AN109" s="24">
        <v>0</v>
      </c>
      <c r="AO109" s="24">
        <v>0</v>
      </c>
      <c r="AP109" s="24">
        <f t="shared" si="38"/>
        <v>0</v>
      </c>
      <c r="AQ109" s="24">
        <v>0</v>
      </c>
      <c r="AR109" s="47"/>
    </row>
    <row r="110" spans="1:44" ht="15.75" customHeight="1" x14ac:dyDescent="0.25">
      <c r="A110" s="40"/>
      <c r="D110" s="23" t="s">
        <v>38</v>
      </c>
      <c r="E110" s="23"/>
      <c r="F110" s="23"/>
      <c r="G110" s="23" t="s">
        <v>147</v>
      </c>
      <c r="H110" s="24"/>
      <c r="I110" s="24">
        <v>12</v>
      </c>
      <c r="J110" s="24">
        <v>2</v>
      </c>
      <c r="K110" s="24">
        <v>7</v>
      </c>
      <c r="L110" s="24">
        <f t="shared" si="39"/>
        <v>9</v>
      </c>
      <c r="M110" s="55">
        <v>6</v>
      </c>
      <c r="Q110" s="47"/>
      <c r="R110" s="47"/>
      <c r="S110" s="30">
        <v>7</v>
      </c>
      <c r="T110" s="23" t="s">
        <v>92</v>
      </c>
      <c r="Z110" s="24">
        <v>3</v>
      </c>
      <c r="AA110" s="24">
        <v>0</v>
      </c>
      <c r="AB110" s="24">
        <v>1</v>
      </c>
      <c r="AC110" s="24">
        <f t="shared" si="37"/>
        <v>1</v>
      </c>
      <c r="AD110" s="24">
        <v>0</v>
      </c>
      <c r="AF110" s="30">
        <v>7.5</v>
      </c>
      <c r="AG110" s="23" t="s">
        <v>41</v>
      </c>
      <c r="AM110" s="24">
        <v>2</v>
      </c>
      <c r="AN110" s="24">
        <v>3</v>
      </c>
      <c r="AO110" s="24">
        <v>0</v>
      </c>
      <c r="AP110" s="24">
        <f t="shared" si="38"/>
        <v>3</v>
      </c>
      <c r="AQ110" s="24">
        <v>0</v>
      </c>
      <c r="AR110" s="47"/>
    </row>
    <row r="111" spans="1:44" ht="15.75" customHeight="1" x14ac:dyDescent="0.25">
      <c r="A111" s="40"/>
      <c r="D111" s="23" t="s">
        <v>158</v>
      </c>
      <c r="E111" s="23"/>
      <c r="F111" s="23"/>
      <c r="G111" s="23" t="s">
        <v>136</v>
      </c>
      <c r="H111" s="24"/>
      <c r="I111" s="24">
        <v>13</v>
      </c>
      <c r="J111" s="24">
        <v>18</v>
      </c>
      <c r="K111" s="24">
        <v>13</v>
      </c>
      <c r="L111" s="24">
        <f t="shared" si="39"/>
        <v>31</v>
      </c>
      <c r="M111" s="55">
        <v>6</v>
      </c>
      <c r="Q111" s="47"/>
      <c r="R111" s="47"/>
      <c r="S111" s="30">
        <v>6</v>
      </c>
      <c r="T111" s="23" t="s">
        <v>70</v>
      </c>
      <c r="Z111" s="24">
        <v>1</v>
      </c>
      <c r="AA111" s="24">
        <v>0</v>
      </c>
      <c r="AB111" s="24">
        <v>0</v>
      </c>
      <c r="AC111" s="24">
        <f t="shared" si="37"/>
        <v>0</v>
      </c>
      <c r="AD111" s="24">
        <v>0</v>
      </c>
      <c r="AF111" s="30">
        <v>6</v>
      </c>
      <c r="AG111" s="23" t="s">
        <v>145</v>
      </c>
      <c r="AH111" s="23"/>
      <c r="AI111" s="23"/>
      <c r="AM111" s="24">
        <v>1</v>
      </c>
      <c r="AN111" s="24">
        <v>0</v>
      </c>
      <c r="AO111" s="24">
        <v>0</v>
      </c>
      <c r="AP111" s="24">
        <f>+AN111+AO111</f>
        <v>0</v>
      </c>
      <c r="AQ111" s="24">
        <v>0</v>
      </c>
      <c r="AR111" s="47"/>
    </row>
    <row r="112" spans="1:44" ht="15.75" customHeight="1" x14ac:dyDescent="0.25">
      <c r="A112" s="40"/>
      <c r="D112" s="23" t="s">
        <v>20</v>
      </c>
      <c r="E112" s="23"/>
      <c r="F112" s="23"/>
      <c r="G112" s="16" t="s">
        <v>138</v>
      </c>
      <c r="H112" s="24"/>
      <c r="I112" s="24">
        <v>8</v>
      </c>
      <c r="J112" s="24">
        <v>0</v>
      </c>
      <c r="K112" s="24">
        <v>0</v>
      </c>
      <c r="L112" s="24">
        <f t="shared" si="39"/>
        <v>0</v>
      </c>
      <c r="M112" s="55">
        <v>4</v>
      </c>
      <c r="Q112" s="47"/>
      <c r="R112" s="47"/>
      <c r="S112" s="30">
        <v>6.5</v>
      </c>
      <c r="T112" s="23" t="s">
        <v>173</v>
      </c>
      <c r="Z112" s="24">
        <v>1</v>
      </c>
      <c r="AA112" s="24">
        <v>0</v>
      </c>
      <c r="AB112" s="24">
        <v>0</v>
      </c>
      <c r="AC112" s="24">
        <f t="shared" si="37"/>
        <v>0</v>
      </c>
      <c r="AD112" s="24">
        <v>0</v>
      </c>
      <c r="AF112" s="30">
        <v>7</v>
      </c>
      <c r="AG112" s="23" t="s">
        <v>51</v>
      </c>
      <c r="AM112" s="24">
        <v>1</v>
      </c>
      <c r="AN112" s="24">
        <v>0</v>
      </c>
      <c r="AO112" s="24">
        <v>0</v>
      </c>
      <c r="AP112" s="24">
        <f>+AN112+AO112</f>
        <v>0</v>
      </c>
      <c r="AQ112" s="24">
        <v>0</v>
      </c>
      <c r="AR112" s="47"/>
    </row>
    <row r="113" spans="1:44" ht="15.75" customHeight="1" x14ac:dyDescent="0.25">
      <c r="A113" s="40"/>
      <c r="D113" s="23" t="s">
        <v>173</v>
      </c>
      <c r="E113" s="23"/>
      <c r="F113" s="23"/>
      <c r="G113" s="16" t="s">
        <v>138</v>
      </c>
      <c r="H113" s="24"/>
      <c r="I113" s="24">
        <v>10</v>
      </c>
      <c r="J113" s="24">
        <v>0</v>
      </c>
      <c r="K113" s="24">
        <v>4</v>
      </c>
      <c r="L113" s="24">
        <f t="shared" si="39"/>
        <v>4</v>
      </c>
      <c r="M113" s="55">
        <v>4</v>
      </c>
      <c r="Q113" s="47"/>
      <c r="R113" s="47"/>
      <c r="S113" s="30">
        <v>9</v>
      </c>
      <c r="T113" s="23" t="s">
        <v>180</v>
      </c>
      <c r="Z113" s="24">
        <v>1</v>
      </c>
      <c r="AA113" s="24">
        <v>0</v>
      </c>
      <c r="AB113" s="24">
        <v>0</v>
      </c>
      <c r="AC113" s="24">
        <f t="shared" si="37"/>
        <v>0</v>
      </c>
      <c r="AD113" s="24">
        <v>0</v>
      </c>
      <c r="AF113" s="30">
        <v>8</v>
      </c>
      <c r="AG113" s="23" t="s">
        <v>116</v>
      </c>
      <c r="AM113" s="24">
        <v>1</v>
      </c>
      <c r="AN113" s="24">
        <v>0</v>
      </c>
      <c r="AO113" s="24">
        <v>1</v>
      </c>
      <c r="AP113" s="24">
        <f>+AN113+AO113</f>
        <v>1</v>
      </c>
      <c r="AQ113" s="24">
        <v>0</v>
      </c>
      <c r="AR113" s="47"/>
    </row>
    <row r="114" spans="1:44" ht="15.75" customHeight="1" x14ac:dyDescent="0.25">
      <c r="A114" s="40"/>
      <c r="D114" s="23" t="s">
        <v>44</v>
      </c>
      <c r="E114" s="23"/>
      <c r="F114" s="23"/>
      <c r="G114" s="23" t="s">
        <v>146</v>
      </c>
      <c r="H114" s="24"/>
      <c r="I114" s="24">
        <v>10</v>
      </c>
      <c r="J114" s="24">
        <v>0</v>
      </c>
      <c r="K114" s="24">
        <v>4</v>
      </c>
      <c r="L114" s="24">
        <f t="shared" si="39"/>
        <v>4</v>
      </c>
      <c r="M114" s="55">
        <v>4</v>
      </c>
      <c r="Q114" s="47"/>
      <c r="R114" s="47"/>
      <c r="S114" s="30">
        <v>7</v>
      </c>
      <c r="T114" s="23" t="s">
        <v>122</v>
      </c>
      <c r="U114" s="23"/>
      <c r="V114" s="23"/>
      <c r="Z114" s="24">
        <v>2</v>
      </c>
      <c r="AA114" s="24">
        <v>0</v>
      </c>
      <c r="AB114" s="24">
        <v>0</v>
      </c>
      <c r="AC114" s="24">
        <f t="shared" si="37"/>
        <v>0</v>
      </c>
      <c r="AD114" s="24">
        <v>0</v>
      </c>
      <c r="AF114" s="30">
        <v>7</v>
      </c>
      <c r="AG114" s="23" t="s">
        <v>38</v>
      </c>
      <c r="AH114" s="23"/>
      <c r="AM114" s="24">
        <v>3</v>
      </c>
      <c r="AN114" s="24">
        <v>0</v>
      </c>
      <c r="AO114" s="24">
        <v>2</v>
      </c>
      <c r="AP114" s="24">
        <f>+AN114+AO114</f>
        <v>2</v>
      </c>
      <c r="AQ114" s="24">
        <v>0</v>
      </c>
      <c r="AR114" s="47"/>
    </row>
    <row r="115" spans="1:44" ht="15.75" customHeight="1" x14ac:dyDescent="0.25">
      <c r="A115" s="40"/>
      <c r="D115" s="23" t="s">
        <v>112</v>
      </c>
      <c r="E115" s="23"/>
      <c r="F115" s="23"/>
      <c r="G115" s="23" t="s">
        <v>148</v>
      </c>
      <c r="H115" s="24"/>
      <c r="I115" s="24">
        <v>11</v>
      </c>
      <c r="J115" s="24">
        <v>13</v>
      </c>
      <c r="K115" s="24">
        <v>10</v>
      </c>
      <c r="L115" s="24">
        <f t="shared" si="39"/>
        <v>23</v>
      </c>
      <c r="M115" s="55">
        <v>4</v>
      </c>
      <c r="Q115" s="47"/>
      <c r="R115" s="47"/>
      <c r="S115" s="30">
        <v>6.5</v>
      </c>
      <c r="T115" s="23" t="s">
        <v>143</v>
      </c>
      <c r="Z115" s="24">
        <v>1</v>
      </c>
      <c r="AA115" s="24">
        <v>0</v>
      </c>
      <c r="AB115" s="24">
        <v>0</v>
      </c>
      <c r="AC115" s="24">
        <f t="shared" si="37"/>
        <v>0</v>
      </c>
      <c r="AD115" s="24">
        <v>0</v>
      </c>
      <c r="AF115" s="24">
        <v>6.5</v>
      </c>
      <c r="AG115" s="23" t="s">
        <v>130</v>
      </c>
      <c r="AM115" s="24">
        <v>3</v>
      </c>
      <c r="AN115" s="24">
        <v>0</v>
      </c>
      <c r="AO115" s="24">
        <v>3</v>
      </c>
      <c r="AP115" s="24">
        <f>+AN115+AO115</f>
        <v>3</v>
      </c>
      <c r="AQ115" s="24">
        <v>2</v>
      </c>
      <c r="AR115" s="47"/>
    </row>
    <row r="116" spans="1:44" ht="15.75" customHeight="1" x14ac:dyDescent="0.25">
      <c r="A116" s="40"/>
      <c r="D116" s="23" t="s">
        <v>61</v>
      </c>
      <c r="E116" s="23"/>
      <c r="F116" s="23"/>
      <c r="G116" s="23" t="s">
        <v>17</v>
      </c>
      <c r="H116" s="24"/>
      <c r="I116" s="24">
        <v>11</v>
      </c>
      <c r="J116" s="24">
        <v>9</v>
      </c>
      <c r="K116" s="24">
        <v>9</v>
      </c>
      <c r="L116" s="24">
        <f t="shared" si="39"/>
        <v>18</v>
      </c>
      <c r="M116" s="55">
        <v>4</v>
      </c>
      <c r="Q116" s="47"/>
      <c r="R116" s="47"/>
      <c r="S116" s="30">
        <v>6.5</v>
      </c>
      <c r="T116" s="23" t="s">
        <v>55</v>
      </c>
      <c r="Z116" s="24">
        <v>1</v>
      </c>
      <c r="AA116" s="24">
        <v>0</v>
      </c>
      <c r="AB116" s="24">
        <v>1</v>
      </c>
      <c r="AC116" s="24">
        <f t="shared" si="37"/>
        <v>1</v>
      </c>
      <c r="AD116" s="24">
        <v>0</v>
      </c>
      <c r="AF116" s="30">
        <v>8</v>
      </c>
      <c r="AG116" s="23" t="s">
        <v>66</v>
      </c>
      <c r="AM116" s="24">
        <v>2</v>
      </c>
      <c r="AN116" s="24">
        <v>0</v>
      </c>
      <c r="AO116" s="24">
        <v>1</v>
      </c>
      <c r="AP116" s="24">
        <f t="shared" ref="AP116:AP117" si="40">+AN116+AO116</f>
        <v>1</v>
      </c>
      <c r="AQ116" s="24">
        <v>2</v>
      </c>
      <c r="AR116" s="47"/>
    </row>
    <row r="117" spans="1:44" ht="15.75" customHeight="1" thickBot="1" x14ac:dyDescent="0.3">
      <c r="A117" s="40"/>
      <c r="D117" s="23" t="s">
        <v>62</v>
      </c>
      <c r="E117" s="23"/>
      <c r="F117" s="23"/>
      <c r="G117" s="16" t="s">
        <v>21</v>
      </c>
      <c r="H117" s="24"/>
      <c r="I117" s="24">
        <v>11</v>
      </c>
      <c r="J117" s="24">
        <v>6</v>
      </c>
      <c r="K117" s="24">
        <v>5</v>
      </c>
      <c r="L117" s="24">
        <f t="shared" si="39"/>
        <v>11</v>
      </c>
      <c r="M117" s="55">
        <v>4</v>
      </c>
      <c r="Q117" s="47"/>
      <c r="R117" s="47"/>
      <c r="S117" s="30">
        <v>6.5</v>
      </c>
      <c r="T117" s="23" t="s">
        <v>42</v>
      </c>
      <c r="Z117" s="24">
        <v>3</v>
      </c>
      <c r="AA117" s="24">
        <v>0</v>
      </c>
      <c r="AB117" s="24">
        <v>3</v>
      </c>
      <c r="AC117" s="24">
        <f t="shared" si="37"/>
        <v>3</v>
      </c>
      <c r="AD117" s="24">
        <v>0</v>
      </c>
      <c r="AF117" s="30">
        <v>8</v>
      </c>
      <c r="AG117" s="23" t="s">
        <v>123</v>
      </c>
      <c r="AM117" s="24">
        <v>1</v>
      </c>
      <c r="AN117" s="24">
        <v>1</v>
      </c>
      <c r="AO117" s="24">
        <v>0</v>
      </c>
      <c r="AP117" s="24">
        <f t="shared" si="40"/>
        <v>1</v>
      </c>
      <c r="AQ117" s="24">
        <v>2</v>
      </c>
      <c r="AR117" s="47"/>
    </row>
    <row r="118" spans="1:44" ht="15.75" customHeight="1" x14ac:dyDescent="0.25">
      <c r="A118" s="40"/>
      <c r="D118" s="23" t="s">
        <v>104</v>
      </c>
      <c r="E118" s="23"/>
      <c r="F118" s="23"/>
      <c r="G118" s="23" t="s">
        <v>147</v>
      </c>
      <c r="H118" s="24"/>
      <c r="I118" s="24">
        <v>11</v>
      </c>
      <c r="J118" s="24">
        <v>2</v>
      </c>
      <c r="K118" s="24">
        <v>9</v>
      </c>
      <c r="L118" s="24">
        <f t="shared" si="39"/>
        <v>11</v>
      </c>
      <c r="M118" s="55">
        <v>4</v>
      </c>
      <c r="Q118" s="47"/>
      <c r="R118" s="47"/>
      <c r="S118" s="30">
        <v>6.5</v>
      </c>
      <c r="T118" s="23" t="s">
        <v>71</v>
      </c>
      <c r="Z118" s="24">
        <v>1</v>
      </c>
      <c r="AA118" s="24">
        <v>0</v>
      </c>
      <c r="AB118" s="24">
        <v>0</v>
      </c>
      <c r="AC118" s="24">
        <f t="shared" si="37"/>
        <v>0</v>
      </c>
      <c r="AD118" s="24">
        <v>0</v>
      </c>
      <c r="AF118" s="8"/>
      <c r="AG118" s="34" t="s">
        <v>124</v>
      </c>
      <c r="AH118" s="8"/>
      <c r="AI118" s="8"/>
      <c r="AJ118" s="8"/>
      <c r="AK118" s="8"/>
      <c r="AL118" s="8"/>
      <c r="AM118" s="15">
        <f>SUM(AM108:AM117)</f>
        <v>17</v>
      </c>
      <c r="AN118" s="15">
        <f t="shared" ref="AN118:AQ118" si="41">SUM(AN108:AN117)</f>
        <v>5</v>
      </c>
      <c r="AO118" s="15">
        <f t="shared" si="41"/>
        <v>7</v>
      </c>
      <c r="AP118" s="15">
        <f t="shared" si="41"/>
        <v>12</v>
      </c>
      <c r="AQ118" s="15">
        <f t="shared" si="41"/>
        <v>6</v>
      </c>
      <c r="AR118" s="47"/>
    </row>
    <row r="119" spans="1:44" ht="15.75" customHeight="1" x14ac:dyDescent="0.25">
      <c r="A119" s="40"/>
      <c r="D119" s="23" t="s">
        <v>156</v>
      </c>
      <c r="G119" s="23" t="s">
        <v>136</v>
      </c>
      <c r="H119" s="24"/>
      <c r="I119" s="24">
        <v>12</v>
      </c>
      <c r="J119" s="24">
        <v>4</v>
      </c>
      <c r="K119" s="24">
        <v>5</v>
      </c>
      <c r="L119" s="24">
        <f t="shared" si="39"/>
        <v>9</v>
      </c>
      <c r="M119" s="55">
        <v>4</v>
      </c>
      <c r="Q119" s="47"/>
      <c r="R119" s="47"/>
      <c r="S119" s="30">
        <v>6</v>
      </c>
      <c r="T119" s="23" t="s">
        <v>56</v>
      </c>
      <c r="Z119" s="24">
        <v>1</v>
      </c>
      <c r="AA119" s="24">
        <v>0</v>
      </c>
      <c r="AB119" s="24">
        <v>0</v>
      </c>
      <c r="AC119" s="24">
        <f t="shared" si="37"/>
        <v>0</v>
      </c>
      <c r="AD119" s="24">
        <v>0</v>
      </c>
      <c r="AM119" s="24"/>
      <c r="AN119" s="24"/>
      <c r="AO119" s="24"/>
      <c r="AP119" s="24"/>
      <c r="AQ119" s="24"/>
      <c r="AR119" s="47"/>
    </row>
    <row r="120" spans="1:44" ht="15.75" customHeight="1" thickBot="1" x14ac:dyDescent="0.3">
      <c r="A120" s="40"/>
      <c r="D120" s="23" t="s">
        <v>119</v>
      </c>
      <c r="E120" s="23"/>
      <c r="F120" s="23"/>
      <c r="G120" s="23" t="s">
        <v>146</v>
      </c>
      <c r="H120" s="24"/>
      <c r="I120" s="24">
        <v>13</v>
      </c>
      <c r="J120" s="24">
        <v>16</v>
      </c>
      <c r="K120" s="24">
        <v>6</v>
      </c>
      <c r="L120" s="24">
        <f t="shared" si="39"/>
        <v>22</v>
      </c>
      <c r="M120" s="55">
        <v>4</v>
      </c>
      <c r="Q120" s="47"/>
      <c r="R120" s="47"/>
      <c r="S120" s="30">
        <v>8.5</v>
      </c>
      <c r="T120" s="23" t="s">
        <v>63</v>
      </c>
      <c r="Z120" s="24">
        <v>1</v>
      </c>
      <c r="AA120" s="24">
        <v>1</v>
      </c>
      <c r="AB120" s="24">
        <v>0</v>
      </c>
      <c r="AC120" s="24">
        <f t="shared" si="37"/>
        <v>1</v>
      </c>
      <c r="AD120" s="24">
        <v>0</v>
      </c>
      <c r="AR120" s="47"/>
    </row>
    <row r="121" spans="1:44" ht="15.75" customHeight="1" x14ac:dyDescent="0.25">
      <c r="A121" s="40"/>
      <c r="D121" s="23" t="s">
        <v>157</v>
      </c>
      <c r="G121" s="16" t="s">
        <v>138</v>
      </c>
      <c r="H121" s="24"/>
      <c r="I121" s="24">
        <v>13</v>
      </c>
      <c r="J121" s="24">
        <v>3</v>
      </c>
      <c r="K121" s="24">
        <v>8</v>
      </c>
      <c r="L121" s="24">
        <f t="shared" si="39"/>
        <v>11</v>
      </c>
      <c r="M121" s="55">
        <v>4</v>
      </c>
      <c r="Q121" s="47"/>
      <c r="R121" s="47"/>
      <c r="S121" s="8"/>
      <c r="T121" s="34" t="s">
        <v>124</v>
      </c>
      <c r="U121" s="8"/>
      <c r="V121" s="8"/>
      <c r="W121" s="8"/>
      <c r="X121" s="8"/>
      <c r="Y121" s="8"/>
      <c r="Z121" s="15">
        <f>SUM(Z108:Z120)</f>
        <v>18.5</v>
      </c>
      <c r="AA121" s="15">
        <f>SUM(AA108:AA120)</f>
        <v>1</v>
      </c>
      <c r="AB121" s="15">
        <f>SUM(AB108:AB120)</f>
        <v>6</v>
      </c>
      <c r="AC121" s="15">
        <f>SUM(AC108:AC120)</f>
        <v>7</v>
      </c>
      <c r="AD121" s="15">
        <f>SUM(AD108:AD120)</f>
        <v>0</v>
      </c>
      <c r="AR121" s="47"/>
    </row>
    <row r="122" spans="1:44" ht="15.75" customHeight="1" x14ac:dyDescent="0.25">
      <c r="A122" s="40"/>
      <c r="D122" s="23" t="s">
        <v>179</v>
      </c>
      <c r="E122" s="23"/>
      <c r="F122" s="23"/>
      <c r="G122" s="23" t="s">
        <v>146</v>
      </c>
      <c r="H122" s="24"/>
      <c r="I122" s="24">
        <v>13</v>
      </c>
      <c r="J122" s="24">
        <v>1</v>
      </c>
      <c r="K122" s="24">
        <v>9</v>
      </c>
      <c r="L122" s="24">
        <f t="shared" si="39"/>
        <v>10</v>
      </c>
      <c r="M122" s="55">
        <v>4</v>
      </c>
      <c r="Q122" s="47"/>
      <c r="R122" s="47"/>
      <c r="T122" s="23" t="s">
        <v>121</v>
      </c>
      <c r="Z122" s="24">
        <f>+Z121+AM118</f>
        <v>35.5</v>
      </c>
      <c r="AA122" s="24">
        <f>+AA121+AN118</f>
        <v>6</v>
      </c>
      <c r="AB122" s="24">
        <f>+AB121+AO118</f>
        <v>13</v>
      </c>
      <c r="AC122" s="24">
        <f>+AC121+AP118</f>
        <v>19</v>
      </c>
      <c r="AD122" s="24">
        <f>+AD121+AQ118</f>
        <v>6</v>
      </c>
      <c r="AP122" s="24"/>
      <c r="AQ122" s="24"/>
      <c r="AR122" s="47"/>
    </row>
    <row r="123" spans="1:44" ht="15.75" customHeight="1" x14ac:dyDescent="0.25">
      <c r="A123" s="40"/>
      <c r="D123" s="23" t="s">
        <v>144</v>
      </c>
      <c r="E123" s="23"/>
      <c r="F123" s="23"/>
      <c r="G123" s="16" t="s">
        <v>138</v>
      </c>
      <c r="H123" s="24"/>
      <c r="I123" s="24">
        <v>13</v>
      </c>
      <c r="J123" s="24">
        <v>3</v>
      </c>
      <c r="K123" s="24">
        <v>6</v>
      </c>
      <c r="L123" s="24">
        <f t="shared" si="39"/>
        <v>9</v>
      </c>
      <c r="M123" s="55">
        <v>4</v>
      </c>
      <c r="Q123" s="47"/>
      <c r="R123" s="47"/>
      <c r="S123" s="30"/>
      <c r="T123" s="23"/>
      <c r="Z123" s="24"/>
      <c r="AA123" s="24"/>
      <c r="AB123" s="24"/>
      <c r="AC123" s="24"/>
      <c r="AD123" s="24"/>
      <c r="AR123" s="47"/>
    </row>
    <row r="124" spans="1:44" ht="15.75" customHeight="1" x14ac:dyDescent="0.25">
      <c r="A124" s="40"/>
      <c r="Q124" s="47"/>
      <c r="R124" s="47"/>
      <c r="S124" s="30"/>
      <c r="T124" s="23" t="s">
        <v>120</v>
      </c>
      <c r="Z124" s="24">
        <f>+Z105+Z122+AC142-1-1</f>
        <v>229.5</v>
      </c>
      <c r="AA124" s="24">
        <f>+AA105+AA122</f>
        <v>62</v>
      </c>
      <c r="AB124" s="24">
        <f>+AB105+AB122</f>
        <v>84</v>
      </c>
      <c r="AC124" s="24">
        <f>AB124+AA124</f>
        <v>146</v>
      </c>
      <c r="AD124" s="24">
        <f>+AD105+AD122</f>
        <v>24</v>
      </c>
      <c r="AR124" s="47"/>
    </row>
    <row r="125" spans="1:44" ht="15.75" customHeight="1" x14ac:dyDescent="0.25">
      <c r="A125" s="40"/>
      <c r="Q125" s="47"/>
      <c r="R125" s="47"/>
      <c r="S125" s="30"/>
      <c r="T125" s="23" t="s">
        <v>107</v>
      </c>
      <c r="Z125" s="24">
        <f>+Z15+Z28+Z41+Z54+AM15+AM28+AM41+AM54</f>
        <v>229.5</v>
      </c>
      <c r="AA125" s="24">
        <f>+AA15+AA28+AA41+AA54+AN15+AN28+AN41+AN54</f>
        <v>62</v>
      </c>
      <c r="AB125" s="24">
        <f>+AB15+AB28+AB41+AB54+AO15+AO28+AO41+AO54</f>
        <v>84</v>
      </c>
      <c r="AC125" s="24">
        <f>+AC15+AC28+AC41+AC54+AP15+AP28+AP41+AP54</f>
        <v>146</v>
      </c>
      <c r="AD125" s="24">
        <f>+AD15+AD28+AD41+AD54+AQ15+AQ28+AQ41+AQ54</f>
        <v>24</v>
      </c>
      <c r="AR125" s="47"/>
    </row>
    <row r="126" spans="1:44" ht="15.75" customHeight="1" x14ac:dyDescent="0.25">
      <c r="A126" s="40"/>
      <c r="Q126" s="47"/>
      <c r="R126" s="47"/>
      <c r="S126" s="30"/>
      <c r="T126" s="23"/>
      <c r="AR126" s="47"/>
    </row>
    <row r="127" spans="1:44" ht="15.75" customHeight="1" x14ac:dyDescent="0.25">
      <c r="A127" s="40"/>
      <c r="Q127" s="47"/>
      <c r="R127" s="47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thickBot="1" x14ac:dyDescent="0.3">
      <c r="A132" s="40"/>
      <c r="D132" s="23"/>
      <c r="E132" s="23"/>
      <c r="F132" s="23"/>
      <c r="G132" s="23"/>
      <c r="H132" s="24"/>
      <c r="I132" s="24"/>
      <c r="J132" s="24"/>
      <c r="K132" s="24"/>
      <c r="L132" s="24"/>
      <c r="Q132" s="47"/>
      <c r="R132" s="47"/>
      <c r="U132" s="42" t="s">
        <v>150</v>
      </c>
      <c r="V132" s="10" t="s">
        <v>168</v>
      </c>
      <c r="W132" s="10"/>
      <c r="X132" s="10"/>
      <c r="Y132" s="10"/>
      <c r="Z132" s="10"/>
      <c r="AA132" s="10"/>
      <c r="AB132" s="10"/>
      <c r="AC132" s="42" t="s">
        <v>4</v>
      </c>
      <c r="AD132" s="42" t="s">
        <v>8</v>
      </c>
      <c r="AE132" s="42" t="s">
        <v>9</v>
      </c>
      <c r="AF132" s="42" t="s">
        <v>10</v>
      </c>
      <c r="AG132" s="42" t="s">
        <v>100</v>
      </c>
      <c r="AH132" s="42"/>
      <c r="AI132" s="42" t="s">
        <v>5</v>
      </c>
      <c r="AJ132" s="42" t="s">
        <v>7</v>
      </c>
      <c r="AK132" s="42" t="s">
        <v>6</v>
      </c>
      <c r="AL132" s="42" t="s">
        <v>101</v>
      </c>
      <c r="AR132" s="47"/>
    </row>
    <row r="133" spans="1:44" ht="15.75" customHeight="1" x14ac:dyDescent="0.25">
      <c r="A133" s="40"/>
      <c r="D133" s="23"/>
      <c r="E133" s="23"/>
      <c r="F133" s="23"/>
      <c r="G133" s="23"/>
      <c r="H133" s="24"/>
      <c r="I133" s="24"/>
      <c r="J133" s="24"/>
      <c r="K133" s="24"/>
      <c r="L133" s="24"/>
      <c r="Q133" s="47"/>
      <c r="R133" s="47"/>
      <c r="U133" s="30">
        <v>7</v>
      </c>
      <c r="V133" s="23" t="s">
        <v>176</v>
      </c>
      <c r="W133" s="23"/>
      <c r="X133" s="23"/>
      <c r="Y133" s="23"/>
      <c r="Z133" s="24"/>
      <c r="AC133" s="24">
        <v>1</v>
      </c>
      <c r="AD133" s="24">
        <v>0</v>
      </c>
      <c r="AE133" s="24">
        <v>1</v>
      </c>
      <c r="AF133" s="24">
        <v>0</v>
      </c>
      <c r="AG133" s="115">
        <f t="shared" ref="AG133:AG137" si="42">+(AD133*2+AF133)/(2*AC133)</f>
        <v>0</v>
      </c>
      <c r="AH133" s="115"/>
      <c r="AI133" s="24">
        <v>4</v>
      </c>
      <c r="AJ133" s="24">
        <v>0</v>
      </c>
      <c r="AK133" s="24">
        <v>0</v>
      </c>
      <c r="AL133" s="26">
        <f t="shared" ref="AL133:AL137" si="43">+AI133/AC133</f>
        <v>4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82</v>
      </c>
      <c r="W134" s="23"/>
      <c r="X134" s="23"/>
      <c r="Y134" s="23"/>
      <c r="Z134" s="24"/>
      <c r="AC134" s="24">
        <v>4</v>
      </c>
      <c r="AD134" s="24">
        <v>4</v>
      </c>
      <c r="AE134" s="24">
        <v>0</v>
      </c>
      <c r="AF134" s="24">
        <v>0</v>
      </c>
      <c r="AG134" s="115">
        <f t="shared" si="42"/>
        <v>1</v>
      </c>
      <c r="AH134" s="115"/>
      <c r="AI134" s="24">
        <v>5</v>
      </c>
      <c r="AJ134" s="24">
        <v>0</v>
      </c>
      <c r="AK134" s="24">
        <v>0</v>
      </c>
      <c r="AL134" s="26">
        <f t="shared" si="43"/>
        <v>1.25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388</v>
      </c>
      <c r="W135" s="23"/>
      <c r="X135" s="23"/>
      <c r="Y135" s="23"/>
      <c r="Z135" s="24"/>
      <c r="AC135" s="24">
        <v>4</v>
      </c>
      <c r="AD135" s="24">
        <v>3</v>
      </c>
      <c r="AE135" s="24">
        <v>1</v>
      </c>
      <c r="AF135" s="24">
        <v>0</v>
      </c>
      <c r="AG135" s="115">
        <f t="shared" si="42"/>
        <v>0.75</v>
      </c>
      <c r="AH135" s="115"/>
      <c r="AI135" s="24">
        <v>7</v>
      </c>
      <c r="AJ135" s="24">
        <v>0</v>
      </c>
      <c r="AK135" s="24">
        <v>0</v>
      </c>
      <c r="AL135" s="26">
        <f t="shared" si="43"/>
        <v>1.75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16</v>
      </c>
      <c r="W136" s="23"/>
      <c r="X136" s="23"/>
      <c r="Y136" s="23"/>
      <c r="Z136" s="24"/>
      <c r="AC136" s="24">
        <v>4</v>
      </c>
      <c r="AD136" s="24">
        <v>0</v>
      </c>
      <c r="AE136" s="24">
        <v>3</v>
      </c>
      <c r="AF136" s="24">
        <v>1</v>
      </c>
      <c r="AG136" s="115">
        <f t="shared" si="42"/>
        <v>0.125</v>
      </c>
      <c r="AH136" s="115"/>
      <c r="AI136" s="24">
        <v>14</v>
      </c>
      <c r="AJ136" s="24">
        <v>1</v>
      </c>
      <c r="AK136" s="24">
        <v>0</v>
      </c>
      <c r="AL136" s="26">
        <f t="shared" si="43"/>
        <v>3.5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445</v>
      </c>
      <c r="W137" s="23"/>
      <c r="X137" s="23"/>
      <c r="Y137" s="23"/>
      <c r="Z137" s="24"/>
      <c r="AC137" s="24">
        <v>1</v>
      </c>
      <c r="AD137" s="24">
        <v>0</v>
      </c>
      <c r="AE137" s="24">
        <v>1</v>
      </c>
      <c r="AF137" s="24">
        <v>0</v>
      </c>
      <c r="AG137" s="115">
        <f t="shared" si="42"/>
        <v>0</v>
      </c>
      <c r="AH137" s="115"/>
      <c r="AI137" s="24">
        <v>3</v>
      </c>
      <c r="AJ137" s="24">
        <v>0</v>
      </c>
      <c r="AK137" s="24">
        <v>0</v>
      </c>
      <c r="AL137" s="26">
        <f t="shared" si="43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97</v>
      </c>
      <c r="W138" s="23"/>
      <c r="X138" s="23"/>
      <c r="Y138" s="23"/>
      <c r="Z138" s="24"/>
      <c r="AC138" s="24">
        <v>2</v>
      </c>
      <c r="AD138" s="24">
        <v>1</v>
      </c>
      <c r="AE138" s="24">
        <v>1</v>
      </c>
      <c r="AF138" s="24">
        <v>0</v>
      </c>
      <c r="AG138" s="115">
        <f>+(AD138*2+AF138)/(2*AC138)</f>
        <v>0.5</v>
      </c>
      <c r="AH138" s="115"/>
      <c r="AI138" s="24">
        <v>5</v>
      </c>
      <c r="AJ138" s="24">
        <v>0</v>
      </c>
      <c r="AK138" s="24">
        <v>0</v>
      </c>
      <c r="AL138" s="26">
        <f>+AI138/AC138</f>
        <v>2.5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8</v>
      </c>
      <c r="V139" s="23" t="s">
        <v>446</v>
      </c>
      <c r="AC139" s="24">
        <v>1</v>
      </c>
      <c r="AD139" s="24">
        <v>1</v>
      </c>
      <c r="AE139" s="24">
        <v>0</v>
      </c>
      <c r="AF139" s="24">
        <v>0</v>
      </c>
      <c r="AG139" s="115">
        <f>+(AD139*2+AF139)/(2*AC139)</f>
        <v>1</v>
      </c>
      <c r="AH139" s="115"/>
      <c r="AI139" s="24">
        <v>3</v>
      </c>
      <c r="AJ139" s="24">
        <v>0</v>
      </c>
      <c r="AK139" s="24">
        <v>0</v>
      </c>
      <c r="AL139" s="26">
        <f>+AI139/AC139</f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</v>
      </c>
      <c r="V140" s="23" t="s">
        <v>211</v>
      </c>
      <c r="W140" s="23"/>
      <c r="X140" s="23"/>
      <c r="Y140" s="23"/>
      <c r="Z140" s="24"/>
      <c r="AC140" s="24">
        <v>7</v>
      </c>
      <c r="AD140" s="24">
        <v>3</v>
      </c>
      <c r="AE140" s="24">
        <v>2</v>
      </c>
      <c r="AF140" s="24">
        <v>2</v>
      </c>
      <c r="AG140" s="115">
        <f>+(AD140*2+AF140)/(2*AC140)</f>
        <v>0.5714285714285714</v>
      </c>
      <c r="AH140" s="115"/>
      <c r="AI140" s="24">
        <v>24</v>
      </c>
      <c r="AJ140" s="24">
        <v>0</v>
      </c>
      <c r="AK140" s="24">
        <v>0</v>
      </c>
      <c r="AL140" s="26">
        <f>+AI140/AC140</f>
        <v>3.4285714285714284</v>
      </c>
      <c r="AR140" s="40"/>
    </row>
    <row r="141" spans="1:44" ht="15.75" customHeight="1" thickBot="1" x14ac:dyDescent="0.3">
      <c r="A141" s="40"/>
      <c r="Q141" s="45"/>
      <c r="R141" s="45"/>
      <c r="U141" s="59">
        <v>7</v>
      </c>
      <c r="V141" s="31" t="s">
        <v>363</v>
      </c>
      <c r="W141" s="31"/>
      <c r="X141" s="31"/>
      <c r="Y141" s="31"/>
      <c r="Z141" s="43"/>
      <c r="AA141" s="3"/>
      <c r="AB141" s="3"/>
      <c r="AC141" s="43">
        <v>7</v>
      </c>
      <c r="AD141" s="43">
        <v>2</v>
      </c>
      <c r="AE141" s="43">
        <v>5</v>
      </c>
      <c r="AF141" s="43">
        <v>0</v>
      </c>
      <c r="AG141" s="119">
        <f>+(AD141*2+AF141)/(2*AC141)</f>
        <v>0.2857142857142857</v>
      </c>
      <c r="AH141" s="119"/>
      <c r="AI141" s="43">
        <v>28</v>
      </c>
      <c r="AJ141" s="43">
        <v>1</v>
      </c>
      <c r="AK141" s="43">
        <v>0</v>
      </c>
      <c r="AL141" s="60">
        <f>+AI141/AC141</f>
        <v>4</v>
      </c>
      <c r="AR141" s="45"/>
    </row>
    <row r="142" spans="1:44" ht="15.75" customHeight="1" x14ac:dyDescent="0.25">
      <c r="A142" s="40"/>
      <c r="Q142" s="45"/>
      <c r="R142" s="45"/>
      <c r="U142" s="8"/>
      <c r="V142" s="35"/>
      <c r="W142" s="34" t="s">
        <v>27</v>
      </c>
      <c r="X142" s="35"/>
      <c r="Y142" s="35"/>
      <c r="Z142" s="15"/>
      <c r="AA142" s="8"/>
      <c r="AB142" s="8"/>
      <c r="AC142" s="15">
        <f>SUM(AC133:AC141)</f>
        <v>31</v>
      </c>
      <c r="AD142" s="15">
        <f>SUM(AD133:AD141)</f>
        <v>14</v>
      </c>
      <c r="AE142" s="15">
        <f>SUM(AE133:AE141)</f>
        <v>14</v>
      </c>
      <c r="AF142" s="15">
        <f>SUM(AF133:AF141)</f>
        <v>3</v>
      </c>
      <c r="AG142" s="118">
        <f>(2*AD142+AF142)/(2*AC142)</f>
        <v>0.5</v>
      </c>
      <c r="AH142" s="118"/>
      <c r="AI142" s="15">
        <f>SUM(AI133:AI141)</f>
        <v>93</v>
      </c>
      <c r="AJ142" s="15">
        <f>SUM(AJ133:AJ141)</f>
        <v>2</v>
      </c>
      <c r="AK142" s="15">
        <f>SUM(AK133:AK141)</f>
        <v>0</v>
      </c>
      <c r="AL142" s="36">
        <f>+AI142/AC142</f>
        <v>3</v>
      </c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39:AH139"/>
    <mergeCell ref="AG140:AH140"/>
    <mergeCell ref="AG141:AH141"/>
    <mergeCell ref="AG142:AH142"/>
    <mergeCell ref="AG133:AH133"/>
    <mergeCell ref="AG134:AH134"/>
    <mergeCell ref="AG135:AH135"/>
    <mergeCell ref="AG136:AH136"/>
    <mergeCell ref="AG137:AH137"/>
    <mergeCell ref="AG138:AH138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EE807-7847-4625-83F0-43B0F9F4B8BB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12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11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8</v>
      </c>
      <c r="AD3" s="24">
        <v>6</v>
      </c>
      <c r="AE3" s="24">
        <v>1</v>
      </c>
      <c r="AF3" s="24">
        <v>1</v>
      </c>
      <c r="AG3" s="118">
        <f t="shared" ref="AG3:AG11" si="0">+(AD3*2+AF3)/(2*AC3)</f>
        <v>0.8125</v>
      </c>
      <c r="AH3" s="118"/>
      <c r="AI3" s="24">
        <v>16</v>
      </c>
      <c r="AJ3" s="24">
        <v>1</v>
      </c>
      <c r="AK3" s="24">
        <v>2</v>
      </c>
      <c r="AL3" s="26">
        <f t="shared" ref="AL3:AL11" si="1">+AI3/AC3</f>
        <v>2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9</v>
      </c>
      <c r="H4" s="5">
        <v>1</v>
      </c>
      <c r="I4" s="5">
        <v>2</v>
      </c>
      <c r="J4" s="5">
        <f t="shared" ref="J4:J11" si="2">2*G4+I4</f>
        <v>20</v>
      </c>
      <c r="K4" s="38">
        <f t="shared" ref="K4:K11" si="3">+J4/((G4+H4+I4)*2)</f>
        <v>0.83333333333333337</v>
      </c>
      <c r="L4" s="5">
        <f>+$AN$27</f>
        <v>59</v>
      </c>
      <c r="M4" s="5">
        <v>28</v>
      </c>
      <c r="N4" s="5">
        <f>+$AO$27</f>
        <v>99</v>
      </c>
      <c r="O4" s="5">
        <f>+$AQ$27</f>
        <v>14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7</v>
      </c>
      <c r="AD4" s="24">
        <v>4</v>
      </c>
      <c r="AE4" s="24">
        <v>2</v>
      </c>
      <c r="AF4" s="24">
        <v>1</v>
      </c>
      <c r="AG4" s="115">
        <f t="shared" si="0"/>
        <v>0.6428571428571429</v>
      </c>
      <c r="AH4" s="115"/>
      <c r="AI4" s="24">
        <v>19</v>
      </c>
      <c r="AJ4" s="24">
        <v>0</v>
      </c>
      <c r="AK4" s="24">
        <v>0</v>
      </c>
      <c r="AL4" s="26">
        <f t="shared" si="1"/>
        <v>2.7142857142857144</v>
      </c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8</v>
      </c>
      <c r="H5" s="5">
        <v>3</v>
      </c>
      <c r="I5" s="5">
        <v>1</v>
      </c>
      <c r="J5" s="5">
        <f t="shared" si="2"/>
        <v>17</v>
      </c>
      <c r="K5" s="38">
        <f t="shared" si="3"/>
        <v>0.70833333333333337</v>
      </c>
      <c r="L5" s="5">
        <f>+$AA$27</f>
        <v>44</v>
      </c>
      <c r="M5" s="5">
        <v>29</v>
      </c>
      <c r="N5" s="5">
        <f>+$AB$27</f>
        <v>73</v>
      </c>
      <c r="O5" s="5">
        <f>+$AD$27</f>
        <v>14</v>
      </c>
      <c r="P5" s="5">
        <v>2</v>
      </c>
      <c r="Q5" s="46"/>
      <c r="R5" s="40"/>
      <c r="U5" s="30">
        <v>7.5</v>
      </c>
      <c r="V5" s="23" t="s">
        <v>98</v>
      </c>
      <c r="X5" s="23"/>
      <c r="Y5" s="23"/>
      <c r="Z5" s="23" t="s">
        <v>19</v>
      </c>
      <c r="AB5" s="24"/>
      <c r="AC5" s="24">
        <v>7</v>
      </c>
      <c r="AD5" s="24">
        <v>4</v>
      </c>
      <c r="AE5" s="24">
        <v>2</v>
      </c>
      <c r="AF5" s="24">
        <v>1</v>
      </c>
      <c r="AG5" s="115">
        <f t="shared" si="0"/>
        <v>0.6428571428571429</v>
      </c>
      <c r="AH5" s="115"/>
      <c r="AI5" s="24">
        <v>21</v>
      </c>
      <c r="AJ5" s="24">
        <v>0</v>
      </c>
      <c r="AK5" s="24">
        <v>1</v>
      </c>
      <c r="AL5" s="26">
        <f t="shared" si="1"/>
        <v>3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6</v>
      </c>
      <c r="H6" s="5">
        <v>4</v>
      </c>
      <c r="I6" s="5">
        <v>2</v>
      </c>
      <c r="J6" s="5">
        <f t="shared" si="2"/>
        <v>14</v>
      </c>
      <c r="K6" s="38">
        <f t="shared" si="3"/>
        <v>0.58333333333333337</v>
      </c>
      <c r="L6" s="5">
        <f>+$AA$66</f>
        <v>39</v>
      </c>
      <c r="M6" s="5">
        <v>36</v>
      </c>
      <c r="N6" s="5">
        <f>+$AB$66</f>
        <v>64</v>
      </c>
      <c r="O6" s="5">
        <f>+$AD$66</f>
        <v>12</v>
      </c>
      <c r="P6" s="5">
        <v>3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v>12</v>
      </c>
      <c r="AD6" s="24">
        <v>6</v>
      </c>
      <c r="AE6" s="24">
        <v>4</v>
      </c>
      <c r="AF6" s="24">
        <v>2</v>
      </c>
      <c r="AG6" s="115">
        <f>+(AD6*2+AF6)/(2*AC6)</f>
        <v>0.58333333333333337</v>
      </c>
      <c r="AH6" s="115"/>
      <c r="AI6" s="24">
        <v>37</v>
      </c>
      <c r="AJ6" s="24">
        <v>0</v>
      </c>
      <c r="AK6" s="24">
        <v>0</v>
      </c>
      <c r="AL6" s="26">
        <f>+AI6/AC6</f>
        <v>3.0833333333333335</v>
      </c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6</v>
      </c>
      <c r="H7" s="5">
        <v>4</v>
      </c>
      <c r="I7" s="5">
        <v>2</v>
      </c>
      <c r="J7" s="5">
        <f t="shared" si="2"/>
        <v>14</v>
      </c>
      <c r="K7" s="38">
        <f t="shared" si="3"/>
        <v>0.58333333333333337</v>
      </c>
      <c r="L7" s="5">
        <f>+$AA$53</f>
        <v>41</v>
      </c>
      <c r="M7" s="5">
        <v>37</v>
      </c>
      <c r="N7" s="5">
        <f>+$AB$53</f>
        <v>61</v>
      </c>
      <c r="O7" s="5">
        <f>+$AD$53</f>
        <v>16</v>
      </c>
      <c r="P7" s="5">
        <v>4</v>
      </c>
      <c r="Q7" s="46"/>
      <c r="R7" s="40"/>
      <c r="U7" s="30">
        <v>7.5</v>
      </c>
      <c r="V7" s="23" t="s">
        <v>16</v>
      </c>
      <c r="X7" s="23"/>
      <c r="Y7" s="23"/>
      <c r="Z7" s="23" t="s">
        <v>17</v>
      </c>
      <c r="AB7" s="24"/>
      <c r="AC7" s="24">
        <v>10</v>
      </c>
      <c r="AD7" s="24">
        <v>2</v>
      </c>
      <c r="AE7" s="24">
        <v>6</v>
      </c>
      <c r="AF7" s="24">
        <v>2</v>
      </c>
      <c r="AG7" s="115">
        <f>+(AD7*2+AF7)/(2*AC7)</f>
        <v>0.3</v>
      </c>
      <c r="AH7" s="115"/>
      <c r="AI7" s="24">
        <v>31</v>
      </c>
      <c r="AJ7" s="24">
        <v>0</v>
      </c>
      <c r="AK7" s="24">
        <v>1</v>
      </c>
      <c r="AL7" s="26">
        <f>+AI7/AC7</f>
        <v>3.1</v>
      </c>
      <c r="AQ7" s="24"/>
      <c r="AR7" s="45"/>
    </row>
    <row r="8" spans="1:44" ht="18" x14ac:dyDescent="0.25">
      <c r="A8" s="40"/>
      <c r="B8" s="5">
        <v>7</v>
      </c>
      <c r="C8" s="6" t="s">
        <v>161</v>
      </c>
      <c r="D8" s="11"/>
      <c r="E8" s="6"/>
      <c r="F8" s="11"/>
      <c r="G8" s="5">
        <v>4</v>
      </c>
      <c r="H8" s="5">
        <v>6</v>
      </c>
      <c r="I8" s="5">
        <v>2</v>
      </c>
      <c r="J8" s="5">
        <f t="shared" si="2"/>
        <v>10</v>
      </c>
      <c r="K8" s="38">
        <f t="shared" si="3"/>
        <v>0.41666666666666669</v>
      </c>
      <c r="L8" s="5">
        <f>+$AN$53</f>
        <v>25</v>
      </c>
      <c r="M8" s="5">
        <v>33</v>
      </c>
      <c r="N8" s="5">
        <f>+$AO$53</f>
        <v>38</v>
      </c>
      <c r="O8" s="5">
        <f>+$AQ$53</f>
        <v>18</v>
      </c>
      <c r="P8" s="5">
        <v>6</v>
      </c>
      <c r="Q8" s="46"/>
      <c r="R8" s="40"/>
      <c r="U8" s="30">
        <v>7.5</v>
      </c>
      <c r="V8" s="23" t="s">
        <v>111</v>
      </c>
      <c r="X8" s="23"/>
      <c r="Y8" s="23"/>
      <c r="Z8" s="23" t="s">
        <v>21</v>
      </c>
      <c r="AB8" s="24"/>
      <c r="AC8" s="24">
        <v>5</v>
      </c>
      <c r="AD8" s="24">
        <v>1</v>
      </c>
      <c r="AE8" s="24">
        <v>3</v>
      </c>
      <c r="AF8" s="24">
        <v>1</v>
      </c>
      <c r="AG8" s="115">
        <f>+(AD8*2+AF8)/(2*AC8)</f>
        <v>0.3</v>
      </c>
      <c r="AH8" s="115"/>
      <c r="AI8" s="24">
        <v>16</v>
      </c>
      <c r="AJ8" s="24">
        <v>0</v>
      </c>
      <c r="AK8" s="24">
        <v>0</v>
      </c>
      <c r="AL8" s="26">
        <f>+AI8/AC8</f>
        <v>3.2</v>
      </c>
      <c r="AQ8" s="24"/>
      <c r="AR8" s="45"/>
    </row>
    <row r="9" spans="1:44" ht="18" x14ac:dyDescent="0.25">
      <c r="A9" s="40"/>
      <c r="B9" s="5">
        <v>2</v>
      </c>
      <c r="C9" s="6" t="s">
        <v>132</v>
      </c>
      <c r="D9" s="11"/>
      <c r="E9" s="11"/>
      <c r="F9" s="11"/>
      <c r="G9" s="5">
        <v>3</v>
      </c>
      <c r="H9" s="5">
        <v>6</v>
      </c>
      <c r="I9" s="5">
        <v>3</v>
      </c>
      <c r="J9" s="5">
        <f t="shared" si="2"/>
        <v>9</v>
      </c>
      <c r="K9" s="38">
        <f t="shared" si="3"/>
        <v>0.375</v>
      </c>
      <c r="L9" s="5">
        <f>+$AA$40</f>
        <v>27</v>
      </c>
      <c r="M9" s="5">
        <v>42</v>
      </c>
      <c r="N9" s="5">
        <f>+$AB$40</f>
        <v>47</v>
      </c>
      <c r="O9" s="5">
        <f>+$AD$40</f>
        <v>18</v>
      </c>
      <c r="P9" s="5">
        <v>5</v>
      </c>
      <c r="Q9" s="46"/>
      <c r="R9" s="40"/>
      <c r="U9" s="30">
        <v>7.5</v>
      </c>
      <c r="V9" s="23" t="s">
        <v>97</v>
      </c>
      <c r="X9" s="23"/>
      <c r="Y9" s="23"/>
      <c r="Z9" s="23" t="s">
        <v>132</v>
      </c>
      <c r="AB9" s="24"/>
      <c r="AC9" s="24">
        <v>12</v>
      </c>
      <c r="AD9" s="24">
        <v>3</v>
      </c>
      <c r="AE9" s="24">
        <v>6</v>
      </c>
      <c r="AF9" s="24">
        <v>3</v>
      </c>
      <c r="AG9" s="115">
        <f>+(AD9*2+AF9)/(2*AC9)</f>
        <v>0.375</v>
      </c>
      <c r="AH9" s="115"/>
      <c r="AI9" s="24">
        <v>42</v>
      </c>
      <c r="AJ9" s="24">
        <v>0</v>
      </c>
      <c r="AK9" s="24">
        <v>0</v>
      </c>
      <c r="AL9" s="26">
        <f>+AI9/AC9</f>
        <v>3.5</v>
      </c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3</v>
      </c>
      <c r="H10" s="5">
        <v>9</v>
      </c>
      <c r="I10" s="5">
        <v>0</v>
      </c>
      <c r="J10" s="5">
        <f t="shared" si="2"/>
        <v>6</v>
      </c>
      <c r="K10" s="38">
        <f t="shared" si="3"/>
        <v>0.25</v>
      </c>
      <c r="L10" s="5">
        <f>+$AN$66</f>
        <v>30</v>
      </c>
      <c r="M10" s="5">
        <v>48</v>
      </c>
      <c r="N10" s="5">
        <f>+$AO$66</f>
        <v>44</v>
      </c>
      <c r="O10" s="5">
        <f>+$AQ$66</f>
        <v>10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2</v>
      </c>
      <c r="H11" s="5">
        <v>8</v>
      </c>
      <c r="I11" s="5">
        <v>2</v>
      </c>
      <c r="J11" s="5">
        <f t="shared" si="2"/>
        <v>6</v>
      </c>
      <c r="K11" s="38">
        <f t="shared" si="3"/>
        <v>0.25</v>
      </c>
      <c r="L11" s="5">
        <f>+$AN$40</f>
        <v>27</v>
      </c>
      <c r="M11" s="5">
        <v>39</v>
      </c>
      <c r="N11" s="5">
        <f>+$AO$40</f>
        <v>40</v>
      </c>
      <c r="O11" s="5">
        <f>+$AQ$40</f>
        <v>18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+AC142</f>
        <v>30</v>
      </c>
      <c r="AD11" s="24">
        <f>+AD142</f>
        <v>14</v>
      </c>
      <c r="AE11" s="24">
        <f>+AE142</f>
        <v>13</v>
      </c>
      <c r="AF11" s="24">
        <f>+AF142</f>
        <v>3</v>
      </c>
      <c r="AG11" s="115">
        <f t="shared" si="0"/>
        <v>0.51666666666666672</v>
      </c>
      <c r="AH11" s="115"/>
      <c r="AI11" s="24">
        <f>+AI142</f>
        <v>88</v>
      </c>
      <c r="AJ11" s="24">
        <f>+AJ142</f>
        <v>2</v>
      </c>
      <c r="AK11" s="24">
        <f>+AK142</f>
        <v>0</v>
      </c>
      <c r="AL11" s="26">
        <f t="shared" si="1"/>
        <v>2.9333333333333331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41</v>
      </c>
      <c r="H12" s="9">
        <f>SUM(H4:H11)</f>
        <v>41</v>
      </c>
      <c r="I12" s="9">
        <f>SUM(I4:I11)</f>
        <v>14</v>
      </c>
      <c r="J12" s="9"/>
      <c r="K12" s="9"/>
      <c r="L12" s="9">
        <f>SUM(L4:L11)</f>
        <v>292</v>
      </c>
      <c r="M12" s="9">
        <f>SUM(M4:M11)</f>
        <v>292</v>
      </c>
      <c r="N12" s="9">
        <f>SUM(N4:N11)</f>
        <v>466</v>
      </c>
      <c r="O12" s="9">
        <f>SUM(O4:O11)</f>
        <v>120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96</v>
      </c>
      <c r="AD12" s="15">
        <f t="shared" si="4"/>
        <v>41</v>
      </c>
      <c r="AE12" s="15">
        <f t="shared" si="4"/>
        <v>41</v>
      </c>
      <c r="AF12" s="15">
        <f t="shared" si="4"/>
        <v>14</v>
      </c>
      <c r="AG12" s="15"/>
      <c r="AH12" s="15"/>
      <c r="AI12" s="15">
        <f t="shared" ref="AI12:AK12" si="5">SUM(AI3:AI11)</f>
        <v>289</v>
      </c>
      <c r="AJ12" s="15">
        <f t="shared" si="5"/>
        <v>3</v>
      </c>
      <c r="AK12" s="15">
        <f t="shared" si="5"/>
        <v>4</v>
      </c>
      <c r="AL12" s="36">
        <f>+AI12/AC12</f>
        <v>3.0104166666666665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12 Summary:</v>
      </c>
      <c r="C14" s="54"/>
      <c r="D14" s="54"/>
      <c r="E14" s="116">
        <v>44528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183</v>
      </c>
      <c r="D15" s="11"/>
      <c r="E15" s="23"/>
      <c r="F15" s="23"/>
      <c r="G15" s="5">
        <v>4</v>
      </c>
      <c r="H15" s="24">
        <v>1</v>
      </c>
      <c r="I15" s="23" t="s">
        <v>125</v>
      </c>
      <c r="J15" s="23"/>
      <c r="K15" s="23"/>
      <c r="L15" s="23" t="s">
        <v>497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19</v>
      </c>
      <c r="AA15" s="24">
        <v>3</v>
      </c>
      <c r="AB15" s="24">
        <v>3</v>
      </c>
      <c r="AC15" s="24">
        <f t="shared" ref="AC15:AC26" si="6">+AA15+AB15</f>
        <v>6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29</v>
      </c>
      <c r="AN15" s="15">
        <v>8</v>
      </c>
      <c r="AO15" s="15">
        <v>18</v>
      </c>
      <c r="AP15" s="15">
        <f t="shared" ref="AP15:AP26" si="7">+AN15+AO15</f>
        <v>26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 t="s">
        <v>494</v>
      </c>
      <c r="D16" s="16"/>
      <c r="E16" s="23"/>
      <c r="F16" s="23"/>
      <c r="G16" s="5"/>
      <c r="H16" s="24">
        <v>1</v>
      </c>
      <c r="I16" s="23" t="s">
        <v>125</v>
      </c>
      <c r="J16" s="23"/>
      <c r="K16" s="23"/>
      <c r="L16" s="23" t="s">
        <v>496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7</v>
      </c>
      <c r="AA16" s="24">
        <v>0</v>
      </c>
      <c r="AB16" s="24">
        <v>0</v>
      </c>
      <c r="AC16" s="24">
        <f t="shared" si="6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8</v>
      </c>
      <c r="AN16" s="24">
        <v>0</v>
      </c>
      <c r="AO16" s="24">
        <v>1</v>
      </c>
      <c r="AP16" s="24">
        <f t="shared" si="7"/>
        <v>1</v>
      </c>
      <c r="AQ16" s="24">
        <v>0</v>
      </c>
      <c r="AR16" s="45"/>
    </row>
    <row r="17" spans="1:44" ht="15.95" customHeight="1" x14ac:dyDescent="0.25">
      <c r="A17" s="47"/>
      <c r="B17" s="24"/>
      <c r="C17" s="23" t="s">
        <v>478</v>
      </c>
      <c r="D17" s="16"/>
      <c r="E17" s="23"/>
      <c r="F17" s="23"/>
      <c r="G17" s="5"/>
      <c r="H17" s="24">
        <v>1</v>
      </c>
      <c r="I17" s="23" t="s">
        <v>125</v>
      </c>
      <c r="J17" s="23"/>
      <c r="K17" s="23"/>
      <c r="L17" s="23" t="s">
        <v>143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12</v>
      </c>
      <c r="AA17" s="24">
        <v>17</v>
      </c>
      <c r="AB17" s="24">
        <v>10</v>
      </c>
      <c r="AC17" s="24">
        <f t="shared" si="6"/>
        <v>27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9</v>
      </c>
      <c r="AN17" s="24">
        <v>22</v>
      </c>
      <c r="AO17" s="24">
        <v>4</v>
      </c>
      <c r="AP17" s="24">
        <f t="shared" si="7"/>
        <v>26</v>
      </c>
      <c r="AQ17" s="24">
        <v>4</v>
      </c>
      <c r="AR17" s="45"/>
    </row>
    <row r="18" spans="1:44" ht="15.95" customHeight="1" x14ac:dyDescent="0.25">
      <c r="A18" s="47"/>
      <c r="H18" s="24">
        <v>2</v>
      </c>
      <c r="I18" s="23" t="s">
        <v>496</v>
      </c>
      <c r="L18" s="23" t="s">
        <v>38</v>
      </c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12</v>
      </c>
      <c r="AA18" s="24">
        <v>10</v>
      </c>
      <c r="AB18" s="24">
        <v>19</v>
      </c>
      <c r="AC18" s="24">
        <f t="shared" si="6"/>
        <v>29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12</v>
      </c>
      <c r="AN18" s="24">
        <v>17</v>
      </c>
      <c r="AO18" s="24">
        <v>12</v>
      </c>
      <c r="AP18" s="24">
        <f t="shared" si="7"/>
        <v>29</v>
      </c>
      <c r="AQ18" s="24">
        <v>2</v>
      </c>
      <c r="AR18" s="45"/>
    </row>
    <row r="19" spans="1:44" ht="15.95" customHeight="1" x14ac:dyDescent="0.25">
      <c r="A19" s="47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11</v>
      </c>
      <c r="AA19" s="24">
        <v>3</v>
      </c>
      <c r="AB19" s="24">
        <v>4</v>
      </c>
      <c r="AC19" s="24">
        <f t="shared" si="6"/>
        <v>7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12</v>
      </c>
      <c r="AN19" s="24">
        <v>5</v>
      </c>
      <c r="AO19" s="24">
        <v>12</v>
      </c>
      <c r="AP19" s="24">
        <f t="shared" si="7"/>
        <v>17</v>
      </c>
      <c r="AQ19" s="24">
        <v>0</v>
      </c>
      <c r="AR19" s="45"/>
    </row>
    <row r="20" spans="1:44" ht="15.95" customHeight="1" x14ac:dyDescent="0.25">
      <c r="A20" s="47"/>
      <c r="B20" s="24" t="s">
        <v>53</v>
      </c>
      <c r="C20" s="6" t="s">
        <v>185</v>
      </c>
      <c r="D20" s="11"/>
      <c r="E20" s="23"/>
      <c r="F20" s="23"/>
      <c r="G20" s="5">
        <v>2</v>
      </c>
      <c r="H20" s="24">
        <v>2</v>
      </c>
      <c r="I20" s="23" t="s">
        <v>79</v>
      </c>
      <c r="L20" s="23" t="s">
        <v>498</v>
      </c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12</v>
      </c>
      <c r="AA20" s="24">
        <v>1</v>
      </c>
      <c r="AB20" s="24">
        <v>10</v>
      </c>
      <c r="AC20" s="24">
        <f t="shared" si="6"/>
        <v>11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9</v>
      </c>
      <c r="AN20" s="24">
        <v>2</v>
      </c>
      <c r="AO20" s="24">
        <v>8</v>
      </c>
      <c r="AP20" s="24">
        <f t="shared" si="7"/>
        <v>10</v>
      </c>
      <c r="AQ20" s="24">
        <v>0</v>
      </c>
      <c r="AR20" s="45"/>
    </row>
    <row r="21" spans="1:44" ht="15.95" customHeight="1" x14ac:dyDescent="0.25">
      <c r="A21" s="47"/>
      <c r="B21" s="24" t="s">
        <v>34</v>
      </c>
      <c r="C21" s="23" t="s">
        <v>495</v>
      </c>
      <c r="D21" s="16"/>
      <c r="E21" s="23"/>
      <c r="F21" s="23"/>
      <c r="G21" s="5"/>
      <c r="H21" s="24">
        <v>2</v>
      </c>
      <c r="I21" s="23" t="s">
        <v>118</v>
      </c>
      <c r="L21" s="23" t="s">
        <v>499</v>
      </c>
      <c r="M21" s="23"/>
      <c r="N21" s="23"/>
      <c r="O21" s="23"/>
      <c r="P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11</v>
      </c>
      <c r="AA21" s="24">
        <v>5</v>
      </c>
      <c r="AB21" s="24">
        <v>4</v>
      </c>
      <c r="AC21" s="24">
        <f t="shared" si="6"/>
        <v>9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8</v>
      </c>
      <c r="AN21" s="24">
        <v>1</v>
      </c>
      <c r="AO21" s="24">
        <v>7</v>
      </c>
      <c r="AP21" s="24">
        <f t="shared" si="7"/>
        <v>8</v>
      </c>
      <c r="AQ21" s="24">
        <v>2</v>
      </c>
      <c r="AR21" s="45"/>
    </row>
    <row r="22" spans="1:44" ht="15.95" customHeight="1" x14ac:dyDescent="0.25">
      <c r="A22" s="47"/>
      <c r="B22" s="40"/>
      <c r="C22" s="52"/>
      <c r="D22" s="52"/>
      <c r="E22" s="52"/>
      <c r="F22" s="52"/>
      <c r="G22" s="48"/>
      <c r="H22" s="51"/>
      <c r="I22" s="52"/>
      <c r="J22" s="52"/>
      <c r="K22" s="51"/>
      <c r="L22" s="51"/>
      <c r="M22" s="51"/>
      <c r="N22" s="51"/>
      <c r="O22" s="51"/>
      <c r="P22" s="51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11</v>
      </c>
      <c r="AA22" s="24">
        <v>0</v>
      </c>
      <c r="AB22" s="24">
        <v>6</v>
      </c>
      <c r="AC22" s="24">
        <f t="shared" si="6"/>
        <v>6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7</v>
      </c>
      <c r="AN22" s="24">
        <v>0</v>
      </c>
      <c r="AO22" s="24">
        <v>9</v>
      </c>
      <c r="AP22" s="24">
        <f t="shared" si="7"/>
        <v>9</v>
      </c>
      <c r="AQ22" s="24">
        <v>2</v>
      </c>
      <c r="AR22" s="45"/>
    </row>
    <row r="23" spans="1:44" ht="15.95" customHeight="1" x14ac:dyDescent="0.25">
      <c r="A23" s="47"/>
      <c r="B23" s="48" t="s">
        <v>58</v>
      </c>
      <c r="C23" s="6" t="s">
        <v>169</v>
      </c>
      <c r="E23" s="23"/>
      <c r="F23" s="23"/>
      <c r="G23" s="5">
        <v>0</v>
      </c>
      <c r="H23" s="24"/>
      <c r="I23" s="23"/>
      <c r="J23" s="23"/>
      <c r="K23" s="23"/>
      <c r="L23" s="23"/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12</v>
      </c>
      <c r="AA23" s="24">
        <v>4</v>
      </c>
      <c r="AB23" s="24">
        <v>7</v>
      </c>
      <c r="AC23" s="24">
        <f t="shared" si="6"/>
        <v>11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6</v>
      </c>
      <c r="AN23" s="24">
        <v>0</v>
      </c>
      <c r="AO23" s="24">
        <v>11</v>
      </c>
      <c r="AP23" s="24">
        <f t="shared" si="7"/>
        <v>11</v>
      </c>
      <c r="AQ23" s="24">
        <v>0</v>
      </c>
      <c r="AR23" s="50"/>
    </row>
    <row r="24" spans="1:44" ht="15.95" customHeight="1" x14ac:dyDescent="0.25">
      <c r="A24" s="47"/>
      <c r="B24" s="24" t="s">
        <v>34</v>
      </c>
      <c r="C24" s="16"/>
      <c r="D24" s="16" t="s">
        <v>140</v>
      </c>
      <c r="E24" s="23"/>
      <c r="F24" s="23"/>
      <c r="G24" s="11"/>
      <c r="H24" s="24"/>
      <c r="I24" s="23"/>
      <c r="J24" s="23"/>
      <c r="K24" s="23"/>
      <c r="L24" s="23"/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7</v>
      </c>
      <c r="AA24" s="24">
        <v>1</v>
      </c>
      <c r="AB24" s="24">
        <v>4</v>
      </c>
      <c r="AC24" s="24">
        <f t="shared" si="6"/>
        <v>5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7</v>
      </c>
      <c r="AN24" s="24">
        <v>0</v>
      </c>
      <c r="AO24" s="24">
        <v>1</v>
      </c>
      <c r="AP24" s="24">
        <f t="shared" si="7"/>
        <v>1</v>
      </c>
      <c r="AQ24" s="24">
        <v>0</v>
      </c>
      <c r="AR24" s="40"/>
    </row>
    <row r="25" spans="1:44" ht="15.95" customHeight="1" x14ac:dyDescent="0.25">
      <c r="A25" s="47"/>
      <c r="H25" s="24"/>
      <c r="I25" s="23"/>
      <c r="J25" s="23"/>
      <c r="K25" s="23"/>
      <c r="L25" s="23"/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10</v>
      </c>
      <c r="AA25" s="24">
        <v>0</v>
      </c>
      <c r="AB25" s="24">
        <v>5</v>
      </c>
      <c r="AC25" s="24">
        <f t="shared" si="6"/>
        <v>5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12</v>
      </c>
      <c r="AN25" s="24">
        <v>3</v>
      </c>
      <c r="AO25" s="24">
        <v>7</v>
      </c>
      <c r="AP25" s="24">
        <f t="shared" si="7"/>
        <v>10</v>
      </c>
      <c r="AQ25" s="24">
        <v>2</v>
      </c>
      <c r="AR25" s="40"/>
    </row>
    <row r="26" spans="1:44" ht="15.95" customHeight="1" x14ac:dyDescent="0.25">
      <c r="A26" s="47"/>
      <c r="C26" s="6" t="s">
        <v>186</v>
      </c>
      <c r="E26" s="23"/>
      <c r="F26" s="23"/>
      <c r="G26" s="5">
        <v>5</v>
      </c>
      <c r="H26" s="24">
        <v>1</v>
      </c>
      <c r="I26" s="23" t="s">
        <v>78</v>
      </c>
      <c r="J26" s="23"/>
      <c r="K26" s="23"/>
      <c r="L26" s="23" t="s">
        <v>500</v>
      </c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8</v>
      </c>
      <c r="AA26" s="24">
        <v>0</v>
      </c>
      <c r="AB26" s="24">
        <v>1</v>
      </c>
      <c r="AC26" s="24">
        <f t="shared" si="6"/>
        <v>1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11</v>
      </c>
      <c r="AN26" s="24">
        <v>1</v>
      </c>
      <c r="AO26" s="24">
        <v>9</v>
      </c>
      <c r="AP26" s="24">
        <f t="shared" si="7"/>
        <v>10</v>
      </c>
      <c r="AQ26" s="24">
        <v>0</v>
      </c>
      <c r="AR26" s="40"/>
    </row>
    <row r="27" spans="1:44" ht="15.95" customHeight="1" thickBot="1" x14ac:dyDescent="0.3">
      <c r="A27" s="47"/>
      <c r="B27" s="24" t="s">
        <v>34</v>
      </c>
      <c r="C27" s="23"/>
      <c r="D27" s="16" t="s">
        <v>140</v>
      </c>
      <c r="H27" s="24">
        <v>1</v>
      </c>
      <c r="I27" s="23" t="s">
        <v>78</v>
      </c>
      <c r="J27" s="23"/>
      <c r="K27" s="23"/>
      <c r="L27" s="23" t="s">
        <v>501</v>
      </c>
      <c r="M27" s="23"/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132</v>
      </c>
      <c r="AA27" s="25">
        <f t="shared" ref="AA27" si="8">SUM(AA15:AA26)</f>
        <v>44</v>
      </c>
      <c r="AB27" s="25">
        <f>SUM(AB15:AB26)</f>
        <v>73</v>
      </c>
      <c r="AC27" s="25">
        <f>+AB27+AA27</f>
        <v>117</v>
      </c>
      <c r="AD27" s="25">
        <f>SUM(AD15:AD26)</f>
        <v>14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130</v>
      </c>
      <c r="AN27" s="25">
        <f t="shared" ref="AN27" si="9">SUM(AN15:AN26)</f>
        <v>59</v>
      </c>
      <c r="AO27" s="25">
        <f>SUM(AO15:AO26)</f>
        <v>99</v>
      </c>
      <c r="AP27" s="25">
        <f>+AO27+AN27</f>
        <v>158</v>
      </c>
      <c r="AQ27" s="25">
        <f>SUM(AQ15:AQ26)</f>
        <v>14</v>
      </c>
      <c r="AR27" s="40"/>
    </row>
    <row r="28" spans="1:44" ht="15.95" customHeight="1" x14ac:dyDescent="0.25">
      <c r="A28" s="47"/>
      <c r="H28" s="24">
        <v>2</v>
      </c>
      <c r="I28" s="23" t="s">
        <v>68</v>
      </c>
      <c r="L28" s="23" t="s">
        <v>502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17</v>
      </c>
      <c r="AA28" s="15">
        <v>5</v>
      </c>
      <c r="AB28" s="15">
        <v>5</v>
      </c>
      <c r="AC28" s="15">
        <f t="shared" ref="AC28:AC39" si="10">+AA28+AB28</f>
        <v>10</v>
      </c>
      <c r="AD28" s="15">
        <v>2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44</v>
      </c>
      <c r="AN28" s="15">
        <v>12</v>
      </c>
      <c r="AO28" s="15">
        <v>13</v>
      </c>
      <c r="AP28" s="15">
        <f t="shared" ref="AP28:AP39" si="11">+AN28+AO28</f>
        <v>25</v>
      </c>
      <c r="AQ28" s="15">
        <v>8</v>
      </c>
      <c r="AR28" s="40"/>
    </row>
    <row r="29" spans="1:44" ht="15.95" customHeight="1" x14ac:dyDescent="0.25">
      <c r="A29" s="47"/>
      <c r="H29" s="24">
        <v>2</v>
      </c>
      <c r="I29" s="23" t="s">
        <v>78</v>
      </c>
      <c r="L29" s="23" t="s">
        <v>522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12</v>
      </c>
      <c r="AA29" s="24">
        <v>0</v>
      </c>
      <c r="AB29" s="24">
        <v>0</v>
      </c>
      <c r="AC29" s="24">
        <f t="shared" si="10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1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180</v>
      </c>
      <c r="L30" s="23" t="s">
        <v>503</v>
      </c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12</v>
      </c>
      <c r="AA30" s="24">
        <v>7</v>
      </c>
      <c r="AB30" s="24">
        <v>5</v>
      </c>
      <c r="AC30" s="24">
        <f t="shared" si="10"/>
        <v>12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1"/>
        <v>0</v>
      </c>
      <c r="AQ30" s="24">
        <v>0</v>
      </c>
      <c r="AR30" s="40"/>
    </row>
    <row r="31" spans="1:44" ht="15.95" customHeight="1" x14ac:dyDescent="0.25">
      <c r="A31" s="47"/>
      <c r="B31" s="40"/>
      <c r="C31" s="52"/>
      <c r="D31" s="52"/>
      <c r="E31" s="52"/>
      <c r="F31" s="52"/>
      <c r="G31" s="48"/>
      <c r="H31" s="51"/>
      <c r="I31" s="52"/>
      <c r="J31" s="52"/>
      <c r="K31" s="51"/>
      <c r="L31" s="51"/>
      <c r="M31" s="51"/>
      <c r="N31" s="51"/>
      <c r="O31" s="51"/>
      <c r="P31" s="51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9</v>
      </c>
      <c r="AA31" s="24">
        <v>2</v>
      </c>
      <c r="AB31" s="24">
        <v>6</v>
      </c>
      <c r="AC31" s="24">
        <f t="shared" si="10"/>
        <v>8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9</v>
      </c>
      <c r="AN31" s="24">
        <v>1</v>
      </c>
      <c r="AO31" s="24">
        <v>2</v>
      </c>
      <c r="AP31" s="24">
        <f t="shared" si="11"/>
        <v>3</v>
      </c>
      <c r="AQ31" s="24">
        <v>0</v>
      </c>
      <c r="AR31" s="40"/>
    </row>
    <row r="32" spans="1:44" ht="15.95" customHeight="1" x14ac:dyDescent="0.25">
      <c r="A32" s="47"/>
      <c r="B32" s="48" t="s">
        <v>67</v>
      </c>
      <c r="C32" s="6" t="s">
        <v>182</v>
      </c>
      <c r="F32" s="20"/>
      <c r="G32" s="5">
        <v>10</v>
      </c>
      <c r="H32" s="24">
        <v>1</v>
      </c>
      <c r="I32" s="23" t="s">
        <v>171</v>
      </c>
      <c r="J32" s="23"/>
      <c r="K32" s="23"/>
      <c r="L32" s="23" t="s">
        <v>508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12</v>
      </c>
      <c r="AA32" s="24">
        <v>2</v>
      </c>
      <c r="AB32" s="24">
        <v>6</v>
      </c>
      <c r="AC32" s="24">
        <f t="shared" si="10"/>
        <v>8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11</v>
      </c>
      <c r="AN32" s="24">
        <v>6</v>
      </c>
      <c r="AO32" s="24">
        <v>5</v>
      </c>
      <c r="AP32" s="24">
        <f t="shared" si="11"/>
        <v>11</v>
      </c>
      <c r="AQ32" s="24">
        <v>4</v>
      </c>
      <c r="AR32" s="40"/>
    </row>
    <row r="33" spans="1:44" ht="15.95" customHeight="1" x14ac:dyDescent="0.25">
      <c r="A33" s="47"/>
      <c r="B33" s="24" t="s">
        <v>34</v>
      </c>
      <c r="C33" s="23"/>
      <c r="D33" s="23" t="s">
        <v>140</v>
      </c>
      <c r="E33" s="23"/>
      <c r="H33" s="24">
        <v>1</v>
      </c>
      <c r="I33" s="23" t="s">
        <v>122</v>
      </c>
      <c r="L33" s="23" t="s">
        <v>512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11</v>
      </c>
      <c r="AA33" s="24">
        <v>5</v>
      </c>
      <c r="AB33" s="24">
        <v>6</v>
      </c>
      <c r="AC33" s="24">
        <f t="shared" si="10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10</v>
      </c>
      <c r="AN33" s="24">
        <v>1</v>
      </c>
      <c r="AO33" s="24">
        <v>5</v>
      </c>
      <c r="AP33" s="24">
        <f t="shared" si="11"/>
        <v>6</v>
      </c>
      <c r="AQ33" s="24">
        <v>0</v>
      </c>
      <c r="AR33" s="40"/>
    </row>
    <row r="34" spans="1:44" ht="15.95" customHeight="1" x14ac:dyDescent="0.25">
      <c r="A34" s="47"/>
      <c r="H34" s="24">
        <v>1</v>
      </c>
      <c r="I34" s="23" t="s">
        <v>171</v>
      </c>
      <c r="L34" s="23" t="s">
        <v>509</v>
      </c>
      <c r="M34" s="23"/>
      <c r="N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10</v>
      </c>
      <c r="AA34" s="24">
        <v>1</v>
      </c>
      <c r="AB34" s="24">
        <v>6</v>
      </c>
      <c r="AC34" s="24">
        <f t="shared" si="10"/>
        <v>7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8</v>
      </c>
      <c r="AN34" s="24">
        <v>2</v>
      </c>
      <c r="AO34" s="24">
        <v>2</v>
      </c>
      <c r="AP34" s="24">
        <f t="shared" si="11"/>
        <v>4</v>
      </c>
      <c r="AQ34" s="24">
        <v>0</v>
      </c>
      <c r="AR34" s="40"/>
    </row>
    <row r="35" spans="1:44" ht="15.95" customHeight="1" x14ac:dyDescent="0.25">
      <c r="A35" s="47" t="s">
        <v>64</v>
      </c>
      <c r="H35" s="24">
        <v>1</v>
      </c>
      <c r="I35" s="23" t="s">
        <v>158</v>
      </c>
      <c r="L35" s="23" t="s">
        <v>510</v>
      </c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9</v>
      </c>
      <c r="AA35" s="24">
        <v>1</v>
      </c>
      <c r="AB35" s="24">
        <v>1</v>
      </c>
      <c r="AC35" s="24">
        <f t="shared" si="10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12</v>
      </c>
      <c r="AN35" s="24">
        <v>2</v>
      </c>
      <c r="AO35" s="24">
        <v>3</v>
      </c>
      <c r="AP35" s="24">
        <f t="shared" si="11"/>
        <v>5</v>
      </c>
      <c r="AQ35" s="24">
        <v>2</v>
      </c>
      <c r="AR35" s="40"/>
    </row>
    <row r="36" spans="1:44" ht="15.95" customHeight="1" x14ac:dyDescent="0.25">
      <c r="A36" s="47"/>
      <c r="H36" s="24">
        <v>1</v>
      </c>
      <c r="I36" s="23" t="s">
        <v>261</v>
      </c>
      <c r="L36" s="23" t="s">
        <v>511</v>
      </c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10</v>
      </c>
      <c r="AA36" s="24">
        <v>2</v>
      </c>
      <c r="AB36" s="24">
        <v>2</v>
      </c>
      <c r="AC36" s="24">
        <f t="shared" si="10"/>
        <v>4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1"/>
        <v>4</v>
      </c>
      <c r="AQ36" s="24">
        <v>2</v>
      </c>
      <c r="AR36" s="40"/>
    </row>
    <row r="37" spans="1:44" ht="15.95" customHeight="1" x14ac:dyDescent="0.25">
      <c r="A37" s="47"/>
      <c r="H37" s="24">
        <v>2</v>
      </c>
      <c r="I37" s="23" t="s">
        <v>122</v>
      </c>
      <c r="L37" s="23" t="s">
        <v>54</v>
      </c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9</v>
      </c>
      <c r="AA37" s="24">
        <v>0</v>
      </c>
      <c r="AB37" s="24">
        <v>2</v>
      </c>
      <c r="AC37" s="24">
        <f t="shared" si="10"/>
        <v>2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9</v>
      </c>
      <c r="AN37" s="24">
        <v>0</v>
      </c>
      <c r="AO37" s="24">
        <v>2</v>
      </c>
      <c r="AP37" s="24">
        <f t="shared" si="11"/>
        <v>2</v>
      </c>
      <c r="AQ37" s="24">
        <v>0</v>
      </c>
      <c r="AR37" s="40"/>
    </row>
    <row r="38" spans="1:44" ht="15.95" customHeight="1" x14ac:dyDescent="0.25">
      <c r="A38" s="47"/>
      <c r="H38" s="24">
        <v>2</v>
      </c>
      <c r="I38" s="23" t="s">
        <v>158</v>
      </c>
      <c r="L38" s="23" t="s">
        <v>298</v>
      </c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12</v>
      </c>
      <c r="AA38" s="24">
        <v>2</v>
      </c>
      <c r="AB38" s="24">
        <v>8</v>
      </c>
      <c r="AC38" s="24">
        <f t="shared" si="10"/>
        <v>10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1"/>
        <v>1</v>
      </c>
      <c r="AQ38" s="24">
        <v>2</v>
      </c>
      <c r="AR38" s="40"/>
    </row>
    <row r="39" spans="1:44" ht="15.95" customHeight="1" x14ac:dyDescent="0.25">
      <c r="A39" s="47"/>
      <c r="H39" s="24">
        <v>2</v>
      </c>
      <c r="I39" s="23" t="s">
        <v>156</v>
      </c>
      <c r="L39" s="23" t="s">
        <v>122</v>
      </c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0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11</v>
      </c>
      <c r="AN39" s="24">
        <v>3</v>
      </c>
      <c r="AO39" s="24">
        <v>3</v>
      </c>
      <c r="AP39" s="24">
        <f t="shared" si="11"/>
        <v>6</v>
      </c>
      <c r="AQ39" s="24">
        <v>0</v>
      </c>
      <c r="AR39" s="40"/>
    </row>
    <row r="40" spans="1:44" ht="15.95" customHeight="1" thickBot="1" x14ac:dyDescent="0.3">
      <c r="A40" s="47"/>
      <c r="H40" s="24">
        <v>2</v>
      </c>
      <c r="I40" s="23" t="s">
        <v>158</v>
      </c>
      <c r="L40" s="23" t="s">
        <v>461</v>
      </c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131</v>
      </c>
      <c r="AA40" s="25">
        <f t="shared" ref="AA40" si="12">SUM(AA28:AA39)</f>
        <v>27</v>
      </c>
      <c r="AB40" s="25">
        <f>SUM(AB28:AB39)</f>
        <v>47</v>
      </c>
      <c r="AC40" s="25">
        <f>+AB40+AA40</f>
        <v>74</v>
      </c>
      <c r="AD40" s="25">
        <f>SUM(AD28:AD39)</f>
        <v>18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132</v>
      </c>
      <c r="AN40" s="25">
        <f t="shared" ref="AN40" si="13">SUM(AN28:AN39)</f>
        <v>27</v>
      </c>
      <c r="AO40" s="25">
        <f>SUM(AO28:AO39)</f>
        <v>40</v>
      </c>
      <c r="AP40" s="25">
        <f>+AO40+AN40</f>
        <v>67</v>
      </c>
      <c r="AQ40" s="25">
        <f>SUM(AQ28:AQ39)</f>
        <v>18</v>
      </c>
      <c r="AR40" s="40"/>
    </row>
    <row r="41" spans="1:44" ht="15.95" customHeight="1" x14ac:dyDescent="0.25">
      <c r="A41" s="47"/>
      <c r="H41" s="24">
        <v>2</v>
      </c>
      <c r="I41" s="23" t="s">
        <v>156</v>
      </c>
      <c r="L41" s="23" t="s">
        <v>513</v>
      </c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34</v>
      </c>
      <c r="AA41" s="15">
        <v>10</v>
      </c>
      <c r="AB41" s="15">
        <v>13</v>
      </c>
      <c r="AC41" s="15">
        <f t="shared" ref="AC41:AC52" si="14">+AA41+AB41</f>
        <v>23</v>
      </c>
      <c r="AD41" s="15">
        <v>4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26.5</v>
      </c>
      <c r="AN41" s="15">
        <v>11</v>
      </c>
      <c r="AO41" s="15">
        <v>9</v>
      </c>
      <c r="AP41" s="15">
        <f t="shared" ref="AP41:AP52" si="15">+AN41+AO41</f>
        <v>20</v>
      </c>
      <c r="AQ41" s="15">
        <v>4</v>
      </c>
      <c r="AR41" s="40"/>
    </row>
    <row r="42" spans="1:44" ht="15.95" customHeight="1" x14ac:dyDescent="0.25">
      <c r="A42" s="47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12</v>
      </c>
      <c r="AA42" s="24">
        <v>0</v>
      </c>
      <c r="AB42" s="24">
        <v>0</v>
      </c>
      <c r="AC42" s="24">
        <f t="shared" si="14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10</v>
      </c>
      <c r="AN42" s="24">
        <v>0</v>
      </c>
      <c r="AO42" s="24">
        <v>0</v>
      </c>
      <c r="AP42" s="24">
        <f t="shared" si="15"/>
        <v>0</v>
      </c>
      <c r="AQ42" s="24">
        <v>2</v>
      </c>
      <c r="AR42" s="40"/>
    </row>
    <row r="43" spans="1:44" ht="15.95" customHeight="1" x14ac:dyDescent="0.25">
      <c r="A43" s="47"/>
      <c r="C43" s="6" t="s">
        <v>188</v>
      </c>
      <c r="D43" s="1"/>
      <c r="E43" s="23"/>
      <c r="F43" s="23"/>
      <c r="G43" s="5">
        <v>4</v>
      </c>
      <c r="H43" s="24">
        <v>1</v>
      </c>
      <c r="I43" s="23" t="s">
        <v>110</v>
      </c>
      <c r="J43" s="23"/>
      <c r="K43" s="23"/>
      <c r="L43" s="23" t="s">
        <v>504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12</v>
      </c>
      <c r="AA43" s="24">
        <v>17</v>
      </c>
      <c r="AB43" s="24">
        <v>5</v>
      </c>
      <c r="AC43" s="24">
        <f t="shared" si="14"/>
        <v>22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10</v>
      </c>
      <c r="AN43" s="24">
        <v>8</v>
      </c>
      <c r="AO43" s="24">
        <v>8</v>
      </c>
      <c r="AP43" s="24">
        <f t="shared" si="15"/>
        <v>16</v>
      </c>
      <c r="AQ43" s="24">
        <v>4</v>
      </c>
      <c r="AR43" s="40"/>
    </row>
    <row r="44" spans="1:44" ht="15.95" customHeight="1" x14ac:dyDescent="0.25">
      <c r="A44" s="47"/>
      <c r="B44" s="24" t="s">
        <v>34</v>
      </c>
      <c r="C44" s="16"/>
      <c r="D44" s="16" t="s">
        <v>140</v>
      </c>
      <c r="H44" s="24">
        <v>2</v>
      </c>
      <c r="I44" s="23" t="s">
        <v>106</v>
      </c>
      <c r="J44" s="23"/>
      <c r="K44" s="23"/>
      <c r="L44" s="23" t="s">
        <v>505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10</v>
      </c>
      <c r="AA44" s="24">
        <v>2</v>
      </c>
      <c r="AB44" s="24">
        <v>8</v>
      </c>
      <c r="AC44" s="24">
        <f t="shared" si="14"/>
        <v>10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11</v>
      </c>
      <c r="AN44" s="24">
        <v>3</v>
      </c>
      <c r="AO44" s="24">
        <v>7</v>
      </c>
      <c r="AP44" s="24">
        <f t="shared" si="15"/>
        <v>10</v>
      </c>
      <c r="AQ44" s="24">
        <v>0</v>
      </c>
      <c r="AR44" s="40"/>
    </row>
    <row r="45" spans="1:44" ht="15.95" customHeight="1" x14ac:dyDescent="0.25">
      <c r="A45" s="47"/>
      <c r="H45" s="24">
        <v>2</v>
      </c>
      <c r="I45" s="23" t="s">
        <v>181</v>
      </c>
      <c r="J45" s="23"/>
      <c r="K45" s="23"/>
      <c r="L45" s="23" t="s">
        <v>506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9</v>
      </c>
      <c r="AA45" s="24">
        <v>2</v>
      </c>
      <c r="AB45" s="24">
        <v>2</v>
      </c>
      <c r="AC45" s="24">
        <f t="shared" si="14"/>
        <v>4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5"/>
        <v>7</v>
      </c>
      <c r="AQ45" s="24">
        <v>0</v>
      </c>
      <c r="AR45" s="40"/>
    </row>
    <row r="46" spans="1:44" ht="15.95" customHeight="1" x14ac:dyDescent="0.25">
      <c r="A46" s="47"/>
      <c r="H46" s="24">
        <v>2</v>
      </c>
      <c r="I46" s="23" t="s">
        <v>112</v>
      </c>
      <c r="J46" s="23"/>
      <c r="K46" s="23"/>
      <c r="L46" s="23" t="s">
        <v>507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11</v>
      </c>
      <c r="AA46" s="24">
        <v>5</v>
      </c>
      <c r="AB46" s="24">
        <v>5</v>
      </c>
      <c r="AC46" s="24">
        <f t="shared" si="14"/>
        <v>10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5"/>
        <v>2</v>
      </c>
      <c r="AQ46" s="24">
        <v>0</v>
      </c>
      <c r="AR46" s="40"/>
    </row>
    <row r="47" spans="1:44" ht="15.95" customHeight="1" x14ac:dyDescent="0.25">
      <c r="A47" s="47"/>
      <c r="B47" s="40"/>
      <c r="C47" s="52"/>
      <c r="D47" s="52"/>
      <c r="E47" s="52"/>
      <c r="F47" s="52"/>
      <c r="G47" s="48"/>
      <c r="H47" s="51"/>
      <c r="I47" s="52"/>
      <c r="J47" s="52"/>
      <c r="K47" s="51"/>
      <c r="L47" s="51"/>
      <c r="M47" s="51"/>
      <c r="N47" s="51"/>
      <c r="O47" s="51"/>
      <c r="P47" s="51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4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12</v>
      </c>
      <c r="AN47" s="24">
        <v>1</v>
      </c>
      <c r="AO47" s="24">
        <v>3</v>
      </c>
      <c r="AP47" s="24">
        <f t="shared" si="15"/>
        <v>4</v>
      </c>
      <c r="AQ47" s="24">
        <v>0</v>
      </c>
      <c r="AR47" s="40"/>
    </row>
    <row r="48" spans="1:44" ht="15.95" customHeight="1" x14ac:dyDescent="0.25">
      <c r="A48" s="47"/>
      <c r="B48" s="48" t="s">
        <v>80</v>
      </c>
      <c r="C48" s="6" t="s">
        <v>187</v>
      </c>
      <c r="E48" s="11"/>
      <c r="F48" s="11"/>
      <c r="G48" s="5">
        <v>4</v>
      </c>
      <c r="H48" s="24">
        <v>1</v>
      </c>
      <c r="I48" s="23" t="s">
        <v>37</v>
      </c>
      <c r="J48" s="23"/>
      <c r="K48" s="23"/>
      <c r="L48" s="23" t="s">
        <v>61</v>
      </c>
      <c r="M48" s="23"/>
      <c r="N48" s="23"/>
      <c r="O48" s="23"/>
      <c r="P48" s="23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11</v>
      </c>
      <c r="AA48" s="24">
        <v>1</v>
      </c>
      <c r="AB48" s="24">
        <v>5</v>
      </c>
      <c r="AC48" s="24">
        <f t="shared" si="14"/>
        <v>6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12</v>
      </c>
      <c r="AN48" s="24">
        <v>0</v>
      </c>
      <c r="AO48" s="24">
        <v>0</v>
      </c>
      <c r="AP48" s="24">
        <f t="shared" si="15"/>
        <v>0</v>
      </c>
      <c r="AQ48" s="24">
        <v>2</v>
      </c>
      <c r="AR48" s="40"/>
    </row>
    <row r="49" spans="1:44" ht="15.95" customHeight="1" x14ac:dyDescent="0.25">
      <c r="A49" s="47"/>
      <c r="B49" s="24" t="s">
        <v>34</v>
      </c>
      <c r="C49" s="16" t="s">
        <v>514</v>
      </c>
      <c r="D49" s="16"/>
      <c r="E49" s="16"/>
      <c r="H49" s="24">
        <v>2</v>
      </c>
      <c r="I49" s="23" t="s">
        <v>517</v>
      </c>
      <c r="J49" s="23"/>
      <c r="K49" s="23"/>
      <c r="L49" s="23" t="s">
        <v>518</v>
      </c>
      <c r="M49" s="23"/>
      <c r="N49" s="23"/>
      <c r="O49" s="23"/>
      <c r="P49" s="23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11</v>
      </c>
      <c r="AA49" s="24">
        <v>2</v>
      </c>
      <c r="AB49" s="24">
        <v>7</v>
      </c>
      <c r="AC49" s="24">
        <f t="shared" si="14"/>
        <v>9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5"/>
        <v>0</v>
      </c>
      <c r="AQ49" s="24">
        <v>2</v>
      </c>
      <c r="AR49" s="40"/>
    </row>
    <row r="50" spans="1:44" ht="15.95" customHeight="1" x14ac:dyDescent="0.25">
      <c r="A50" s="47"/>
      <c r="C50" s="16" t="s">
        <v>515</v>
      </c>
      <c r="H50" s="24">
        <v>2</v>
      </c>
      <c r="I50" s="23" t="s">
        <v>61</v>
      </c>
      <c r="J50" s="23"/>
      <c r="K50" s="23"/>
      <c r="L50" s="23" t="s">
        <v>37</v>
      </c>
      <c r="M50" s="23"/>
      <c r="N50" s="23"/>
      <c r="O50" s="23"/>
      <c r="P50" s="23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11</v>
      </c>
      <c r="AA50" s="24">
        <v>0</v>
      </c>
      <c r="AB50" s="24">
        <v>7</v>
      </c>
      <c r="AC50" s="24">
        <f t="shared" si="14"/>
        <v>7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12</v>
      </c>
      <c r="AN50" s="24">
        <v>1</v>
      </c>
      <c r="AO50" s="24">
        <v>2</v>
      </c>
      <c r="AP50" s="24">
        <f t="shared" si="15"/>
        <v>3</v>
      </c>
      <c r="AQ50" s="24">
        <v>2</v>
      </c>
      <c r="AR50" s="40"/>
    </row>
    <row r="51" spans="1:44" ht="15.95" customHeight="1" x14ac:dyDescent="0.25">
      <c r="A51" s="47"/>
      <c r="C51" s="16" t="s">
        <v>516</v>
      </c>
      <c r="H51" s="24">
        <v>2</v>
      </c>
      <c r="I51" s="23" t="s">
        <v>76</v>
      </c>
      <c r="J51" s="23"/>
      <c r="K51" s="23"/>
      <c r="L51" s="23" t="s">
        <v>519</v>
      </c>
      <c r="M51" s="23"/>
      <c r="N51" s="23"/>
      <c r="O51" s="23"/>
      <c r="P51" s="23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8</v>
      </c>
      <c r="AA51" s="24">
        <v>1</v>
      </c>
      <c r="AB51" s="24">
        <v>6</v>
      </c>
      <c r="AC51" s="24">
        <f t="shared" si="14"/>
        <v>7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11</v>
      </c>
      <c r="AN51" s="24">
        <v>0</v>
      </c>
      <c r="AO51" s="24">
        <v>1</v>
      </c>
      <c r="AP51" s="24">
        <f t="shared" si="15"/>
        <v>1</v>
      </c>
      <c r="AQ51" s="24">
        <v>2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4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10</v>
      </c>
      <c r="AN52" s="24">
        <v>0</v>
      </c>
      <c r="AO52" s="24">
        <v>0</v>
      </c>
      <c r="AP52" s="24">
        <f t="shared" si="15"/>
        <v>0</v>
      </c>
      <c r="AQ52" s="24">
        <v>0</v>
      </c>
      <c r="AR52" s="40"/>
    </row>
    <row r="53" spans="1:44" ht="15.95" customHeight="1" thickBot="1" x14ac:dyDescent="0.3">
      <c r="A53" s="47"/>
      <c r="B53" s="11"/>
      <c r="C53" s="6" t="s">
        <v>184</v>
      </c>
      <c r="D53" s="16"/>
      <c r="F53" s="11"/>
      <c r="G53" s="5">
        <v>0</v>
      </c>
      <c r="H53" s="24"/>
      <c r="I53" s="23"/>
      <c r="L53" s="23"/>
      <c r="M53" s="23"/>
      <c r="N53" s="23"/>
      <c r="O53" s="23"/>
      <c r="P53" s="23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132</v>
      </c>
      <c r="AA53" s="25">
        <f t="shared" ref="AA53" si="16">SUM(AA41:AA52)</f>
        <v>41</v>
      </c>
      <c r="AB53" s="25">
        <f>SUM(AB41:AB52)</f>
        <v>61</v>
      </c>
      <c r="AC53" s="25">
        <f>+AB53+AA53</f>
        <v>102</v>
      </c>
      <c r="AD53" s="25">
        <f>SUM(AD41:AD52)</f>
        <v>16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131</v>
      </c>
      <c r="AN53" s="25">
        <f t="shared" ref="AN53" si="17">SUM(AN41:AN52)</f>
        <v>25</v>
      </c>
      <c r="AO53" s="25">
        <f>SUM(AO41:AO52)</f>
        <v>38</v>
      </c>
      <c r="AP53" s="25">
        <f>+AO53+AN53</f>
        <v>63</v>
      </c>
      <c r="AQ53" s="25">
        <f>SUM(AQ41:AQ52)</f>
        <v>18</v>
      </c>
      <c r="AR53" s="40"/>
    </row>
    <row r="54" spans="1:44" ht="15.95" customHeight="1" x14ac:dyDescent="0.25">
      <c r="A54" s="47"/>
      <c r="B54" s="24" t="s">
        <v>34</v>
      </c>
      <c r="C54" s="23"/>
      <c r="D54" s="16" t="s">
        <v>140</v>
      </c>
      <c r="E54" s="23"/>
      <c r="F54" s="23"/>
      <c r="G54" s="5"/>
      <c r="H54" s="24"/>
      <c r="I54" s="23"/>
      <c r="L54" s="23"/>
      <c r="M54" s="23"/>
      <c r="N54" s="23"/>
      <c r="O54" s="23"/>
      <c r="P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27</v>
      </c>
      <c r="AA54" s="15">
        <v>6</v>
      </c>
      <c r="AB54" s="15">
        <v>12</v>
      </c>
      <c r="AC54" s="15">
        <f t="shared" ref="AC54:AC65" si="18">+AA54+AB54</f>
        <v>18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14</v>
      </c>
      <c r="AN54" s="15">
        <v>2</v>
      </c>
      <c r="AO54" s="15">
        <v>2</v>
      </c>
      <c r="AP54" s="15">
        <f t="shared" ref="AP54:AP65" si="19">+AN54+AO54</f>
        <v>4</v>
      </c>
      <c r="AQ54" s="15">
        <v>0</v>
      </c>
      <c r="AR54" s="40"/>
    </row>
    <row r="55" spans="1:44" ht="15.95" customHeight="1" x14ac:dyDescent="0.25">
      <c r="A55" s="47"/>
      <c r="B55" s="40"/>
      <c r="C55" s="52"/>
      <c r="D55" s="52"/>
      <c r="E55" s="52"/>
      <c r="F55" s="52"/>
      <c r="G55" s="48"/>
      <c r="H55" s="51"/>
      <c r="I55" s="52"/>
      <c r="J55" s="52"/>
      <c r="K55" s="51"/>
      <c r="L55" s="51"/>
      <c r="M55" s="51"/>
      <c r="N55" s="51"/>
      <c r="O55" s="51"/>
      <c r="P55" s="51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7</v>
      </c>
      <c r="AA55" s="24">
        <v>0</v>
      </c>
      <c r="AB55" s="24">
        <v>0</v>
      </c>
      <c r="AC55" s="24">
        <f t="shared" si="18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19"/>
        <v>0</v>
      </c>
      <c r="AQ55" s="24">
        <v>0</v>
      </c>
      <c r="AR55" s="40"/>
    </row>
    <row r="56" spans="1:44" ht="15.95" customHeight="1" x14ac:dyDescent="0.25">
      <c r="A56" s="47"/>
      <c r="B56" s="11"/>
      <c r="C56" s="11"/>
      <c r="D56" s="11"/>
      <c r="E56" s="23" t="s">
        <v>142</v>
      </c>
      <c r="F56" s="23"/>
      <c r="G56" s="5">
        <f>SUM(G14:G55)</f>
        <v>29</v>
      </c>
      <c r="H56" s="5"/>
      <c r="I56" s="20"/>
      <c r="J56" s="23" t="s">
        <v>84</v>
      </c>
      <c r="K56" s="20"/>
      <c r="L56" s="5">
        <f>COUNTA(C14:C55)-8</f>
        <v>6</v>
      </c>
      <c r="N56" s="23" t="s">
        <v>102</v>
      </c>
      <c r="O56" s="5">
        <f>2*L56</f>
        <v>12</v>
      </c>
      <c r="P56" s="11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12</v>
      </c>
      <c r="AA56" s="24">
        <v>15</v>
      </c>
      <c r="AB56" s="24">
        <v>6</v>
      </c>
      <c r="AC56" s="24">
        <f t="shared" si="18"/>
        <v>21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10</v>
      </c>
      <c r="AN56" s="24">
        <v>13</v>
      </c>
      <c r="AO56" s="24">
        <v>7</v>
      </c>
      <c r="AP56" s="24">
        <f t="shared" si="19"/>
        <v>20</v>
      </c>
      <c r="AQ56" s="24">
        <v>4</v>
      </c>
      <c r="AR56" s="40"/>
    </row>
    <row r="57" spans="1:44" ht="15.95" customHeight="1" x14ac:dyDescent="0.25">
      <c r="A57" s="47"/>
      <c r="E57" s="23" t="s">
        <v>141</v>
      </c>
      <c r="F57" s="23"/>
      <c r="G57" s="5">
        <f>COUNTA(L15:L55)+COUNTIF(L15:L55,"*&amp;*")</f>
        <v>50</v>
      </c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7</v>
      </c>
      <c r="AA57" s="24">
        <v>2</v>
      </c>
      <c r="AB57" s="24">
        <v>5</v>
      </c>
      <c r="AC57" s="24">
        <f t="shared" si="18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11</v>
      </c>
      <c r="AN57" s="24">
        <v>1</v>
      </c>
      <c r="AO57" s="24">
        <v>7</v>
      </c>
      <c r="AP57" s="24">
        <f t="shared" si="19"/>
        <v>8</v>
      </c>
      <c r="AQ57" s="24">
        <v>0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4</v>
      </c>
      <c r="AA58" s="24">
        <v>2</v>
      </c>
      <c r="AB58" s="24">
        <v>3</v>
      </c>
      <c r="AC58" s="24">
        <f t="shared" si="18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12</v>
      </c>
      <c r="AN58" s="24">
        <v>0</v>
      </c>
      <c r="AO58" s="24">
        <v>6</v>
      </c>
      <c r="AP58" s="24">
        <f t="shared" si="19"/>
        <v>6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12</v>
      </c>
      <c r="AA59" s="24">
        <v>7</v>
      </c>
      <c r="AB59" s="24">
        <v>4</v>
      </c>
      <c r="AC59" s="24">
        <f t="shared" si="18"/>
        <v>11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11</v>
      </c>
      <c r="AN59" s="24">
        <v>7</v>
      </c>
      <c r="AO59" s="24">
        <v>8</v>
      </c>
      <c r="AP59" s="24">
        <f t="shared" si="19"/>
        <v>15</v>
      </c>
      <c r="AQ59" s="24">
        <v>0</v>
      </c>
      <c r="AR59" s="40"/>
    </row>
    <row r="60" spans="1:44" ht="15.95" customHeight="1" x14ac:dyDescent="0.25">
      <c r="A60" s="47"/>
      <c r="B60" s="6" t="s">
        <v>117</v>
      </c>
      <c r="C60" s="6"/>
      <c r="N60" s="6"/>
      <c r="O60" s="6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11</v>
      </c>
      <c r="AA60" s="24">
        <v>4</v>
      </c>
      <c r="AB60" s="24">
        <v>10</v>
      </c>
      <c r="AC60" s="24">
        <f t="shared" si="18"/>
        <v>14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12</v>
      </c>
      <c r="AN60" s="24">
        <v>0</v>
      </c>
      <c r="AO60" s="24">
        <v>3</v>
      </c>
      <c r="AP60" s="24">
        <f t="shared" si="19"/>
        <v>3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10</v>
      </c>
      <c r="AA61" s="24">
        <v>0</v>
      </c>
      <c r="AB61" s="24">
        <v>3</v>
      </c>
      <c r="AC61" s="24">
        <f t="shared" si="18"/>
        <v>3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11</v>
      </c>
      <c r="AN61" s="24">
        <v>1</v>
      </c>
      <c r="AO61" s="24">
        <v>1</v>
      </c>
      <c r="AP61" s="24">
        <f t="shared" si="19"/>
        <v>2</v>
      </c>
      <c r="AQ61" s="24">
        <v>2</v>
      </c>
      <c r="AR61" s="40"/>
    </row>
    <row r="62" spans="1:44" ht="15.95" customHeight="1" x14ac:dyDescent="0.25">
      <c r="A62" s="47"/>
      <c r="C62" s="6" t="s">
        <v>86</v>
      </c>
      <c r="H62" s="6" t="s">
        <v>93</v>
      </c>
      <c r="M62" s="6" t="s">
        <v>94</v>
      </c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9</v>
      </c>
      <c r="AA62" s="24">
        <v>0</v>
      </c>
      <c r="AB62" s="24">
        <v>4</v>
      </c>
      <c r="AC62" s="24">
        <f t="shared" si="18"/>
        <v>4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12</v>
      </c>
      <c r="AN62" s="24">
        <v>1</v>
      </c>
      <c r="AO62" s="24">
        <v>2</v>
      </c>
      <c r="AP62" s="24">
        <f t="shared" si="19"/>
        <v>3</v>
      </c>
      <c r="AQ62" s="24">
        <v>0</v>
      </c>
      <c r="AR62" s="40"/>
    </row>
    <row r="63" spans="1:44" ht="15.95" customHeight="1" x14ac:dyDescent="0.25">
      <c r="A63" s="40"/>
      <c r="C63" s="23" t="s">
        <v>440</v>
      </c>
      <c r="F63" s="23"/>
      <c r="H63" s="23" t="s">
        <v>247</v>
      </c>
      <c r="I63" s="23"/>
      <c r="J63" s="23"/>
      <c r="K63" s="23"/>
      <c r="L63" s="23"/>
      <c r="M63" s="23" t="s">
        <v>523</v>
      </c>
      <c r="O63" s="23"/>
      <c r="P63" s="23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11</v>
      </c>
      <c r="AA63" s="24">
        <v>2</v>
      </c>
      <c r="AB63" s="24">
        <v>4</v>
      </c>
      <c r="AC63" s="24">
        <f t="shared" si="18"/>
        <v>6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11</v>
      </c>
      <c r="AN63" s="24">
        <v>3</v>
      </c>
      <c r="AO63" s="24">
        <v>3</v>
      </c>
      <c r="AP63" s="24">
        <f t="shared" si="19"/>
        <v>6</v>
      </c>
      <c r="AQ63" s="24">
        <v>0</v>
      </c>
      <c r="AR63" s="40"/>
    </row>
    <row r="64" spans="1:44" ht="15.95" customHeight="1" x14ac:dyDescent="0.25">
      <c r="A64" s="47"/>
      <c r="C64" s="23" t="s">
        <v>520</v>
      </c>
      <c r="H64" s="23" t="s">
        <v>386</v>
      </c>
      <c r="M64" s="23" t="s">
        <v>524</v>
      </c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12</v>
      </c>
      <c r="AA64" s="24">
        <v>1</v>
      </c>
      <c r="AB64" s="24">
        <v>9</v>
      </c>
      <c r="AC64" s="24">
        <f t="shared" si="18"/>
        <v>10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11</v>
      </c>
      <c r="AN64" s="24">
        <v>2</v>
      </c>
      <c r="AO64" s="24">
        <v>2</v>
      </c>
      <c r="AP64" s="24">
        <f t="shared" si="19"/>
        <v>4</v>
      </c>
      <c r="AQ64" s="24">
        <v>0</v>
      </c>
      <c r="AR64" s="40"/>
    </row>
    <row r="65" spans="1:44" ht="15.95" customHeight="1" x14ac:dyDescent="0.25">
      <c r="A65" s="40"/>
      <c r="H65" s="23"/>
      <c r="M65" s="23" t="s">
        <v>525</v>
      </c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9</v>
      </c>
      <c r="AA65" s="24">
        <v>0</v>
      </c>
      <c r="AB65" s="24">
        <v>4</v>
      </c>
      <c r="AC65" s="24">
        <f t="shared" si="18"/>
        <v>4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12</v>
      </c>
      <c r="AN65" s="24">
        <v>0</v>
      </c>
      <c r="AO65" s="24">
        <v>3</v>
      </c>
      <c r="AP65" s="24">
        <f t="shared" si="19"/>
        <v>3</v>
      </c>
      <c r="AQ65" s="24">
        <v>2</v>
      </c>
      <c r="AR65" s="40"/>
    </row>
    <row r="66" spans="1:44" ht="15.95" customHeight="1" thickBot="1" x14ac:dyDescent="0.3">
      <c r="A66" s="47"/>
      <c r="M66" s="23" t="s">
        <v>392</v>
      </c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131</v>
      </c>
      <c r="AA66" s="25">
        <f t="shared" ref="AA66" si="20">SUM(AA54:AA65)</f>
        <v>39</v>
      </c>
      <c r="AB66" s="25">
        <f>SUM(AB54:AB65)</f>
        <v>64</v>
      </c>
      <c r="AC66" s="25">
        <f>+AB66+AA66</f>
        <v>103</v>
      </c>
      <c r="AD66" s="25">
        <f>SUM(AD54:AD65)</f>
        <v>12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132</v>
      </c>
      <c r="AN66" s="25">
        <f t="shared" ref="AN66" si="21">SUM(AN54:AN65)</f>
        <v>30</v>
      </c>
      <c r="AO66" s="25">
        <f>SUM(AO54:AO65)</f>
        <v>44</v>
      </c>
      <c r="AP66" s="25">
        <f>+AO66+AN66</f>
        <v>74</v>
      </c>
      <c r="AQ66" s="25">
        <f>SUM(AQ54:AQ65)</f>
        <v>10</v>
      </c>
      <c r="AR66" s="40"/>
    </row>
    <row r="67" spans="1:44" ht="15.95" customHeight="1" thickBot="1" x14ac:dyDescent="0.3">
      <c r="A67" s="47"/>
      <c r="M67" s="23" t="s">
        <v>526</v>
      </c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526</v>
      </c>
      <c r="AA67" s="39">
        <f t="shared" ref="AA67:AD67" si="22">+AA66+AA53+AA40+AA27</f>
        <v>151</v>
      </c>
      <c r="AB67" s="39">
        <f t="shared" si="22"/>
        <v>245</v>
      </c>
      <c r="AC67" s="39">
        <f t="shared" si="22"/>
        <v>396</v>
      </c>
      <c r="AD67" s="39">
        <f t="shared" si="22"/>
        <v>60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525</v>
      </c>
      <c r="AN67" s="39">
        <f t="shared" ref="AN67:AQ67" si="23">+AN66+AN53+AN40+AN27</f>
        <v>141</v>
      </c>
      <c r="AO67" s="39">
        <f t="shared" si="23"/>
        <v>221</v>
      </c>
      <c r="AP67" s="39">
        <f t="shared" si="23"/>
        <v>362</v>
      </c>
      <c r="AQ67" s="39">
        <f t="shared" si="23"/>
        <v>60</v>
      </c>
      <c r="AR67" s="40"/>
    </row>
    <row r="68" spans="1:44" ht="15.95" customHeight="1" thickTop="1" x14ac:dyDescent="0.25">
      <c r="A68" s="47"/>
      <c r="M68" s="23" t="s">
        <v>527</v>
      </c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1051</v>
      </c>
      <c r="AN68" s="24">
        <f>AA67+AN67</f>
        <v>292</v>
      </c>
      <c r="AO68" s="24">
        <f>AB67+AO67</f>
        <v>466</v>
      </c>
      <c r="AP68" s="37">
        <f>AC67+AP67</f>
        <v>758</v>
      </c>
      <c r="AQ68" s="24">
        <f>AD67+AQ67</f>
        <v>120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12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449</v>
      </c>
      <c r="Z77" s="24">
        <v>1</v>
      </c>
      <c r="AA77" s="24">
        <v>0</v>
      </c>
      <c r="AB77" s="24">
        <v>0</v>
      </c>
      <c r="AC77" s="24">
        <f t="shared" ref="AC77:AC78" si="24">+AA77+AB77</f>
        <v>0</v>
      </c>
      <c r="AD77" s="24">
        <v>0</v>
      </c>
      <c r="AF77" s="30">
        <v>6</v>
      </c>
      <c r="AG77" s="23" t="s">
        <v>214</v>
      </c>
      <c r="AM77" s="24">
        <v>4</v>
      </c>
      <c r="AN77" s="24">
        <v>0</v>
      </c>
      <c r="AO77" s="24">
        <v>1</v>
      </c>
      <c r="AP77" s="24">
        <f t="shared" ref="AP77:AP78" si="25">+AN77+AO77</f>
        <v>1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8</v>
      </c>
      <c r="T78" s="23" t="s">
        <v>492</v>
      </c>
      <c r="Z78" s="24">
        <v>1</v>
      </c>
      <c r="AA78" s="24">
        <v>1</v>
      </c>
      <c r="AB78" s="24">
        <v>0</v>
      </c>
      <c r="AC78" s="24">
        <f t="shared" si="24"/>
        <v>1</v>
      </c>
      <c r="AD78" s="24">
        <v>0</v>
      </c>
      <c r="AF78" s="30">
        <v>9.5</v>
      </c>
      <c r="AG78" s="23" t="s">
        <v>417</v>
      </c>
      <c r="AM78" s="24">
        <v>2</v>
      </c>
      <c r="AN78" s="24">
        <v>5</v>
      </c>
      <c r="AO78" s="24">
        <v>0</v>
      </c>
      <c r="AP78" s="24">
        <f t="shared" si="25"/>
        <v>5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H79" s="24"/>
      <c r="I79" s="24">
        <v>12</v>
      </c>
      <c r="J79" s="24">
        <v>17</v>
      </c>
      <c r="K79" s="24">
        <v>12</v>
      </c>
      <c r="L79" s="55">
        <f t="shared" ref="L79:L107" si="26">+J79+K79</f>
        <v>29</v>
      </c>
      <c r="M79" s="24">
        <v>2</v>
      </c>
      <c r="Q79" s="40"/>
      <c r="R79" s="40"/>
      <c r="S79" s="30">
        <v>9</v>
      </c>
      <c r="T79" s="23" t="s">
        <v>305</v>
      </c>
      <c r="Z79" s="24">
        <v>4</v>
      </c>
      <c r="AA79" s="24">
        <v>3</v>
      </c>
      <c r="AB79" s="24">
        <v>3</v>
      </c>
      <c r="AC79" s="24">
        <f>+AA79+AB79</f>
        <v>6</v>
      </c>
      <c r="AD79" s="24">
        <v>0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171</v>
      </c>
      <c r="E80" s="23"/>
      <c r="F80" s="23"/>
      <c r="G80" s="23" t="s">
        <v>136</v>
      </c>
      <c r="H80" s="24"/>
      <c r="I80" s="24">
        <v>12</v>
      </c>
      <c r="J80" s="24">
        <v>10</v>
      </c>
      <c r="K80" s="24">
        <v>19</v>
      </c>
      <c r="L80" s="55">
        <f t="shared" si="26"/>
        <v>29</v>
      </c>
      <c r="M80" s="24">
        <v>2</v>
      </c>
      <c r="Q80" s="40"/>
      <c r="R80" s="40"/>
      <c r="S80" s="30">
        <v>8</v>
      </c>
      <c r="T80" s="23" t="s">
        <v>447</v>
      </c>
      <c r="Z80" s="24">
        <v>2</v>
      </c>
      <c r="AA80" s="24">
        <v>0</v>
      </c>
      <c r="AB80" s="24">
        <v>1</v>
      </c>
      <c r="AC80" s="24">
        <f>+AA80+AB80</f>
        <v>1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158</v>
      </c>
      <c r="E81" s="23"/>
      <c r="F81" s="23"/>
      <c r="G81" s="23" t="s">
        <v>136</v>
      </c>
      <c r="H81" s="24"/>
      <c r="I81" s="24">
        <v>12</v>
      </c>
      <c r="J81" s="24">
        <v>17</v>
      </c>
      <c r="K81" s="24">
        <v>10</v>
      </c>
      <c r="L81" s="55">
        <f t="shared" si="26"/>
        <v>27</v>
      </c>
      <c r="M81" s="24">
        <v>6</v>
      </c>
      <c r="Q81" s="40"/>
      <c r="R81" s="40"/>
      <c r="S81" s="30">
        <v>9.5</v>
      </c>
      <c r="T81" s="23" t="s">
        <v>381</v>
      </c>
      <c r="Z81" s="24">
        <v>1</v>
      </c>
      <c r="AA81" s="24">
        <v>1</v>
      </c>
      <c r="AB81" s="24">
        <v>1</v>
      </c>
      <c r="AC81" s="24">
        <f>+AA81+AB81</f>
        <v>2</v>
      </c>
      <c r="AD81" s="24">
        <v>0</v>
      </c>
      <c r="AF81" s="30">
        <v>8</v>
      </c>
      <c r="AG81" s="23" t="s">
        <v>306</v>
      </c>
      <c r="AM81" s="24">
        <v>5</v>
      </c>
      <c r="AN81" s="24">
        <v>1</v>
      </c>
      <c r="AO81" s="24">
        <v>4</v>
      </c>
      <c r="AP81" s="24">
        <f t="shared" ref="AP81:AP84" si="27">+AN81+AO81</f>
        <v>5</v>
      </c>
      <c r="AQ81" s="24">
        <v>2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H82" s="24"/>
      <c r="I82" s="24">
        <v>9</v>
      </c>
      <c r="J82" s="24">
        <v>22</v>
      </c>
      <c r="K82" s="24">
        <v>4</v>
      </c>
      <c r="L82" s="55">
        <f t="shared" si="26"/>
        <v>26</v>
      </c>
      <c r="M82" s="24">
        <v>4</v>
      </c>
      <c r="Q82" s="40"/>
      <c r="R82" s="40"/>
      <c r="S82" s="30">
        <v>6.5</v>
      </c>
      <c r="T82" s="23" t="s">
        <v>213</v>
      </c>
      <c r="Z82" s="24">
        <v>7</v>
      </c>
      <c r="AA82" s="24">
        <v>2</v>
      </c>
      <c r="AB82" s="24">
        <v>0</v>
      </c>
      <c r="AC82" s="24">
        <f>+AA82+AB82</f>
        <v>2</v>
      </c>
      <c r="AD82" s="24">
        <v>0</v>
      </c>
      <c r="AF82" s="30">
        <v>8</v>
      </c>
      <c r="AG82" s="23" t="s">
        <v>341</v>
      </c>
      <c r="AM82" s="24">
        <v>7</v>
      </c>
      <c r="AN82" s="24">
        <v>3</v>
      </c>
      <c r="AO82" s="24">
        <v>1</v>
      </c>
      <c r="AP82" s="24">
        <f t="shared" si="27"/>
        <v>4</v>
      </c>
      <c r="AQ82" s="24">
        <v>2</v>
      </c>
      <c r="AR82" s="40"/>
    </row>
    <row r="83" spans="1:44" ht="15.75" customHeight="1" x14ac:dyDescent="0.25">
      <c r="A83" s="40"/>
      <c r="D83" s="23" t="s">
        <v>125</v>
      </c>
      <c r="E83" s="23"/>
      <c r="F83" s="23"/>
      <c r="G83" s="23" t="s">
        <v>147</v>
      </c>
      <c r="H83" s="24"/>
      <c r="I83" s="24">
        <v>12</v>
      </c>
      <c r="J83" s="24">
        <v>17</v>
      </c>
      <c r="K83" s="24">
        <v>5</v>
      </c>
      <c r="L83" s="55">
        <f t="shared" si="26"/>
        <v>22</v>
      </c>
      <c r="M83" s="24">
        <v>0</v>
      </c>
      <c r="Q83" s="40"/>
      <c r="R83" s="40"/>
      <c r="S83" s="30">
        <v>6.5</v>
      </c>
      <c r="T83" s="23" t="s">
        <v>448</v>
      </c>
      <c r="Z83" s="24">
        <v>4</v>
      </c>
      <c r="AA83" s="24">
        <v>1</v>
      </c>
      <c r="AB83" s="24">
        <v>2</v>
      </c>
      <c r="AC83" s="24">
        <f t="shared" ref="AC83" si="28">+AA83+AB83</f>
        <v>3</v>
      </c>
      <c r="AD83" s="24">
        <v>4</v>
      </c>
      <c r="AF83" s="30">
        <v>7.5</v>
      </c>
      <c r="AG83" s="23" t="s">
        <v>362</v>
      </c>
      <c r="AM83" s="24">
        <v>5</v>
      </c>
      <c r="AN83" s="24">
        <v>2</v>
      </c>
      <c r="AO83" s="24">
        <v>4</v>
      </c>
      <c r="AP83" s="24">
        <f t="shared" si="27"/>
        <v>6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12</v>
      </c>
      <c r="J84" s="24">
        <v>15</v>
      </c>
      <c r="K84" s="24">
        <v>6</v>
      </c>
      <c r="L84" s="55">
        <f t="shared" si="26"/>
        <v>21</v>
      </c>
      <c r="M84" s="24">
        <v>4</v>
      </c>
      <c r="Q84" s="40"/>
      <c r="R84" s="40"/>
      <c r="S84" s="30">
        <v>9</v>
      </c>
      <c r="T84" s="23" t="s">
        <v>521</v>
      </c>
      <c r="Z84" s="24">
        <v>1</v>
      </c>
      <c r="AA84" s="24">
        <v>0</v>
      </c>
      <c r="AB84" s="24">
        <v>1</v>
      </c>
      <c r="AC84" s="24">
        <f t="shared" ref="AC84:AC92" si="29">+AA84+AB84</f>
        <v>1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27"/>
        <v>0</v>
      </c>
      <c r="AQ84" s="24">
        <v>0</v>
      </c>
      <c r="AR84" s="40"/>
    </row>
    <row r="85" spans="1:44" ht="15.75" customHeight="1" x14ac:dyDescent="0.25">
      <c r="A85" s="40"/>
      <c r="D85" s="23" t="s">
        <v>112</v>
      </c>
      <c r="E85" s="23"/>
      <c r="F85" s="23"/>
      <c r="G85" s="23" t="s">
        <v>148</v>
      </c>
      <c r="H85" s="24"/>
      <c r="I85" s="24">
        <v>10</v>
      </c>
      <c r="J85" s="24">
        <v>13</v>
      </c>
      <c r="K85" s="24">
        <v>7</v>
      </c>
      <c r="L85" s="55">
        <f t="shared" si="26"/>
        <v>20</v>
      </c>
      <c r="M85" s="24">
        <v>4</v>
      </c>
      <c r="Q85" s="40"/>
      <c r="R85" s="40"/>
      <c r="S85" s="30">
        <v>8</v>
      </c>
      <c r="T85" s="23" t="s">
        <v>416</v>
      </c>
      <c r="Z85" s="24">
        <v>1</v>
      </c>
      <c r="AA85" s="24">
        <v>0</v>
      </c>
      <c r="AB85" s="24">
        <v>0</v>
      </c>
      <c r="AC85" s="24">
        <f t="shared" si="29"/>
        <v>0</v>
      </c>
      <c r="AD85" s="24">
        <v>0</v>
      </c>
      <c r="AF85" s="30">
        <v>7</v>
      </c>
      <c r="AG85" s="23" t="s">
        <v>293</v>
      </c>
      <c r="AM85" s="24">
        <v>3</v>
      </c>
      <c r="AN85" s="24">
        <v>2</v>
      </c>
      <c r="AO85" s="24">
        <v>0</v>
      </c>
      <c r="AP85" s="24">
        <f>+AN85+AO85</f>
        <v>2</v>
      </c>
      <c r="AQ85" s="24">
        <v>0</v>
      </c>
      <c r="AR85" s="40"/>
    </row>
    <row r="86" spans="1:44" ht="15.75" customHeight="1" x14ac:dyDescent="0.25">
      <c r="A86" s="40"/>
      <c r="D86" s="23" t="s">
        <v>123</v>
      </c>
      <c r="E86" s="23"/>
      <c r="F86" s="23"/>
      <c r="G86" s="23" t="s">
        <v>149</v>
      </c>
      <c r="H86" s="24"/>
      <c r="I86" s="24">
        <v>12</v>
      </c>
      <c r="J86" s="24">
        <v>5</v>
      </c>
      <c r="K86" s="24">
        <v>12</v>
      </c>
      <c r="L86" s="55">
        <f t="shared" si="26"/>
        <v>17</v>
      </c>
      <c r="M86" s="24">
        <v>0</v>
      </c>
      <c r="Q86" s="46"/>
      <c r="R86" s="46"/>
      <c r="S86" s="30">
        <v>9.5</v>
      </c>
      <c r="T86" s="23" t="s">
        <v>285</v>
      </c>
      <c r="Z86" s="24">
        <v>3</v>
      </c>
      <c r="AA86" s="24">
        <v>5</v>
      </c>
      <c r="AB86" s="24">
        <v>3</v>
      </c>
      <c r="AC86" s="24">
        <f t="shared" si="29"/>
        <v>8</v>
      </c>
      <c r="AD86" s="24">
        <v>0</v>
      </c>
      <c r="AF86" s="30">
        <v>7.5</v>
      </c>
      <c r="AG86" s="23" t="s">
        <v>215</v>
      </c>
      <c r="AM86" s="24">
        <v>13</v>
      </c>
      <c r="AN86" s="24">
        <v>7</v>
      </c>
      <c r="AO86" s="24">
        <v>9</v>
      </c>
      <c r="AP86" s="24">
        <f>+AN86+AO86</f>
        <v>16</v>
      </c>
      <c r="AQ86" s="24">
        <v>0</v>
      </c>
      <c r="AR86" s="46"/>
    </row>
    <row r="87" spans="1:44" ht="15.75" customHeight="1" x14ac:dyDescent="0.25">
      <c r="A87" s="40"/>
      <c r="D87" s="23" t="s">
        <v>61</v>
      </c>
      <c r="E87" s="23"/>
      <c r="F87" s="23"/>
      <c r="G87" s="23" t="s">
        <v>17</v>
      </c>
      <c r="H87" s="24"/>
      <c r="I87" s="24">
        <v>10</v>
      </c>
      <c r="J87" s="24">
        <v>8</v>
      </c>
      <c r="K87" s="24">
        <v>8</v>
      </c>
      <c r="L87" s="55">
        <f t="shared" si="26"/>
        <v>16</v>
      </c>
      <c r="M87" s="24">
        <v>4</v>
      </c>
      <c r="Q87" s="46"/>
      <c r="R87" s="46"/>
      <c r="S87" s="30">
        <v>7.5</v>
      </c>
      <c r="T87" s="23" t="s">
        <v>451</v>
      </c>
      <c r="Z87" s="24">
        <v>1</v>
      </c>
      <c r="AA87" s="24">
        <v>0</v>
      </c>
      <c r="AB87" s="24">
        <v>0</v>
      </c>
      <c r="AC87" s="24">
        <f t="shared" si="29"/>
        <v>0</v>
      </c>
      <c r="AD87" s="24">
        <v>0</v>
      </c>
      <c r="AF87" s="30">
        <v>8.5</v>
      </c>
      <c r="AG87" s="23" t="s">
        <v>339</v>
      </c>
      <c r="AM87" s="24">
        <v>4</v>
      </c>
      <c r="AN87" s="24">
        <v>2</v>
      </c>
      <c r="AO87" s="24">
        <v>2</v>
      </c>
      <c r="AP87" s="24">
        <f t="shared" ref="AP87:AP88" si="30">+AN87+AO87</f>
        <v>4</v>
      </c>
      <c r="AQ87" s="24">
        <v>4</v>
      </c>
      <c r="AR87" s="46"/>
    </row>
    <row r="88" spans="1:44" ht="15.75" customHeight="1" x14ac:dyDescent="0.25">
      <c r="A88" s="40"/>
      <c r="D88" s="23" t="s">
        <v>106</v>
      </c>
      <c r="G88" s="23" t="s">
        <v>148</v>
      </c>
      <c r="H88" s="24"/>
      <c r="I88" s="24">
        <v>11</v>
      </c>
      <c r="J88" s="24">
        <v>7</v>
      </c>
      <c r="K88" s="24">
        <v>8</v>
      </c>
      <c r="L88" s="55">
        <f t="shared" si="26"/>
        <v>15</v>
      </c>
      <c r="M88" s="24">
        <v>0</v>
      </c>
      <c r="Q88" s="46"/>
      <c r="R88" s="46"/>
      <c r="S88" s="30">
        <v>7.5</v>
      </c>
      <c r="T88" s="23" t="s">
        <v>472</v>
      </c>
      <c r="Z88" s="24">
        <v>2</v>
      </c>
      <c r="AA88" s="24">
        <v>0</v>
      </c>
      <c r="AB88" s="24">
        <v>1</v>
      </c>
      <c r="AC88" s="24">
        <f t="shared" si="29"/>
        <v>1</v>
      </c>
      <c r="AD88" s="24">
        <v>0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0"/>
        <v>2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11</v>
      </c>
      <c r="J89" s="24">
        <v>4</v>
      </c>
      <c r="K89" s="24">
        <v>10</v>
      </c>
      <c r="L89" s="55">
        <f t="shared" si="26"/>
        <v>14</v>
      </c>
      <c r="M89" s="24">
        <v>0</v>
      </c>
      <c r="Q89" s="47"/>
      <c r="R89" s="47"/>
      <c r="S89" s="30">
        <v>6.5</v>
      </c>
      <c r="T89" s="23" t="s">
        <v>245</v>
      </c>
      <c r="Z89" s="24">
        <v>17</v>
      </c>
      <c r="AA89" s="24">
        <v>2</v>
      </c>
      <c r="AB89" s="24">
        <v>5</v>
      </c>
      <c r="AC89" s="24">
        <f t="shared" si="29"/>
        <v>7</v>
      </c>
      <c r="AD89" s="24">
        <v>0</v>
      </c>
      <c r="AF89" s="30">
        <v>7</v>
      </c>
      <c r="AG89" s="23" t="s">
        <v>210</v>
      </c>
      <c r="AM89" s="24">
        <v>10</v>
      </c>
      <c r="AN89" s="24">
        <v>3</v>
      </c>
      <c r="AO89" s="24">
        <v>1</v>
      </c>
      <c r="AP89" s="24">
        <f>+AN89+AO89</f>
        <v>4</v>
      </c>
      <c r="AQ89" s="24">
        <v>2</v>
      </c>
      <c r="AR89" s="47"/>
    </row>
    <row r="90" spans="1:44" ht="15.75" customHeight="1" x14ac:dyDescent="0.25">
      <c r="A90" s="40"/>
      <c r="D90" s="23" t="s">
        <v>88</v>
      </c>
      <c r="E90" s="23"/>
      <c r="F90" s="23"/>
      <c r="G90" s="16" t="s">
        <v>138</v>
      </c>
      <c r="H90" s="24"/>
      <c r="I90" s="24">
        <v>12</v>
      </c>
      <c r="J90" s="24">
        <v>7</v>
      </c>
      <c r="K90" s="24">
        <v>5</v>
      </c>
      <c r="L90" s="55">
        <f t="shared" si="26"/>
        <v>12</v>
      </c>
      <c r="M90" s="24">
        <v>0</v>
      </c>
      <c r="Q90" s="47"/>
      <c r="R90" s="47"/>
      <c r="S90" s="30">
        <v>8</v>
      </c>
      <c r="T90" s="23" t="s">
        <v>283</v>
      </c>
      <c r="Z90" s="24">
        <v>2</v>
      </c>
      <c r="AA90" s="24">
        <v>1</v>
      </c>
      <c r="AB90" s="24">
        <v>0</v>
      </c>
      <c r="AC90" s="24">
        <f t="shared" si="29"/>
        <v>1</v>
      </c>
      <c r="AD90" s="24">
        <v>0</v>
      </c>
      <c r="AF90" s="30">
        <v>6</v>
      </c>
      <c r="AG90" s="23" t="s">
        <v>364</v>
      </c>
      <c r="AM90" s="24">
        <v>3</v>
      </c>
      <c r="AN90" s="24">
        <v>0</v>
      </c>
      <c r="AO90" s="24">
        <v>2</v>
      </c>
      <c r="AP90" s="24">
        <f t="shared" ref="AP90:AP92" si="31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81</v>
      </c>
      <c r="E91" s="23"/>
      <c r="F91" s="23"/>
      <c r="G91" s="23" t="s">
        <v>146</v>
      </c>
      <c r="H91" s="24"/>
      <c r="I91" s="24">
        <v>12</v>
      </c>
      <c r="J91" s="24">
        <v>7</v>
      </c>
      <c r="K91" s="24">
        <v>4</v>
      </c>
      <c r="L91" s="55">
        <f t="shared" si="26"/>
        <v>11</v>
      </c>
      <c r="M91" s="24">
        <v>0</v>
      </c>
      <c r="Q91" s="47"/>
      <c r="R91" s="47"/>
      <c r="S91" s="30">
        <v>7</v>
      </c>
      <c r="T91" s="23" t="s">
        <v>340</v>
      </c>
      <c r="Z91" s="24">
        <v>1</v>
      </c>
      <c r="AA91" s="24">
        <v>0</v>
      </c>
      <c r="AB91" s="24">
        <v>0</v>
      </c>
      <c r="AC91" s="24">
        <f t="shared" si="29"/>
        <v>0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1"/>
        <v>0</v>
      </c>
      <c r="AQ91" s="24">
        <v>0</v>
      </c>
      <c r="AR91" s="47"/>
    </row>
    <row r="92" spans="1:44" ht="15.75" customHeight="1" x14ac:dyDescent="0.25">
      <c r="A92" s="40"/>
      <c r="D92" s="23" t="s">
        <v>62</v>
      </c>
      <c r="E92" s="23"/>
      <c r="F92" s="23"/>
      <c r="G92" s="16" t="s">
        <v>21</v>
      </c>
      <c r="H92" s="24"/>
      <c r="I92" s="24">
        <v>11</v>
      </c>
      <c r="J92" s="24">
        <v>6</v>
      </c>
      <c r="K92" s="24">
        <v>5</v>
      </c>
      <c r="L92" s="55">
        <f t="shared" si="26"/>
        <v>11</v>
      </c>
      <c r="M92" s="24">
        <v>4</v>
      </c>
      <c r="Q92" s="47"/>
      <c r="R92" s="47"/>
      <c r="S92" s="30">
        <v>8.5</v>
      </c>
      <c r="T92" s="23" t="s">
        <v>244</v>
      </c>
      <c r="Z92" s="24">
        <v>1</v>
      </c>
      <c r="AA92" s="24">
        <v>2</v>
      </c>
      <c r="AB92" s="24">
        <v>0</v>
      </c>
      <c r="AC92" s="24">
        <f t="shared" si="29"/>
        <v>2</v>
      </c>
      <c r="AD92" s="24">
        <v>0</v>
      </c>
      <c r="AF92" s="30">
        <v>6</v>
      </c>
      <c r="AG92" s="23" t="s">
        <v>282</v>
      </c>
      <c r="AM92" s="24">
        <v>6</v>
      </c>
      <c r="AN92" s="24">
        <v>0</v>
      </c>
      <c r="AO92" s="24">
        <v>0</v>
      </c>
      <c r="AP92" s="24">
        <f t="shared" si="31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49</v>
      </c>
      <c r="E93" s="23"/>
      <c r="F93" s="23"/>
      <c r="G93" s="16" t="s">
        <v>138</v>
      </c>
      <c r="H93" s="24"/>
      <c r="I93" s="24">
        <v>11</v>
      </c>
      <c r="J93" s="24">
        <v>5</v>
      </c>
      <c r="K93" s="24">
        <v>6</v>
      </c>
      <c r="L93" s="55">
        <f t="shared" si="26"/>
        <v>11</v>
      </c>
      <c r="M93" s="24">
        <v>0</v>
      </c>
      <c r="Q93" s="47"/>
      <c r="R93" s="47"/>
      <c r="S93" s="30">
        <v>7.5</v>
      </c>
      <c r="T93" s="23" t="s">
        <v>284</v>
      </c>
      <c r="Z93" s="24">
        <v>1</v>
      </c>
      <c r="AA93" s="24">
        <v>0</v>
      </c>
      <c r="AB93" s="24">
        <v>0</v>
      </c>
      <c r="AC93" s="24">
        <f t="shared" ref="AC93" si="32">+AA93+AB93</f>
        <v>0</v>
      </c>
      <c r="AD93" s="24">
        <v>0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122</v>
      </c>
      <c r="E94" s="23"/>
      <c r="F94" s="23"/>
      <c r="G94" s="23" t="s">
        <v>136</v>
      </c>
      <c r="H94" s="24"/>
      <c r="I94" s="24">
        <v>12</v>
      </c>
      <c r="J94" s="24">
        <v>4</v>
      </c>
      <c r="K94" s="24">
        <v>7</v>
      </c>
      <c r="L94" s="55">
        <f t="shared" si="26"/>
        <v>11</v>
      </c>
      <c r="M94" s="24">
        <v>0</v>
      </c>
      <c r="Q94" s="47"/>
      <c r="R94" s="47"/>
      <c r="S94" s="30">
        <v>7</v>
      </c>
      <c r="T94" s="23" t="s">
        <v>212</v>
      </c>
      <c r="Z94" s="24">
        <v>6</v>
      </c>
      <c r="AA94" s="24">
        <v>1</v>
      </c>
      <c r="AB94" s="24">
        <v>2</v>
      </c>
      <c r="AC94" s="24">
        <f>+AA94+AB94</f>
        <v>3</v>
      </c>
      <c r="AD94" s="24">
        <v>0</v>
      </c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75</v>
      </c>
      <c r="AN94" s="15">
        <f>SUM(AN77:AN93)</f>
        <v>29</v>
      </c>
      <c r="AO94" s="15">
        <f>SUM(AO77:AO93)</f>
        <v>30</v>
      </c>
      <c r="AP94" s="15">
        <f>SUM(AP77:AP93)</f>
        <v>59</v>
      </c>
      <c r="AQ94" s="15">
        <f>SUM(AQ77:AQ93)</f>
        <v>10</v>
      </c>
      <c r="AR94" s="47"/>
    </row>
    <row r="95" spans="1:44" ht="15.75" customHeight="1" x14ac:dyDescent="0.25">
      <c r="A95" s="40"/>
      <c r="D95" s="23" t="s">
        <v>66</v>
      </c>
      <c r="E95" s="23"/>
      <c r="F95" s="23"/>
      <c r="G95" s="23" t="s">
        <v>136</v>
      </c>
      <c r="H95" s="24"/>
      <c r="I95" s="24">
        <v>12</v>
      </c>
      <c r="J95" s="24">
        <v>1</v>
      </c>
      <c r="K95" s="24">
        <v>10</v>
      </c>
      <c r="L95" s="55">
        <f t="shared" si="26"/>
        <v>11</v>
      </c>
      <c r="M95" s="24">
        <v>2</v>
      </c>
      <c r="Q95" s="47"/>
      <c r="R95" s="47"/>
      <c r="S95" s="30">
        <v>7.5</v>
      </c>
      <c r="T95" s="23" t="s">
        <v>280</v>
      </c>
      <c r="Z95" s="24">
        <v>2</v>
      </c>
      <c r="AA95" s="24">
        <v>0</v>
      </c>
      <c r="AB95" s="24">
        <v>1</v>
      </c>
      <c r="AC95" s="24">
        <f t="shared" ref="AC95:AC98" si="33">+AA95+AB95</f>
        <v>1</v>
      </c>
      <c r="AD95" s="24">
        <v>2</v>
      </c>
      <c r="AR95" s="47"/>
    </row>
    <row r="96" spans="1:44" ht="15.75" customHeight="1" x14ac:dyDescent="0.25">
      <c r="A96" s="40"/>
      <c r="D96" s="23" t="s">
        <v>69</v>
      </c>
      <c r="E96" s="23"/>
      <c r="F96" s="23"/>
      <c r="G96" s="23" t="s">
        <v>149</v>
      </c>
      <c r="H96" s="24"/>
      <c r="I96" s="24">
        <v>6</v>
      </c>
      <c r="J96" s="24">
        <v>0</v>
      </c>
      <c r="K96" s="24">
        <v>11</v>
      </c>
      <c r="L96" s="55">
        <f t="shared" si="26"/>
        <v>11</v>
      </c>
      <c r="M96" s="24">
        <v>0</v>
      </c>
      <c r="Q96" s="47"/>
      <c r="R96" s="47"/>
      <c r="S96" s="30">
        <v>8.5</v>
      </c>
      <c r="T96" s="23" t="s">
        <v>240</v>
      </c>
      <c r="Z96" s="24">
        <v>9</v>
      </c>
      <c r="AA96" s="24">
        <v>4</v>
      </c>
      <c r="AB96" s="24">
        <v>3</v>
      </c>
      <c r="AC96" s="24">
        <f t="shared" si="33"/>
        <v>7</v>
      </c>
      <c r="AD96" s="24">
        <v>0</v>
      </c>
      <c r="AR96" s="47"/>
    </row>
    <row r="97" spans="1:44" ht="15.75" customHeight="1" x14ac:dyDescent="0.25">
      <c r="A97" s="40"/>
      <c r="D97" s="23" t="s">
        <v>154</v>
      </c>
      <c r="E97" s="23"/>
      <c r="F97" s="23"/>
      <c r="G97" s="23" t="s">
        <v>147</v>
      </c>
      <c r="H97" s="24"/>
      <c r="I97" s="24">
        <v>11</v>
      </c>
      <c r="J97" s="24">
        <v>5</v>
      </c>
      <c r="K97" s="24">
        <v>5</v>
      </c>
      <c r="L97" s="55">
        <f t="shared" si="26"/>
        <v>10</v>
      </c>
      <c r="M97" s="24">
        <v>2</v>
      </c>
      <c r="Q97" s="47"/>
      <c r="R97" s="47"/>
      <c r="S97" s="30">
        <v>6.5</v>
      </c>
      <c r="T97" s="23" t="s">
        <v>450</v>
      </c>
      <c r="Z97" s="24">
        <v>2</v>
      </c>
      <c r="AA97" s="24">
        <v>0</v>
      </c>
      <c r="AB97" s="24">
        <v>1</v>
      </c>
      <c r="AC97" s="24">
        <f t="shared" si="33"/>
        <v>1</v>
      </c>
      <c r="AD97" s="24">
        <v>0</v>
      </c>
      <c r="AR97" s="47"/>
    </row>
    <row r="98" spans="1:44" ht="15.75" customHeight="1" x14ac:dyDescent="0.25">
      <c r="A98" s="40"/>
      <c r="D98" s="23" t="s">
        <v>56</v>
      </c>
      <c r="G98" s="23" t="s">
        <v>149</v>
      </c>
      <c r="H98" s="24"/>
      <c r="I98" s="24">
        <v>12</v>
      </c>
      <c r="J98" s="24">
        <v>3</v>
      </c>
      <c r="K98" s="24">
        <v>7</v>
      </c>
      <c r="L98" s="55">
        <f t="shared" si="26"/>
        <v>10</v>
      </c>
      <c r="M98" s="24">
        <v>2</v>
      </c>
      <c r="Q98" s="47"/>
      <c r="R98" s="47"/>
      <c r="S98" s="30">
        <v>7.5</v>
      </c>
      <c r="T98" s="23" t="s">
        <v>471</v>
      </c>
      <c r="Z98" s="24">
        <v>2</v>
      </c>
      <c r="AA98" s="24">
        <v>0</v>
      </c>
      <c r="AB98" s="24">
        <v>3</v>
      </c>
      <c r="AC98" s="24">
        <f t="shared" si="33"/>
        <v>3</v>
      </c>
      <c r="AD98" s="24">
        <v>0</v>
      </c>
      <c r="AR98" s="47"/>
    </row>
    <row r="99" spans="1:44" ht="15.75" customHeight="1" x14ac:dyDescent="0.25">
      <c r="A99" s="40"/>
      <c r="D99" s="23" t="s">
        <v>37</v>
      </c>
      <c r="E99" s="23"/>
      <c r="F99" s="23"/>
      <c r="G99" s="23" t="s">
        <v>17</v>
      </c>
      <c r="H99" s="24"/>
      <c r="I99" s="24">
        <v>11</v>
      </c>
      <c r="J99" s="24">
        <v>3</v>
      </c>
      <c r="K99" s="24">
        <v>7</v>
      </c>
      <c r="L99" s="55">
        <f t="shared" si="26"/>
        <v>10</v>
      </c>
      <c r="M99" s="24">
        <v>0</v>
      </c>
      <c r="Q99" s="47"/>
      <c r="R99" s="47"/>
      <c r="S99" s="30">
        <v>8</v>
      </c>
      <c r="T99" s="23" t="s">
        <v>279</v>
      </c>
      <c r="Z99" s="24">
        <v>2</v>
      </c>
      <c r="AA99" s="24">
        <v>0</v>
      </c>
      <c r="AB99" s="24">
        <v>3</v>
      </c>
      <c r="AC99" s="24">
        <f>+AA99+AB99</f>
        <v>3</v>
      </c>
      <c r="AD99" s="24">
        <v>0</v>
      </c>
      <c r="AR99" s="47"/>
    </row>
    <row r="100" spans="1:44" ht="15.75" customHeight="1" thickBot="1" x14ac:dyDescent="0.3">
      <c r="A100" s="40"/>
      <c r="D100" s="23" t="s">
        <v>157</v>
      </c>
      <c r="G100" s="16" t="s">
        <v>138</v>
      </c>
      <c r="H100" s="24"/>
      <c r="I100" s="24">
        <v>12</v>
      </c>
      <c r="J100" s="24">
        <v>2</v>
      </c>
      <c r="K100" s="24">
        <v>8</v>
      </c>
      <c r="L100" s="55">
        <f t="shared" si="26"/>
        <v>10</v>
      </c>
      <c r="M100" s="24">
        <v>4</v>
      </c>
      <c r="Q100" s="47"/>
      <c r="R100" s="47"/>
      <c r="S100" s="30">
        <v>8</v>
      </c>
      <c r="T100" s="23" t="s">
        <v>415</v>
      </c>
      <c r="Z100" s="24">
        <v>1</v>
      </c>
      <c r="AA100" s="24">
        <v>0</v>
      </c>
      <c r="AB100" s="24">
        <v>2</v>
      </c>
      <c r="AC100" s="24">
        <f>+AA100+AB100</f>
        <v>2</v>
      </c>
      <c r="AD100" s="24">
        <v>0</v>
      </c>
      <c r="AR100" s="47"/>
    </row>
    <row r="101" spans="1:44" ht="15.75" customHeight="1" x14ac:dyDescent="0.25">
      <c r="A101" s="40"/>
      <c r="D101" s="23" t="s">
        <v>104</v>
      </c>
      <c r="E101" s="23"/>
      <c r="F101" s="23"/>
      <c r="G101" s="23" t="s">
        <v>147</v>
      </c>
      <c r="H101" s="24"/>
      <c r="I101" s="24">
        <v>10</v>
      </c>
      <c r="J101" s="24">
        <v>2</v>
      </c>
      <c r="K101" s="24">
        <v>8</v>
      </c>
      <c r="L101" s="55">
        <f t="shared" si="26"/>
        <v>10</v>
      </c>
      <c r="M101" s="24">
        <v>4</v>
      </c>
      <c r="Q101" s="47"/>
      <c r="R101" s="47"/>
      <c r="S101" s="8"/>
      <c r="T101" s="34" t="s">
        <v>124</v>
      </c>
      <c r="U101" s="8"/>
      <c r="V101" s="8"/>
      <c r="W101" s="8"/>
      <c r="X101" s="8"/>
      <c r="Y101" s="8"/>
      <c r="Z101" s="15">
        <f>SUM(Z77:Z100)</f>
        <v>74</v>
      </c>
      <c r="AA101" s="15">
        <f>SUM(AA77:AA100)</f>
        <v>23</v>
      </c>
      <c r="AB101" s="15">
        <f>SUM(AB77:AB100)</f>
        <v>32</v>
      </c>
      <c r="AC101" s="15">
        <f>SUM(AC77:AC100)</f>
        <v>55</v>
      </c>
      <c r="AD101" s="15">
        <f>SUM(AD77:AD100)</f>
        <v>6</v>
      </c>
      <c r="AR101" s="47"/>
    </row>
    <row r="102" spans="1:44" ht="15.75" customHeight="1" x14ac:dyDescent="0.25">
      <c r="A102" s="40"/>
      <c r="D102" s="23" t="s">
        <v>175</v>
      </c>
      <c r="G102" s="23" t="s">
        <v>149</v>
      </c>
      <c r="H102" s="24"/>
      <c r="I102" s="24">
        <v>9</v>
      </c>
      <c r="J102" s="24">
        <v>2</v>
      </c>
      <c r="K102" s="24">
        <v>8</v>
      </c>
      <c r="L102" s="55">
        <f t="shared" si="26"/>
        <v>10</v>
      </c>
      <c r="M102" s="24">
        <v>0</v>
      </c>
      <c r="Q102" s="47"/>
      <c r="R102" s="47"/>
      <c r="T102" s="23" t="s">
        <v>120</v>
      </c>
      <c r="Z102" s="24">
        <f>+Z101+AM94</f>
        <v>149</v>
      </c>
      <c r="AA102" s="24">
        <f>+AA101+AN94</f>
        <v>52</v>
      </c>
      <c r="AB102" s="24">
        <f>+AB101+AO94</f>
        <v>62</v>
      </c>
      <c r="AC102" s="24">
        <f>+AC101+AP94</f>
        <v>114</v>
      </c>
      <c r="AD102" s="24">
        <f>+AD101+AQ94</f>
        <v>16</v>
      </c>
    </row>
    <row r="103" spans="1:44" ht="15.75" customHeight="1" x14ac:dyDescent="0.25">
      <c r="A103" s="40"/>
      <c r="D103" s="23" t="s">
        <v>179</v>
      </c>
      <c r="E103" s="23"/>
      <c r="F103" s="23"/>
      <c r="G103" s="23" t="s">
        <v>146</v>
      </c>
      <c r="H103" s="24"/>
      <c r="I103" s="24">
        <v>12</v>
      </c>
      <c r="J103" s="24">
        <v>1</v>
      </c>
      <c r="K103" s="24">
        <v>9</v>
      </c>
      <c r="L103" s="55">
        <f t="shared" si="26"/>
        <v>10</v>
      </c>
      <c r="M103" s="24">
        <v>4</v>
      </c>
      <c r="Q103" s="47"/>
      <c r="R103" s="47"/>
      <c r="AR103" s="47"/>
    </row>
    <row r="104" spans="1:44" ht="15.75" customHeight="1" thickBot="1" x14ac:dyDescent="0.3">
      <c r="A104" s="40"/>
      <c r="D104" s="23" t="s">
        <v>83</v>
      </c>
      <c r="E104" s="23"/>
      <c r="F104" s="23"/>
      <c r="G104" s="23" t="s">
        <v>149</v>
      </c>
      <c r="H104" s="24"/>
      <c r="I104" s="24">
        <v>11</v>
      </c>
      <c r="J104" s="24">
        <v>1</v>
      </c>
      <c r="K104" s="24">
        <v>9</v>
      </c>
      <c r="L104" s="55">
        <f t="shared" si="26"/>
        <v>10</v>
      </c>
      <c r="M104" s="24">
        <v>0</v>
      </c>
      <c r="Q104" s="47"/>
      <c r="R104" s="47"/>
      <c r="S104" s="31" t="s">
        <v>150</v>
      </c>
      <c r="T104" s="31" t="s">
        <v>153</v>
      </c>
      <c r="U104" s="31"/>
      <c r="V104" s="43"/>
      <c r="W104" s="43"/>
      <c r="X104" s="43"/>
      <c r="Y104" s="43"/>
      <c r="Z104" s="43" t="s">
        <v>4</v>
      </c>
      <c r="AA104" s="43" t="s">
        <v>29</v>
      </c>
      <c r="AB104" s="43" t="s">
        <v>30</v>
      </c>
      <c r="AC104" s="43" t="s">
        <v>31</v>
      </c>
      <c r="AD104" s="43" t="s">
        <v>3</v>
      </c>
      <c r="AF104" s="31" t="s">
        <v>150</v>
      </c>
      <c r="AG104" s="31" t="s">
        <v>153</v>
      </c>
      <c r="AH104" s="31"/>
      <c r="AI104" s="43"/>
      <c r="AJ104" s="43"/>
      <c r="AK104" s="43"/>
      <c r="AL104" s="43"/>
      <c r="AM104" s="43" t="s">
        <v>4</v>
      </c>
      <c r="AN104" s="43" t="s">
        <v>29</v>
      </c>
      <c r="AO104" s="43" t="s">
        <v>30</v>
      </c>
      <c r="AP104" s="43" t="s">
        <v>31</v>
      </c>
      <c r="AQ104" s="43" t="s">
        <v>3</v>
      </c>
      <c r="AR104" s="47"/>
    </row>
    <row r="105" spans="1:44" ht="15.75" customHeight="1" x14ac:dyDescent="0.25">
      <c r="A105" s="40"/>
      <c r="D105" s="23" t="s">
        <v>41</v>
      </c>
      <c r="E105" s="23"/>
      <c r="F105" s="23"/>
      <c r="G105" s="23" t="s">
        <v>136</v>
      </c>
      <c r="H105" s="24"/>
      <c r="I105" s="24">
        <v>11</v>
      </c>
      <c r="J105" s="24">
        <v>5</v>
      </c>
      <c r="K105" s="24">
        <v>4</v>
      </c>
      <c r="L105" s="55">
        <f t="shared" si="26"/>
        <v>9</v>
      </c>
      <c r="M105" s="24">
        <v>0</v>
      </c>
      <c r="Q105" s="47"/>
      <c r="R105" s="47"/>
      <c r="S105" s="30">
        <v>6</v>
      </c>
      <c r="T105" s="23" t="s">
        <v>157</v>
      </c>
      <c r="Z105" s="24">
        <v>1.5</v>
      </c>
      <c r="AA105" s="24">
        <v>0</v>
      </c>
      <c r="AB105" s="24">
        <v>1</v>
      </c>
      <c r="AC105" s="24">
        <f t="shared" ref="AC105:AC117" si="34">+AA105+AB105</f>
        <v>1</v>
      </c>
      <c r="AD105" s="24">
        <v>0</v>
      </c>
      <c r="AF105" s="24">
        <v>8.5</v>
      </c>
      <c r="AG105" s="23" t="s">
        <v>88</v>
      </c>
      <c r="AM105" s="24">
        <v>1</v>
      </c>
      <c r="AN105" s="24">
        <v>1</v>
      </c>
      <c r="AO105" s="24">
        <v>0</v>
      </c>
      <c r="AP105" s="24">
        <f t="shared" ref="AP105:AP107" si="35">+AN105+AO105</f>
        <v>1</v>
      </c>
      <c r="AQ105" s="24">
        <v>0</v>
      </c>
      <c r="AR105" s="47"/>
    </row>
    <row r="106" spans="1:44" ht="15.75" customHeight="1" x14ac:dyDescent="0.25">
      <c r="A106" s="40"/>
      <c r="D106" s="23" t="s">
        <v>38</v>
      </c>
      <c r="E106" s="23"/>
      <c r="F106" s="23"/>
      <c r="G106" s="23" t="s">
        <v>147</v>
      </c>
      <c r="H106" s="24"/>
      <c r="I106" s="24">
        <v>11</v>
      </c>
      <c r="J106" s="24">
        <v>2</v>
      </c>
      <c r="K106" s="24">
        <v>7</v>
      </c>
      <c r="L106" s="55">
        <f t="shared" si="26"/>
        <v>9</v>
      </c>
      <c r="M106" s="24">
        <v>6</v>
      </c>
      <c r="Q106" s="47"/>
      <c r="R106" s="47"/>
      <c r="S106" s="30">
        <v>7</v>
      </c>
      <c r="T106" s="23" t="s">
        <v>167</v>
      </c>
      <c r="Z106" s="24">
        <v>1</v>
      </c>
      <c r="AA106" s="24">
        <v>0</v>
      </c>
      <c r="AB106" s="24">
        <v>0</v>
      </c>
      <c r="AC106" s="24">
        <f t="shared" si="34"/>
        <v>0</v>
      </c>
      <c r="AD106" s="24">
        <v>0</v>
      </c>
      <c r="AF106" s="24">
        <v>7.5</v>
      </c>
      <c r="AG106" s="23" t="s">
        <v>39</v>
      </c>
      <c r="AM106" s="24">
        <v>2</v>
      </c>
      <c r="AN106" s="24">
        <v>0</v>
      </c>
      <c r="AO106" s="24">
        <v>0</v>
      </c>
      <c r="AP106" s="24">
        <f t="shared" si="35"/>
        <v>0</v>
      </c>
      <c r="AQ106" s="24">
        <v>0</v>
      </c>
      <c r="AR106" s="47"/>
    </row>
    <row r="107" spans="1:44" ht="15.75" customHeight="1" x14ac:dyDescent="0.25">
      <c r="A107" s="40"/>
      <c r="D107" s="23" t="s">
        <v>115</v>
      </c>
      <c r="E107" s="23"/>
      <c r="F107" s="23"/>
      <c r="G107" s="23" t="s">
        <v>149</v>
      </c>
      <c r="H107" s="24"/>
      <c r="I107" s="24">
        <v>7</v>
      </c>
      <c r="J107" s="24">
        <v>0</v>
      </c>
      <c r="K107" s="24">
        <v>9</v>
      </c>
      <c r="L107" s="55">
        <f t="shared" si="26"/>
        <v>9</v>
      </c>
      <c r="M107" s="24">
        <v>2</v>
      </c>
      <c r="Q107" s="47"/>
      <c r="R107" s="47"/>
      <c r="S107" s="30">
        <v>7</v>
      </c>
      <c r="T107" s="23" t="s">
        <v>92</v>
      </c>
      <c r="Z107" s="24">
        <v>3</v>
      </c>
      <c r="AA107" s="24">
        <v>0</v>
      </c>
      <c r="AB107" s="24">
        <v>1</v>
      </c>
      <c r="AC107" s="24">
        <f t="shared" si="34"/>
        <v>1</v>
      </c>
      <c r="AD107" s="24">
        <v>0</v>
      </c>
      <c r="AF107" s="30">
        <v>7.5</v>
      </c>
      <c r="AG107" s="23" t="s">
        <v>41</v>
      </c>
      <c r="AM107" s="24">
        <v>1</v>
      </c>
      <c r="AN107" s="24">
        <v>2</v>
      </c>
      <c r="AO107" s="24">
        <v>0</v>
      </c>
      <c r="AP107" s="24">
        <f t="shared" si="35"/>
        <v>2</v>
      </c>
      <c r="AQ107" s="24">
        <v>0</v>
      </c>
      <c r="AR107" s="47"/>
    </row>
    <row r="108" spans="1:44" ht="15.75" customHeight="1" x14ac:dyDescent="0.25">
      <c r="A108" s="40"/>
      <c r="Q108" s="47"/>
      <c r="R108" s="47"/>
      <c r="S108" s="30">
        <v>6</v>
      </c>
      <c r="T108" s="23" t="s">
        <v>70</v>
      </c>
      <c r="Z108" s="24">
        <v>1</v>
      </c>
      <c r="AA108" s="24">
        <v>0</v>
      </c>
      <c r="AB108" s="24">
        <v>0</v>
      </c>
      <c r="AC108" s="24">
        <f t="shared" si="34"/>
        <v>0</v>
      </c>
      <c r="AD108" s="24">
        <v>0</v>
      </c>
      <c r="AF108" s="30">
        <v>6</v>
      </c>
      <c r="AG108" s="23" t="s">
        <v>145</v>
      </c>
      <c r="AH108" s="23"/>
      <c r="AI108" s="23"/>
      <c r="AM108" s="24">
        <v>1</v>
      </c>
      <c r="AN108" s="24">
        <v>0</v>
      </c>
      <c r="AO108" s="24">
        <v>0</v>
      </c>
      <c r="AP108" s="24">
        <f>+AN108+AO108</f>
        <v>0</v>
      </c>
      <c r="AQ108" s="24">
        <v>0</v>
      </c>
      <c r="AR108" s="47"/>
    </row>
    <row r="109" spans="1:44" ht="15.75" customHeight="1" x14ac:dyDescent="0.25">
      <c r="A109" s="40"/>
      <c r="Q109" s="47"/>
      <c r="R109" s="47"/>
      <c r="S109" s="30">
        <v>6.5</v>
      </c>
      <c r="T109" s="23" t="s">
        <v>173</v>
      </c>
      <c r="Z109" s="24">
        <v>1</v>
      </c>
      <c r="AA109" s="24">
        <v>0</v>
      </c>
      <c r="AB109" s="24">
        <v>0</v>
      </c>
      <c r="AC109" s="24">
        <f t="shared" si="34"/>
        <v>0</v>
      </c>
      <c r="AD109" s="24">
        <v>0</v>
      </c>
      <c r="AF109" s="30">
        <v>7</v>
      </c>
      <c r="AG109" s="23" t="s">
        <v>51</v>
      </c>
      <c r="AM109" s="24">
        <v>1</v>
      </c>
      <c r="AN109" s="24">
        <v>0</v>
      </c>
      <c r="AO109" s="24">
        <v>0</v>
      </c>
      <c r="AP109" s="24">
        <f>+AN109+AO109</f>
        <v>0</v>
      </c>
      <c r="AQ109" s="24">
        <v>0</v>
      </c>
      <c r="AR109" s="47"/>
    </row>
    <row r="110" spans="1:44" ht="15.75" customHeight="1" thickBot="1" x14ac:dyDescent="0.3">
      <c r="A110" s="40"/>
      <c r="D110" s="2" t="s">
        <v>109</v>
      </c>
      <c r="E110" s="2"/>
      <c r="F110" s="2"/>
      <c r="G110" s="4" t="s">
        <v>2</v>
      </c>
      <c r="H110" s="4"/>
      <c r="I110" s="4" t="s">
        <v>4</v>
      </c>
      <c r="J110" s="4" t="s">
        <v>29</v>
      </c>
      <c r="K110" s="4" t="s">
        <v>30</v>
      </c>
      <c r="L110" s="4" t="s">
        <v>31</v>
      </c>
      <c r="M110" s="56" t="s">
        <v>3</v>
      </c>
      <c r="Q110" s="47"/>
      <c r="R110" s="47"/>
      <c r="S110" s="30">
        <v>9</v>
      </c>
      <c r="T110" s="23" t="s">
        <v>180</v>
      </c>
      <c r="Z110" s="24">
        <v>1</v>
      </c>
      <c r="AA110" s="24">
        <v>0</v>
      </c>
      <c r="AB110" s="24">
        <v>0</v>
      </c>
      <c r="AC110" s="24">
        <f t="shared" si="34"/>
        <v>0</v>
      </c>
      <c r="AD110" s="24">
        <v>0</v>
      </c>
      <c r="AF110" s="30">
        <v>8</v>
      </c>
      <c r="AG110" s="23" t="s">
        <v>116</v>
      </c>
      <c r="AM110" s="24">
        <v>1</v>
      </c>
      <c r="AN110" s="24">
        <v>0</v>
      </c>
      <c r="AO110" s="24">
        <v>1</v>
      </c>
      <c r="AP110" s="24">
        <f>+AN110+AO110</f>
        <v>1</v>
      </c>
      <c r="AQ110" s="24">
        <v>0</v>
      </c>
      <c r="AR110" s="47"/>
    </row>
    <row r="111" spans="1:44" ht="15.75" customHeight="1" x14ac:dyDescent="0.25">
      <c r="A111" s="40"/>
      <c r="D111" s="23" t="s">
        <v>38</v>
      </c>
      <c r="E111" s="23"/>
      <c r="F111" s="23"/>
      <c r="G111" s="23" t="s">
        <v>147</v>
      </c>
      <c r="H111" s="24"/>
      <c r="I111" s="24">
        <v>11</v>
      </c>
      <c r="J111" s="24">
        <v>2</v>
      </c>
      <c r="K111" s="24">
        <v>7</v>
      </c>
      <c r="L111" s="24">
        <f t="shared" ref="L111:L124" si="36">+J111+K111</f>
        <v>9</v>
      </c>
      <c r="M111" s="55">
        <v>6</v>
      </c>
      <c r="Q111" s="47"/>
      <c r="R111" s="47"/>
      <c r="S111" s="30">
        <v>7</v>
      </c>
      <c r="T111" s="23" t="s">
        <v>122</v>
      </c>
      <c r="U111" s="23"/>
      <c r="V111" s="23"/>
      <c r="Z111" s="24">
        <v>2</v>
      </c>
      <c r="AA111" s="24">
        <v>0</v>
      </c>
      <c r="AB111" s="24">
        <v>0</v>
      </c>
      <c r="AC111" s="24">
        <f t="shared" si="34"/>
        <v>0</v>
      </c>
      <c r="AD111" s="24">
        <v>0</v>
      </c>
      <c r="AF111" s="30">
        <v>7</v>
      </c>
      <c r="AG111" s="23" t="s">
        <v>38</v>
      </c>
      <c r="AH111" s="23"/>
      <c r="AM111" s="24">
        <v>3</v>
      </c>
      <c r="AN111" s="24">
        <v>0</v>
      </c>
      <c r="AO111" s="24">
        <v>2</v>
      </c>
      <c r="AP111" s="24">
        <f>+AN111+AO111</f>
        <v>2</v>
      </c>
      <c r="AQ111" s="24">
        <v>0</v>
      </c>
      <c r="AR111" s="47"/>
    </row>
    <row r="112" spans="1:44" ht="15.75" customHeight="1" x14ac:dyDescent="0.25">
      <c r="A112" s="40"/>
      <c r="D112" s="23" t="s">
        <v>158</v>
      </c>
      <c r="E112" s="23"/>
      <c r="F112" s="23"/>
      <c r="G112" s="23" t="s">
        <v>136</v>
      </c>
      <c r="H112" s="24"/>
      <c r="I112" s="24">
        <v>12</v>
      </c>
      <c r="J112" s="24">
        <v>17</v>
      </c>
      <c r="K112" s="24">
        <v>10</v>
      </c>
      <c r="L112" s="24">
        <f t="shared" si="36"/>
        <v>27</v>
      </c>
      <c r="M112" s="55">
        <v>6</v>
      </c>
      <c r="Q112" s="47"/>
      <c r="R112" s="47"/>
      <c r="S112" s="30">
        <v>6.5</v>
      </c>
      <c r="T112" s="23" t="s">
        <v>143</v>
      </c>
      <c r="Z112" s="24">
        <v>1</v>
      </c>
      <c r="AA112" s="24">
        <v>0</v>
      </c>
      <c r="AB112" s="24">
        <v>0</v>
      </c>
      <c r="AC112" s="24">
        <f t="shared" si="34"/>
        <v>0</v>
      </c>
      <c r="AD112" s="24">
        <v>0</v>
      </c>
      <c r="AF112" s="24">
        <v>6.5</v>
      </c>
      <c r="AG112" s="23" t="s">
        <v>130</v>
      </c>
      <c r="AM112" s="24">
        <v>3</v>
      </c>
      <c r="AN112" s="24">
        <v>0</v>
      </c>
      <c r="AO112" s="24">
        <v>3</v>
      </c>
      <c r="AP112" s="24">
        <f>+AN112+AO112</f>
        <v>3</v>
      </c>
      <c r="AQ112" s="24">
        <v>2</v>
      </c>
      <c r="AR112" s="47"/>
    </row>
    <row r="113" spans="1:44" ht="15.75" customHeight="1" x14ac:dyDescent="0.25">
      <c r="A113" s="40"/>
      <c r="D113" s="23" t="s">
        <v>20</v>
      </c>
      <c r="E113" s="23"/>
      <c r="F113" s="23"/>
      <c r="G113" s="16" t="s">
        <v>138</v>
      </c>
      <c r="H113" s="24"/>
      <c r="I113" s="24">
        <v>8</v>
      </c>
      <c r="J113" s="24">
        <v>0</v>
      </c>
      <c r="K113" s="24">
        <v>0</v>
      </c>
      <c r="L113" s="24">
        <f t="shared" si="36"/>
        <v>0</v>
      </c>
      <c r="M113" s="55">
        <v>4</v>
      </c>
      <c r="Q113" s="47"/>
      <c r="R113" s="47"/>
      <c r="S113" s="30">
        <v>6.5</v>
      </c>
      <c r="T113" s="23" t="s">
        <v>55</v>
      </c>
      <c r="Z113" s="24">
        <v>1</v>
      </c>
      <c r="AA113" s="24">
        <v>0</v>
      </c>
      <c r="AB113" s="24">
        <v>1</v>
      </c>
      <c r="AC113" s="24">
        <f t="shared" si="34"/>
        <v>1</v>
      </c>
      <c r="AD113" s="24">
        <v>0</v>
      </c>
      <c r="AF113" s="30">
        <v>8</v>
      </c>
      <c r="AG113" s="23" t="s">
        <v>66</v>
      </c>
      <c r="AM113" s="24">
        <v>1</v>
      </c>
      <c r="AN113" s="24">
        <v>0</v>
      </c>
      <c r="AO113" s="24">
        <v>1</v>
      </c>
      <c r="AP113" s="24">
        <f t="shared" ref="AP113" si="37">+AN113+AO113</f>
        <v>1</v>
      </c>
      <c r="AQ113" s="24">
        <v>0</v>
      </c>
      <c r="AR113" s="47"/>
    </row>
    <row r="114" spans="1:44" ht="15.75" customHeight="1" thickBot="1" x14ac:dyDescent="0.3">
      <c r="A114" s="40"/>
      <c r="D114" s="23" t="s">
        <v>78</v>
      </c>
      <c r="E114" s="23"/>
      <c r="F114" s="23"/>
      <c r="G114" s="23" t="s">
        <v>149</v>
      </c>
      <c r="H114" s="24"/>
      <c r="I114" s="24">
        <v>9</v>
      </c>
      <c r="J114" s="24">
        <v>22</v>
      </c>
      <c r="K114" s="24">
        <v>4</v>
      </c>
      <c r="L114" s="24">
        <f t="shared" si="36"/>
        <v>26</v>
      </c>
      <c r="M114" s="55">
        <v>4</v>
      </c>
      <c r="Q114" s="47"/>
      <c r="R114" s="47"/>
      <c r="S114" s="30">
        <v>6.5</v>
      </c>
      <c r="T114" s="23" t="s">
        <v>42</v>
      </c>
      <c r="Z114" s="24">
        <v>3</v>
      </c>
      <c r="AA114" s="24">
        <v>0</v>
      </c>
      <c r="AB114" s="24">
        <v>3</v>
      </c>
      <c r="AC114" s="24">
        <f t="shared" si="34"/>
        <v>3</v>
      </c>
      <c r="AD114" s="24">
        <v>0</v>
      </c>
      <c r="AF114" s="30">
        <v>8</v>
      </c>
      <c r="AG114" s="23" t="s">
        <v>123</v>
      </c>
      <c r="AM114" s="24">
        <v>1</v>
      </c>
      <c r="AN114" s="24">
        <v>1</v>
      </c>
      <c r="AO114" s="24">
        <v>0</v>
      </c>
      <c r="AP114" s="24">
        <f t="shared" ref="AP114" si="38">+AN114+AO114</f>
        <v>1</v>
      </c>
      <c r="AQ114" s="24">
        <v>2</v>
      </c>
      <c r="AR114" s="47"/>
    </row>
    <row r="115" spans="1:44" ht="15.75" customHeight="1" x14ac:dyDescent="0.25">
      <c r="A115" s="40"/>
      <c r="D115" s="23" t="s">
        <v>44</v>
      </c>
      <c r="E115" s="23"/>
      <c r="F115" s="23"/>
      <c r="G115" s="23" t="s">
        <v>146</v>
      </c>
      <c r="H115" s="24"/>
      <c r="I115" s="24">
        <v>9</v>
      </c>
      <c r="J115" s="24">
        <v>0</v>
      </c>
      <c r="K115" s="24">
        <v>4</v>
      </c>
      <c r="L115" s="24">
        <f t="shared" si="36"/>
        <v>4</v>
      </c>
      <c r="M115" s="55">
        <v>4</v>
      </c>
      <c r="Q115" s="47"/>
      <c r="R115" s="47"/>
      <c r="S115" s="30">
        <v>6.5</v>
      </c>
      <c r="T115" s="23" t="s">
        <v>71</v>
      </c>
      <c r="Z115" s="24">
        <v>1</v>
      </c>
      <c r="AA115" s="24">
        <v>0</v>
      </c>
      <c r="AB115" s="24">
        <v>0</v>
      </c>
      <c r="AC115" s="24">
        <f t="shared" si="34"/>
        <v>0</v>
      </c>
      <c r="AD115" s="24">
        <v>0</v>
      </c>
      <c r="AF115" s="8"/>
      <c r="AG115" s="34" t="s">
        <v>124</v>
      </c>
      <c r="AH115" s="8"/>
      <c r="AI115" s="8"/>
      <c r="AJ115" s="8"/>
      <c r="AK115" s="8"/>
      <c r="AL115" s="8"/>
      <c r="AM115" s="15">
        <f>SUM(AM105:AM114)</f>
        <v>15</v>
      </c>
      <c r="AN115" s="15">
        <f t="shared" ref="AN115:AQ115" si="39">SUM(AN105:AN114)</f>
        <v>4</v>
      </c>
      <c r="AO115" s="15">
        <f t="shared" si="39"/>
        <v>7</v>
      </c>
      <c r="AP115" s="15">
        <f t="shared" si="39"/>
        <v>11</v>
      </c>
      <c r="AQ115" s="15">
        <f t="shared" si="39"/>
        <v>4</v>
      </c>
      <c r="AR115" s="47"/>
    </row>
    <row r="116" spans="1:44" ht="15.75" customHeight="1" x14ac:dyDescent="0.25">
      <c r="A116" s="40"/>
      <c r="D116" s="23" t="s">
        <v>173</v>
      </c>
      <c r="E116" s="23"/>
      <c r="F116" s="23"/>
      <c r="G116" s="16" t="s">
        <v>138</v>
      </c>
      <c r="H116" s="24"/>
      <c r="I116" s="24">
        <v>9</v>
      </c>
      <c r="J116" s="24">
        <v>0</v>
      </c>
      <c r="K116" s="24">
        <v>2</v>
      </c>
      <c r="L116" s="24">
        <f t="shared" si="36"/>
        <v>2</v>
      </c>
      <c r="M116" s="55">
        <v>4</v>
      </c>
      <c r="Q116" s="47"/>
      <c r="R116" s="47"/>
      <c r="S116" s="30">
        <v>6</v>
      </c>
      <c r="T116" s="23" t="s">
        <v>56</v>
      </c>
      <c r="Z116" s="24">
        <v>1</v>
      </c>
      <c r="AA116" s="24">
        <v>0</v>
      </c>
      <c r="AB116" s="24">
        <v>0</v>
      </c>
      <c r="AC116" s="24">
        <f t="shared" si="34"/>
        <v>0</v>
      </c>
      <c r="AD116" s="24">
        <v>0</v>
      </c>
      <c r="AM116" s="24"/>
      <c r="AN116" s="24"/>
      <c r="AO116" s="24"/>
      <c r="AP116" s="24"/>
      <c r="AQ116" s="24"/>
      <c r="AR116" s="47"/>
    </row>
    <row r="117" spans="1:44" ht="15.75" customHeight="1" thickBot="1" x14ac:dyDescent="0.3">
      <c r="A117" s="40"/>
      <c r="D117" s="23" t="s">
        <v>112</v>
      </c>
      <c r="E117" s="23"/>
      <c r="F117" s="23"/>
      <c r="G117" s="23" t="s">
        <v>148</v>
      </c>
      <c r="H117" s="24"/>
      <c r="I117" s="24">
        <v>10</v>
      </c>
      <c r="J117" s="24">
        <v>13</v>
      </c>
      <c r="K117" s="24">
        <v>7</v>
      </c>
      <c r="L117" s="24">
        <f t="shared" si="36"/>
        <v>20</v>
      </c>
      <c r="M117" s="55">
        <v>4</v>
      </c>
      <c r="Q117" s="47"/>
      <c r="R117" s="47"/>
      <c r="S117" s="30">
        <v>8.5</v>
      </c>
      <c r="T117" s="23" t="s">
        <v>63</v>
      </c>
      <c r="Z117" s="24">
        <v>1</v>
      </c>
      <c r="AA117" s="24">
        <v>1</v>
      </c>
      <c r="AB117" s="24">
        <v>0</v>
      </c>
      <c r="AC117" s="24">
        <f t="shared" si="34"/>
        <v>1</v>
      </c>
      <c r="AD117" s="24">
        <v>0</v>
      </c>
      <c r="AR117" s="47"/>
    </row>
    <row r="118" spans="1:44" ht="15.75" customHeight="1" x14ac:dyDescent="0.25">
      <c r="A118" s="40"/>
      <c r="D118" s="23" t="s">
        <v>61</v>
      </c>
      <c r="E118" s="23"/>
      <c r="F118" s="23"/>
      <c r="G118" s="23" t="s">
        <v>17</v>
      </c>
      <c r="H118" s="24"/>
      <c r="I118" s="24">
        <v>10</v>
      </c>
      <c r="J118" s="24">
        <v>8</v>
      </c>
      <c r="K118" s="24">
        <v>8</v>
      </c>
      <c r="L118" s="24">
        <f t="shared" si="36"/>
        <v>16</v>
      </c>
      <c r="M118" s="55">
        <v>4</v>
      </c>
      <c r="Q118" s="47"/>
      <c r="R118" s="47"/>
      <c r="S118" s="8"/>
      <c r="T118" s="34" t="s">
        <v>124</v>
      </c>
      <c r="U118" s="8"/>
      <c r="V118" s="8"/>
      <c r="W118" s="8"/>
      <c r="X118" s="8"/>
      <c r="Y118" s="8"/>
      <c r="Z118" s="15">
        <f>SUM(Z105:Z117)</f>
        <v>18.5</v>
      </c>
      <c r="AA118" s="15">
        <f>SUM(AA105:AA117)</f>
        <v>1</v>
      </c>
      <c r="AB118" s="15">
        <f>SUM(AB105:AB117)</f>
        <v>6</v>
      </c>
      <c r="AC118" s="15">
        <f>SUM(AC105:AC117)</f>
        <v>7</v>
      </c>
      <c r="AD118" s="15">
        <f>SUM(AD105:AD117)</f>
        <v>0</v>
      </c>
      <c r="AR118" s="47"/>
    </row>
    <row r="119" spans="1:44" ht="15.75" customHeight="1" x14ac:dyDescent="0.25">
      <c r="A119" s="40"/>
      <c r="D119" s="23" t="s">
        <v>104</v>
      </c>
      <c r="E119" s="23"/>
      <c r="F119" s="23"/>
      <c r="G119" s="23" t="s">
        <v>147</v>
      </c>
      <c r="H119" s="24"/>
      <c r="I119" s="24">
        <v>10</v>
      </c>
      <c r="J119" s="24">
        <v>2</v>
      </c>
      <c r="K119" s="24">
        <v>8</v>
      </c>
      <c r="L119" s="24">
        <f t="shared" si="36"/>
        <v>10</v>
      </c>
      <c r="M119" s="55">
        <v>4</v>
      </c>
      <c r="Q119" s="47"/>
      <c r="R119" s="47"/>
      <c r="T119" s="23" t="s">
        <v>121</v>
      </c>
      <c r="Z119" s="24">
        <f>+Z118+AM115</f>
        <v>33.5</v>
      </c>
      <c r="AA119" s="24">
        <f>+AA118+AN115</f>
        <v>5</v>
      </c>
      <c r="AB119" s="24">
        <f>+AB118+AO115</f>
        <v>13</v>
      </c>
      <c r="AC119" s="24">
        <f>+AC118+AP115</f>
        <v>18</v>
      </c>
      <c r="AD119" s="24">
        <f>+AD118+AQ115</f>
        <v>4</v>
      </c>
      <c r="AP119" s="24"/>
      <c r="AQ119" s="24"/>
      <c r="AR119" s="47"/>
    </row>
    <row r="120" spans="1:44" ht="15.75" customHeight="1" x14ac:dyDescent="0.25">
      <c r="A120" s="40"/>
      <c r="D120" s="23" t="s">
        <v>62</v>
      </c>
      <c r="E120" s="23"/>
      <c r="F120" s="23"/>
      <c r="G120" s="16" t="s">
        <v>21</v>
      </c>
      <c r="H120" s="24"/>
      <c r="I120" s="24">
        <v>11</v>
      </c>
      <c r="J120" s="24">
        <v>6</v>
      </c>
      <c r="K120" s="24">
        <v>5</v>
      </c>
      <c r="L120" s="24">
        <f t="shared" si="36"/>
        <v>11</v>
      </c>
      <c r="M120" s="55">
        <v>4</v>
      </c>
      <c r="Q120" s="47"/>
      <c r="R120" s="47"/>
      <c r="S120" s="30"/>
      <c r="T120" s="23"/>
      <c r="Z120" s="24"/>
      <c r="AA120" s="24"/>
      <c r="AB120" s="24"/>
      <c r="AC120" s="24"/>
      <c r="AD120" s="24"/>
      <c r="AR120" s="47"/>
    </row>
    <row r="121" spans="1:44" ht="15.75" customHeight="1" x14ac:dyDescent="0.25">
      <c r="A121" s="40"/>
      <c r="D121" s="23" t="s">
        <v>119</v>
      </c>
      <c r="E121" s="23"/>
      <c r="F121" s="23"/>
      <c r="G121" s="23" t="s">
        <v>146</v>
      </c>
      <c r="H121" s="24"/>
      <c r="I121" s="24">
        <v>12</v>
      </c>
      <c r="J121" s="24">
        <v>15</v>
      </c>
      <c r="K121" s="24">
        <v>6</v>
      </c>
      <c r="L121" s="24">
        <f t="shared" si="36"/>
        <v>21</v>
      </c>
      <c r="M121" s="55">
        <v>4</v>
      </c>
      <c r="Q121" s="47"/>
      <c r="R121" s="47"/>
      <c r="S121" s="30"/>
      <c r="T121" s="23" t="s">
        <v>120</v>
      </c>
      <c r="Z121" s="24">
        <f>+Z102+Z119+AC142-1-1</f>
        <v>210.5</v>
      </c>
      <c r="AA121" s="24">
        <f>+AA102+AA119</f>
        <v>57</v>
      </c>
      <c r="AB121" s="24">
        <f>+AB102+AB119</f>
        <v>75</v>
      </c>
      <c r="AC121" s="24">
        <f>AB121+AA121</f>
        <v>132</v>
      </c>
      <c r="AD121" s="24">
        <f>+AD102+AD119</f>
        <v>20</v>
      </c>
      <c r="AR121" s="47"/>
    </row>
    <row r="122" spans="1:44" ht="15.75" customHeight="1" x14ac:dyDescent="0.25">
      <c r="A122" s="40"/>
      <c r="D122" s="23" t="s">
        <v>157</v>
      </c>
      <c r="G122" s="16" t="s">
        <v>138</v>
      </c>
      <c r="H122" s="24"/>
      <c r="I122" s="24">
        <v>12</v>
      </c>
      <c r="J122" s="24">
        <v>2</v>
      </c>
      <c r="K122" s="24">
        <v>8</v>
      </c>
      <c r="L122" s="24">
        <f t="shared" si="36"/>
        <v>10</v>
      </c>
      <c r="M122" s="55">
        <v>4</v>
      </c>
      <c r="Q122" s="47"/>
      <c r="R122" s="47"/>
      <c r="S122" s="30"/>
      <c r="T122" s="23" t="s">
        <v>107</v>
      </c>
      <c r="Z122" s="24">
        <f>+Z15+Z28+Z41+Z54+AM15+AM28+AM41+AM54</f>
        <v>210.5</v>
      </c>
      <c r="AA122" s="24">
        <f>+AA15+AA28+AA41+AA54+AN15+AN28+AN41+AN54</f>
        <v>57</v>
      </c>
      <c r="AB122" s="24">
        <f>+AB15+AB28+AB41+AB54+AO15+AO28+AO41+AO54</f>
        <v>75</v>
      </c>
      <c r="AC122" s="24">
        <f>+AC15+AC28+AC41+AC54+AP15+AP28+AP41+AP54</f>
        <v>132</v>
      </c>
      <c r="AD122" s="24">
        <f>+AD15+AD28+AD41+AD54+AQ15+AQ28+AQ41+AQ54</f>
        <v>20</v>
      </c>
      <c r="AR122" s="47"/>
    </row>
    <row r="123" spans="1:44" ht="15.75" customHeight="1" x14ac:dyDescent="0.25">
      <c r="A123" s="40"/>
      <c r="D123" s="23" t="s">
        <v>179</v>
      </c>
      <c r="E123" s="23"/>
      <c r="F123" s="23"/>
      <c r="G123" s="23" t="s">
        <v>146</v>
      </c>
      <c r="H123" s="24"/>
      <c r="I123" s="24">
        <v>12</v>
      </c>
      <c r="J123" s="24">
        <v>1</v>
      </c>
      <c r="K123" s="24">
        <v>9</v>
      </c>
      <c r="L123" s="24">
        <f t="shared" si="36"/>
        <v>10</v>
      </c>
      <c r="M123" s="55">
        <v>4</v>
      </c>
      <c r="Q123" s="47"/>
      <c r="R123" s="47"/>
      <c r="S123" s="30"/>
      <c r="T123" s="23"/>
      <c r="AR123" s="47"/>
    </row>
    <row r="124" spans="1:44" ht="15.75" customHeight="1" x14ac:dyDescent="0.25">
      <c r="A124" s="40"/>
      <c r="D124" s="23" t="s">
        <v>144</v>
      </c>
      <c r="E124" s="23"/>
      <c r="F124" s="23"/>
      <c r="G124" s="16" t="s">
        <v>138</v>
      </c>
      <c r="H124" s="24"/>
      <c r="I124" s="24">
        <v>12</v>
      </c>
      <c r="J124" s="24">
        <v>2</v>
      </c>
      <c r="K124" s="24">
        <v>6</v>
      </c>
      <c r="L124" s="24">
        <f t="shared" si="36"/>
        <v>8</v>
      </c>
      <c r="M124" s="55">
        <v>4</v>
      </c>
      <c r="Q124" s="47"/>
      <c r="R124" s="47"/>
      <c r="S124" s="30"/>
      <c r="T124" s="23"/>
      <c r="AR124" s="47"/>
    </row>
    <row r="125" spans="1:44" ht="15.75" customHeight="1" x14ac:dyDescent="0.25">
      <c r="A125" s="40"/>
      <c r="Q125" s="47"/>
      <c r="R125" s="47"/>
      <c r="S125" s="30"/>
      <c r="T125" s="23"/>
      <c r="AR125" s="47"/>
    </row>
    <row r="126" spans="1:44" ht="15.75" customHeight="1" x14ac:dyDescent="0.25">
      <c r="A126" s="40"/>
      <c r="Q126" s="47"/>
      <c r="R126" s="47"/>
      <c r="S126" s="30"/>
      <c r="T126" s="23"/>
      <c r="AR126" s="47"/>
    </row>
    <row r="127" spans="1:44" ht="15.75" customHeight="1" x14ac:dyDescent="0.25">
      <c r="A127" s="40"/>
      <c r="Q127" s="47"/>
      <c r="R127" s="47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thickBot="1" x14ac:dyDescent="0.3">
      <c r="A132" s="40"/>
      <c r="D132" s="23"/>
      <c r="E132" s="23"/>
      <c r="F132" s="23"/>
      <c r="G132" s="23"/>
      <c r="H132" s="24"/>
      <c r="I132" s="24"/>
      <c r="J132" s="24"/>
      <c r="K132" s="24"/>
      <c r="L132" s="24"/>
      <c r="Q132" s="47"/>
      <c r="R132" s="47"/>
      <c r="U132" s="42" t="s">
        <v>150</v>
      </c>
      <c r="V132" s="10" t="s">
        <v>168</v>
      </c>
      <c r="W132" s="10"/>
      <c r="X132" s="10"/>
      <c r="Y132" s="10"/>
      <c r="Z132" s="10"/>
      <c r="AA132" s="10"/>
      <c r="AB132" s="10"/>
      <c r="AC132" s="42" t="s">
        <v>4</v>
      </c>
      <c r="AD132" s="42" t="s">
        <v>8</v>
      </c>
      <c r="AE132" s="42" t="s">
        <v>9</v>
      </c>
      <c r="AF132" s="42" t="s">
        <v>10</v>
      </c>
      <c r="AG132" s="42" t="s">
        <v>100</v>
      </c>
      <c r="AH132" s="42"/>
      <c r="AI132" s="42" t="s">
        <v>5</v>
      </c>
      <c r="AJ132" s="42" t="s">
        <v>7</v>
      </c>
      <c r="AK132" s="42" t="s">
        <v>6</v>
      </c>
      <c r="AL132" s="42" t="s">
        <v>101</v>
      </c>
      <c r="AR132" s="47"/>
    </row>
    <row r="133" spans="1:44" ht="15.75" customHeight="1" x14ac:dyDescent="0.25">
      <c r="A133" s="40"/>
      <c r="D133" s="23"/>
      <c r="E133" s="23"/>
      <c r="F133" s="23"/>
      <c r="G133" s="23"/>
      <c r="H133" s="24"/>
      <c r="I133" s="24"/>
      <c r="J133" s="24"/>
      <c r="K133" s="24"/>
      <c r="L133" s="24"/>
      <c r="Q133" s="47"/>
      <c r="R133" s="47"/>
      <c r="U133" s="30">
        <v>7</v>
      </c>
      <c r="V133" s="23" t="s">
        <v>176</v>
      </c>
      <c r="W133" s="23"/>
      <c r="X133" s="23"/>
      <c r="Y133" s="23"/>
      <c r="Z133" s="24"/>
      <c r="AC133" s="24">
        <v>1</v>
      </c>
      <c r="AD133" s="24">
        <v>0</v>
      </c>
      <c r="AE133" s="24">
        <v>1</v>
      </c>
      <c r="AF133" s="24">
        <v>0</v>
      </c>
      <c r="AG133" s="115">
        <f t="shared" ref="AG133:AG137" si="40">+(AD133*2+AF133)/(2*AC133)</f>
        <v>0</v>
      </c>
      <c r="AH133" s="115"/>
      <c r="AI133" s="24">
        <v>4</v>
      </c>
      <c r="AJ133" s="24">
        <v>0</v>
      </c>
      <c r="AK133" s="24">
        <v>0</v>
      </c>
      <c r="AL133" s="26">
        <f t="shared" ref="AL133:AL137" si="41">+AI133/AC133</f>
        <v>4</v>
      </c>
      <c r="AR133" s="47"/>
    </row>
    <row r="134" spans="1:44" ht="15.75" customHeight="1" x14ac:dyDescent="0.25">
      <c r="A134" s="40"/>
      <c r="Q134" s="47"/>
      <c r="R134" s="47"/>
      <c r="U134" s="30">
        <v>7.5</v>
      </c>
      <c r="V134" s="23" t="s">
        <v>82</v>
      </c>
      <c r="W134" s="23"/>
      <c r="X134" s="23"/>
      <c r="Y134" s="23"/>
      <c r="Z134" s="24"/>
      <c r="AC134" s="24">
        <v>4</v>
      </c>
      <c r="AD134" s="24">
        <v>4</v>
      </c>
      <c r="AE134" s="24">
        <v>0</v>
      </c>
      <c r="AF134" s="24">
        <v>0</v>
      </c>
      <c r="AG134" s="115">
        <f t="shared" si="40"/>
        <v>1</v>
      </c>
      <c r="AH134" s="115"/>
      <c r="AI134" s="24">
        <v>5</v>
      </c>
      <c r="AJ134" s="24">
        <v>0</v>
      </c>
      <c r="AK134" s="24">
        <v>0</v>
      </c>
      <c r="AL134" s="26">
        <f t="shared" si="41"/>
        <v>1.25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388</v>
      </c>
      <c r="W135" s="23"/>
      <c r="X135" s="23"/>
      <c r="Y135" s="23"/>
      <c r="Z135" s="24"/>
      <c r="AC135" s="24">
        <v>4</v>
      </c>
      <c r="AD135" s="24">
        <v>3</v>
      </c>
      <c r="AE135" s="24">
        <v>1</v>
      </c>
      <c r="AF135" s="24">
        <v>0</v>
      </c>
      <c r="AG135" s="115">
        <f t="shared" si="40"/>
        <v>0.75</v>
      </c>
      <c r="AH135" s="115"/>
      <c r="AI135" s="24">
        <v>7</v>
      </c>
      <c r="AJ135" s="24">
        <v>0</v>
      </c>
      <c r="AK135" s="24">
        <v>0</v>
      </c>
      <c r="AL135" s="26">
        <f t="shared" si="41"/>
        <v>1.75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16</v>
      </c>
      <c r="W136" s="23"/>
      <c r="X136" s="23"/>
      <c r="Y136" s="23"/>
      <c r="Z136" s="24"/>
      <c r="AC136" s="24">
        <v>4</v>
      </c>
      <c r="AD136" s="24">
        <v>0</v>
      </c>
      <c r="AE136" s="24">
        <v>3</v>
      </c>
      <c r="AF136" s="24">
        <v>1</v>
      </c>
      <c r="AG136" s="115">
        <f t="shared" si="40"/>
        <v>0.125</v>
      </c>
      <c r="AH136" s="115"/>
      <c r="AI136" s="24">
        <v>14</v>
      </c>
      <c r="AJ136" s="24">
        <v>1</v>
      </c>
      <c r="AK136" s="24">
        <v>0</v>
      </c>
      <c r="AL136" s="26">
        <f t="shared" si="41"/>
        <v>3.5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445</v>
      </c>
      <c r="W137" s="23"/>
      <c r="X137" s="23"/>
      <c r="Y137" s="23"/>
      <c r="Z137" s="24"/>
      <c r="AC137" s="24">
        <v>1</v>
      </c>
      <c r="AD137" s="24">
        <v>0</v>
      </c>
      <c r="AE137" s="24">
        <v>1</v>
      </c>
      <c r="AF137" s="24">
        <v>0</v>
      </c>
      <c r="AG137" s="115">
        <f t="shared" si="40"/>
        <v>0</v>
      </c>
      <c r="AH137" s="115"/>
      <c r="AI137" s="24">
        <v>3</v>
      </c>
      <c r="AJ137" s="24">
        <v>0</v>
      </c>
      <c r="AK137" s="24">
        <v>0</v>
      </c>
      <c r="AL137" s="26">
        <f t="shared" si="41"/>
        <v>3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97</v>
      </c>
      <c r="W138" s="23"/>
      <c r="X138" s="23"/>
      <c r="Y138" s="23"/>
      <c r="Z138" s="24"/>
      <c r="AC138" s="24">
        <v>2</v>
      </c>
      <c r="AD138" s="24">
        <v>1</v>
      </c>
      <c r="AE138" s="24">
        <v>1</v>
      </c>
      <c r="AF138" s="24">
        <v>0</v>
      </c>
      <c r="AG138" s="115">
        <f>+(AD138*2+AF138)/(2*AC138)</f>
        <v>0.5</v>
      </c>
      <c r="AH138" s="115"/>
      <c r="AI138" s="24">
        <v>5</v>
      </c>
      <c r="AJ138" s="24">
        <v>0</v>
      </c>
      <c r="AK138" s="24">
        <v>0</v>
      </c>
      <c r="AL138" s="26">
        <f>+AI138/AC138</f>
        <v>2.5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8</v>
      </c>
      <c r="V139" s="23" t="s">
        <v>446</v>
      </c>
      <c r="AC139" s="24">
        <v>1</v>
      </c>
      <c r="AD139" s="24">
        <v>1</v>
      </c>
      <c r="AE139" s="24">
        <v>0</v>
      </c>
      <c r="AF139" s="24">
        <v>0</v>
      </c>
      <c r="AG139" s="115">
        <f>+(AD139*2+AF139)/(2*AC139)</f>
        <v>1</v>
      </c>
      <c r="AH139" s="115"/>
      <c r="AI139" s="24">
        <v>3</v>
      </c>
      <c r="AJ139" s="24">
        <v>0</v>
      </c>
      <c r="AK139" s="24">
        <v>0</v>
      </c>
      <c r="AL139" s="26">
        <f>+AI139/AC139</f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</v>
      </c>
      <c r="V140" s="23" t="s">
        <v>211</v>
      </c>
      <c r="W140" s="23"/>
      <c r="X140" s="23"/>
      <c r="Y140" s="23"/>
      <c r="Z140" s="24"/>
      <c r="AC140" s="24">
        <v>6</v>
      </c>
      <c r="AD140" s="24">
        <v>3</v>
      </c>
      <c r="AE140" s="24">
        <v>1</v>
      </c>
      <c r="AF140" s="24">
        <v>2</v>
      </c>
      <c r="AG140" s="115">
        <f>+(AD140*2+AF140)/(2*AC140)</f>
        <v>0.66666666666666663</v>
      </c>
      <c r="AH140" s="115"/>
      <c r="AI140" s="24">
        <v>19</v>
      </c>
      <c r="AJ140" s="24">
        <v>0</v>
      </c>
      <c r="AK140" s="24">
        <v>0</v>
      </c>
      <c r="AL140" s="26">
        <f>+AI140/AC140</f>
        <v>3.1666666666666665</v>
      </c>
      <c r="AR140" s="40"/>
    </row>
    <row r="141" spans="1:44" ht="15.75" customHeight="1" thickBot="1" x14ac:dyDescent="0.3">
      <c r="A141" s="40"/>
      <c r="Q141" s="45"/>
      <c r="R141" s="45"/>
      <c r="U141" s="59">
        <v>7</v>
      </c>
      <c r="V141" s="31" t="s">
        <v>363</v>
      </c>
      <c r="W141" s="31"/>
      <c r="X141" s="31"/>
      <c r="Y141" s="31"/>
      <c r="Z141" s="43"/>
      <c r="AA141" s="3"/>
      <c r="AB141" s="3"/>
      <c r="AC141" s="43">
        <v>7</v>
      </c>
      <c r="AD141" s="43">
        <v>2</v>
      </c>
      <c r="AE141" s="43">
        <v>5</v>
      </c>
      <c r="AF141" s="43">
        <v>0</v>
      </c>
      <c r="AG141" s="119">
        <f>+(AD141*2+AF141)/(2*AC141)</f>
        <v>0.2857142857142857</v>
      </c>
      <c r="AH141" s="119"/>
      <c r="AI141" s="43">
        <v>28</v>
      </c>
      <c r="AJ141" s="43">
        <v>1</v>
      </c>
      <c r="AK141" s="43">
        <v>0</v>
      </c>
      <c r="AL141" s="60">
        <f>+AI141/AC141</f>
        <v>4</v>
      </c>
      <c r="AR141" s="45"/>
    </row>
    <row r="142" spans="1:44" ht="15.75" customHeight="1" x14ac:dyDescent="0.25">
      <c r="A142" s="40"/>
      <c r="Q142" s="45"/>
      <c r="R142" s="45"/>
      <c r="U142" s="8"/>
      <c r="V142" s="35"/>
      <c r="W142" s="34" t="s">
        <v>27</v>
      </c>
      <c r="X142" s="35"/>
      <c r="Y142" s="35"/>
      <c r="Z142" s="15"/>
      <c r="AA142" s="8"/>
      <c r="AB142" s="8"/>
      <c r="AC142" s="15">
        <f>SUM(AC133:AC141)</f>
        <v>30</v>
      </c>
      <c r="AD142" s="15">
        <f>SUM(AD133:AD141)</f>
        <v>14</v>
      </c>
      <c r="AE142" s="15">
        <f>SUM(AE133:AE141)</f>
        <v>13</v>
      </c>
      <c r="AF142" s="15">
        <f>SUM(AF133:AF141)</f>
        <v>3</v>
      </c>
      <c r="AG142" s="118">
        <f>(2*AD142+AF142)/(2*AC142)</f>
        <v>0.51666666666666672</v>
      </c>
      <c r="AH142" s="118"/>
      <c r="AI142" s="15">
        <f>SUM(AI133:AI141)</f>
        <v>88</v>
      </c>
      <c r="AJ142" s="15">
        <f>SUM(AJ133:AJ141)</f>
        <v>2</v>
      </c>
      <c r="AK142" s="15">
        <f>SUM(AK133:AK141)</f>
        <v>0</v>
      </c>
      <c r="AL142" s="36">
        <f>+AI142/AC142</f>
        <v>2.9333333333333331</v>
      </c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39:AH139"/>
    <mergeCell ref="AG140:AH140"/>
    <mergeCell ref="AG141:AH141"/>
    <mergeCell ref="AG142:AH142"/>
    <mergeCell ref="AG133:AH133"/>
    <mergeCell ref="AG134:AH134"/>
    <mergeCell ref="AG135:AH135"/>
    <mergeCell ref="AG136:AH136"/>
    <mergeCell ref="AG137:AH137"/>
    <mergeCell ref="AG138:AH138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F3CDD-CC04-4861-B8EF-90400BC796CB}">
  <dimension ref="A1:CN214"/>
  <sheetViews>
    <sheetView zoomScale="70" zoomScaleNormal="70" zoomScaleSheetLayoutView="78" workbookViewId="0">
      <selection activeCell="AE23" sqref="AE23:AE30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29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28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709</v>
      </c>
      <c r="C4" s="6" t="s">
        <v>160</v>
      </c>
      <c r="D4" s="11"/>
      <c r="E4" s="6"/>
      <c r="F4" s="11"/>
      <c r="G4" s="5">
        <v>6</v>
      </c>
      <c r="H4" s="5">
        <v>1</v>
      </c>
      <c r="I4" s="5">
        <v>0</v>
      </c>
      <c r="J4" s="5">
        <f t="shared" ref="J4:J11" si="0">2*G4+I4</f>
        <v>12</v>
      </c>
      <c r="K4" s="38">
        <f t="shared" ref="K4:K11" si="1">+J4/((G4+H4+I4)*2)</f>
        <v>0.8571428571428571</v>
      </c>
      <c r="L4" s="5">
        <f>+$BB$58</f>
        <v>27</v>
      </c>
      <c r="M4" s="5">
        <v>17</v>
      </c>
      <c r="N4" s="5">
        <f>+$BC$58</f>
        <v>44</v>
      </c>
      <c r="O4" s="5">
        <f>+$BE$58</f>
        <v>10</v>
      </c>
      <c r="P4" s="5" t="s">
        <v>780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707</v>
      </c>
      <c r="C5" s="6" t="s">
        <v>131</v>
      </c>
      <c r="D5" s="11"/>
      <c r="E5" s="6"/>
      <c r="F5" s="11"/>
      <c r="G5" s="5">
        <v>5</v>
      </c>
      <c r="H5" s="5">
        <v>1</v>
      </c>
      <c r="I5" s="5">
        <v>1</v>
      </c>
      <c r="J5" s="5">
        <f t="shared" si="0"/>
        <v>11</v>
      </c>
      <c r="K5" s="38">
        <f t="shared" si="1"/>
        <v>0.7857142857142857</v>
      </c>
      <c r="L5" s="5">
        <f>+$BB$19</f>
        <v>24</v>
      </c>
      <c r="M5" s="5">
        <v>9</v>
      </c>
      <c r="N5" s="5">
        <f>+$BC$19</f>
        <v>38</v>
      </c>
      <c r="O5" s="5">
        <f>+$BE$19</f>
        <v>16</v>
      </c>
      <c r="P5" s="5" t="s">
        <v>778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711</v>
      </c>
      <c r="C6" s="6" t="s">
        <v>161</v>
      </c>
      <c r="D6" s="11"/>
      <c r="E6" s="6"/>
      <c r="F6" s="11"/>
      <c r="G6" s="5">
        <v>4</v>
      </c>
      <c r="H6" s="5">
        <v>1</v>
      </c>
      <c r="I6" s="5">
        <v>2</v>
      </c>
      <c r="J6" s="5">
        <f t="shared" si="0"/>
        <v>10</v>
      </c>
      <c r="K6" s="38">
        <f t="shared" si="1"/>
        <v>0.7142857142857143</v>
      </c>
      <c r="L6" s="5">
        <f>+$BB$118</f>
        <v>25</v>
      </c>
      <c r="M6" s="5">
        <v>17</v>
      </c>
      <c r="N6" s="5">
        <f>+$BC$118</f>
        <v>40</v>
      </c>
      <c r="O6" s="5">
        <f>+$BE$118</f>
        <v>6</v>
      </c>
      <c r="P6" s="5" t="s">
        <v>821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S6" s="23" t="s">
        <v>862</v>
      </c>
      <c r="BY6" s="84"/>
      <c r="BZ6" s="24">
        <v>1</v>
      </c>
      <c r="CA6" s="24"/>
      <c r="CB6" s="24">
        <f t="shared" ref="CB6:CB55" si="2">+BZ6+CA6</f>
        <v>1</v>
      </c>
      <c r="CC6" s="85"/>
      <c r="CD6" s="84"/>
      <c r="CE6" s="24">
        <f t="shared" ref="CE6" si="3">+CJ6+BZ6</f>
        <v>1</v>
      </c>
      <c r="CF6" s="24"/>
      <c r="CG6" s="24">
        <f t="shared" ref="CG6" si="4">+CL6+CB6</f>
        <v>1</v>
      </c>
      <c r="CH6" s="85"/>
      <c r="CI6" s="24"/>
      <c r="CJ6" s="24">
        <v>0</v>
      </c>
      <c r="CK6" s="24"/>
      <c r="CL6" s="24">
        <f t="shared" ref="CL6:CL10" si="5">+CJ6+CK6</f>
        <v>0</v>
      </c>
      <c r="CM6" s="85"/>
      <c r="CN6" s="45"/>
    </row>
    <row r="7" spans="1:92" ht="15.95" customHeight="1" thickBot="1" x14ac:dyDescent="0.3">
      <c r="A7" s="40"/>
      <c r="B7" s="5" t="s">
        <v>712</v>
      </c>
      <c r="C7" s="6" t="s">
        <v>21</v>
      </c>
      <c r="D7" s="11"/>
      <c r="E7" s="6"/>
      <c r="F7" s="11"/>
      <c r="G7" s="5">
        <v>4</v>
      </c>
      <c r="H7" s="5">
        <v>3</v>
      </c>
      <c r="I7" s="5">
        <v>0</v>
      </c>
      <c r="J7" s="5">
        <f t="shared" si="0"/>
        <v>8</v>
      </c>
      <c r="K7" s="38">
        <f t="shared" si="1"/>
        <v>0.5714285714285714</v>
      </c>
      <c r="L7" s="5">
        <f>+$BB$105</f>
        <v>15</v>
      </c>
      <c r="M7" s="5">
        <v>16</v>
      </c>
      <c r="N7" s="5">
        <f>+$BC$105</f>
        <v>25</v>
      </c>
      <c r="O7" s="5">
        <f>+$BE$105</f>
        <v>8</v>
      </c>
      <c r="P7" s="5" t="s">
        <v>779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10</v>
      </c>
      <c r="BB7" s="24">
        <v>1</v>
      </c>
      <c r="BC7" s="24">
        <v>3</v>
      </c>
      <c r="BD7" s="24">
        <f t="shared" ref="BD7:BD18" si="6">+BB7+BC7</f>
        <v>4</v>
      </c>
      <c r="BE7" s="85">
        <v>0</v>
      </c>
      <c r="BF7" s="84">
        <f t="shared" ref="BF7:BJ18" si="7">+BK7+BA7</f>
        <v>35</v>
      </c>
      <c r="BG7" s="24">
        <f t="shared" si="7"/>
        <v>5</v>
      </c>
      <c r="BH7" s="24">
        <f t="shared" si="7"/>
        <v>6</v>
      </c>
      <c r="BI7" s="24">
        <f t="shared" si="7"/>
        <v>11</v>
      </c>
      <c r="BJ7" s="85">
        <f t="shared" si="7"/>
        <v>2</v>
      </c>
      <c r="BK7" s="24">
        <v>25</v>
      </c>
      <c r="BL7" s="24">
        <v>4</v>
      </c>
      <c r="BM7" s="24">
        <v>3</v>
      </c>
      <c r="BN7" s="24">
        <f t="shared" ref="BN7:BN18" si="8">+BL7+BM7</f>
        <v>7</v>
      </c>
      <c r="BO7" s="85">
        <v>2</v>
      </c>
      <c r="BP7" s="45"/>
      <c r="BQ7" s="40"/>
      <c r="BR7" s="30">
        <v>8.5</v>
      </c>
      <c r="BS7" s="23" t="s">
        <v>553</v>
      </c>
      <c r="BT7" s="23"/>
      <c r="BU7" s="23"/>
      <c r="BV7" s="23"/>
      <c r="BW7" s="24"/>
      <c r="BX7" s="23"/>
      <c r="BY7" s="84">
        <v>0</v>
      </c>
      <c r="BZ7" s="24">
        <v>0</v>
      </c>
      <c r="CA7" s="24">
        <v>0</v>
      </c>
      <c r="CB7" s="24">
        <f t="shared" si="2"/>
        <v>0</v>
      </c>
      <c r="CC7" s="85">
        <v>0</v>
      </c>
      <c r="CD7" s="84">
        <f t="shared" ref="CD7:CH55" si="9">+CI7+BY7</f>
        <v>2</v>
      </c>
      <c r="CE7" s="24">
        <f t="shared" si="9"/>
        <v>0</v>
      </c>
      <c r="CF7" s="24">
        <f t="shared" si="9"/>
        <v>0</v>
      </c>
      <c r="CG7" s="24">
        <f t="shared" si="9"/>
        <v>0</v>
      </c>
      <c r="CH7" s="85">
        <f t="shared" si="9"/>
        <v>0</v>
      </c>
      <c r="CI7" s="24">
        <v>2</v>
      </c>
      <c r="CJ7" s="24">
        <v>0</v>
      </c>
      <c r="CK7" s="24">
        <v>0</v>
      </c>
      <c r="CL7" s="24">
        <f t="shared" si="5"/>
        <v>0</v>
      </c>
      <c r="CM7" s="85">
        <v>0</v>
      </c>
      <c r="CN7" s="45"/>
    </row>
    <row r="8" spans="1:92" ht="15.95" customHeight="1" x14ac:dyDescent="0.25">
      <c r="A8" s="40"/>
      <c r="B8" s="5" t="s">
        <v>708</v>
      </c>
      <c r="C8" s="6" t="s">
        <v>23</v>
      </c>
      <c r="D8" s="11"/>
      <c r="E8" s="6"/>
      <c r="F8" s="11"/>
      <c r="G8" s="5">
        <v>3</v>
      </c>
      <c r="H8" s="5">
        <v>3</v>
      </c>
      <c r="I8" s="5">
        <v>1</v>
      </c>
      <c r="J8" s="5">
        <f t="shared" si="0"/>
        <v>7</v>
      </c>
      <c r="K8" s="38">
        <f t="shared" si="1"/>
        <v>0.5</v>
      </c>
      <c r="L8" s="5">
        <f>+$BB$92</f>
        <v>12</v>
      </c>
      <c r="M8" s="5">
        <v>12</v>
      </c>
      <c r="N8" s="5">
        <f>+$BC$92</f>
        <v>14</v>
      </c>
      <c r="O8" s="5">
        <f>+$BE$92</f>
        <v>14</v>
      </c>
      <c r="P8" s="5" t="s">
        <v>820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10">+AD8+AE8+AF8</f>
        <v>23</v>
      </c>
      <c r="AD8" s="24">
        <f t="shared" ref="AD8:AF15" si="11">SUMIF($V$23:$V$30,$V8,AD$23:AD$30)+SUMIF($V$38:$V$45,$V8,AD$38:AD$45)</f>
        <v>15</v>
      </c>
      <c r="AE8" s="24">
        <f t="shared" si="11"/>
        <v>4</v>
      </c>
      <c r="AF8" s="24">
        <f t="shared" si="11"/>
        <v>4</v>
      </c>
      <c r="AG8" s="115">
        <f t="shared" ref="AG8:AG16" si="12">+(AD8*2+AF8)/(2*AC8)</f>
        <v>0.73913043478260865</v>
      </c>
      <c r="AH8" s="115"/>
      <c r="AI8" s="24">
        <f t="shared" ref="AI8:AK15" si="13">SUMIF($V$23:$V$30,$V8,AI$23:AI$30)+SUMIF($V$38:$V$45,$V8,AI$38:AI$45)</f>
        <v>43</v>
      </c>
      <c r="AJ8" s="24">
        <f t="shared" si="13"/>
        <v>0</v>
      </c>
      <c r="AK8" s="24">
        <f t="shared" si="13"/>
        <v>3</v>
      </c>
      <c r="AL8" s="26">
        <f t="shared" ref="AL8:AL16" si="14">+AI8/AC8</f>
        <v>1.8695652173913044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7</v>
      </c>
      <c r="BB8" s="24">
        <v>0</v>
      </c>
      <c r="BC8" s="24">
        <v>0</v>
      </c>
      <c r="BD8" s="24">
        <f t="shared" si="6"/>
        <v>0</v>
      </c>
      <c r="BE8" s="85">
        <v>0</v>
      </c>
      <c r="BF8" s="84">
        <f t="shared" si="7"/>
        <v>23</v>
      </c>
      <c r="BG8" s="24">
        <f t="shared" si="7"/>
        <v>0</v>
      </c>
      <c r="BH8" s="24">
        <f t="shared" si="7"/>
        <v>1</v>
      </c>
      <c r="BI8" s="24">
        <f t="shared" si="7"/>
        <v>1</v>
      </c>
      <c r="BJ8" s="85">
        <f t="shared" si="7"/>
        <v>0</v>
      </c>
      <c r="BK8" s="24">
        <v>16</v>
      </c>
      <c r="BL8" s="24">
        <v>0</v>
      </c>
      <c r="BM8" s="24">
        <v>1</v>
      </c>
      <c r="BN8" s="24">
        <f t="shared" si="8"/>
        <v>1</v>
      </c>
      <c r="BO8" s="85">
        <v>0</v>
      </c>
      <c r="BP8" s="45"/>
      <c r="BQ8" s="40"/>
      <c r="BR8" s="30">
        <v>9</v>
      </c>
      <c r="BS8" s="23" t="s">
        <v>449</v>
      </c>
      <c r="BT8" s="23"/>
      <c r="BU8" s="23"/>
      <c r="BV8" s="23"/>
      <c r="BW8" s="24"/>
      <c r="BX8" s="23"/>
      <c r="BY8" s="84">
        <v>0</v>
      </c>
      <c r="BZ8" s="24">
        <v>0</v>
      </c>
      <c r="CA8" s="24">
        <v>0</v>
      </c>
      <c r="CB8" s="24">
        <f t="shared" si="2"/>
        <v>0</v>
      </c>
      <c r="CC8" s="85">
        <v>0</v>
      </c>
      <c r="CD8" s="84">
        <f t="shared" si="9"/>
        <v>2</v>
      </c>
      <c r="CE8" s="24">
        <f t="shared" si="9"/>
        <v>0</v>
      </c>
      <c r="CF8" s="24">
        <f t="shared" si="9"/>
        <v>0</v>
      </c>
      <c r="CG8" s="24">
        <f t="shared" si="9"/>
        <v>0</v>
      </c>
      <c r="CH8" s="85">
        <f t="shared" si="9"/>
        <v>0</v>
      </c>
      <c r="CI8" s="24">
        <v>2</v>
      </c>
      <c r="CJ8" s="24">
        <v>0</v>
      </c>
      <c r="CK8" s="24">
        <v>0</v>
      </c>
      <c r="CL8" s="24">
        <f t="shared" si="5"/>
        <v>0</v>
      </c>
      <c r="CM8" s="85">
        <v>0</v>
      </c>
      <c r="CN8" s="45"/>
    </row>
    <row r="9" spans="1:92" ht="15.95" customHeight="1" x14ac:dyDescent="0.25">
      <c r="A9" s="40"/>
      <c r="B9" s="5" t="s">
        <v>731</v>
      </c>
      <c r="C9" s="6" t="s">
        <v>15</v>
      </c>
      <c r="D9" s="11"/>
      <c r="E9" s="6"/>
      <c r="F9" s="11"/>
      <c r="G9" s="5">
        <v>2</v>
      </c>
      <c r="H9" s="5">
        <v>3</v>
      </c>
      <c r="I9" s="5">
        <v>2</v>
      </c>
      <c r="J9" s="5">
        <f t="shared" si="0"/>
        <v>6</v>
      </c>
      <c r="K9" s="38">
        <f t="shared" si="1"/>
        <v>0.42857142857142855</v>
      </c>
      <c r="L9" s="5">
        <f>+$BB$131</f>
        <v>24</v>
      </c>
      <c r="M9" s="5">
        <v>26</v>
      </c>
      <c r="N9" s="5">
        <f>+$BC$131</f>
        <v>36</v>
      </c>
      <c r="O9" s="5">
        <f>+$BE$131</f>
        <v>16</v>
      </c>
      <c r="P9" s="5" t="s">
        <v>781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10"/>
        <v>21</v>
      </c>
      <c r="AD9" s="24">
        <f t="shared" si="11"/>
        <v>13</v>
      </c>
      <c r="AE9" s="24">
        <f t="shared" si="11"/>
        <v>6</v>
      </c>
      <c r="AF9" s="24">
        <f t="shared" si="11"/>
        <v>2</v>
      </c>
      <c r="AG9" s="115">
        <f t="shared" si="12"/>
        <v>0.66666666666666663</v>
      </c>
      <c r="AH9" s="115"/>
      <c r="AI9" s="24">
        <f t="shared" si="13"/>
        <v>43</v>
      </c>
      <c r="AJ9" s="24">
        <f t="shared" si="13"/>
        <v>3</v>
      </c>
      <c r="AK9" s="24">
        <f t="shared" si="13"/>
        <v>3</v>
      </c>
      <c r="AL9" s="26">
        <f t="shared" si="14"/>
        <v>2.0476190476190474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7</v>
      </c>
      <c r="BB9" s="24">
        <v>6</v>
      </c>
      <c r="BC9" s="24">
        <v>6</v>
      </c>
      <c r="BD9" s="24">
        <f t="shared" si="6"/>
        <v>12</v>
      </c>
      <c r="BE9" s="85">
        <v>2</v>
      </c>
      <c r="BF9" s="84">
        <f t="shared" si="7"/>
        <v>29</v>
      </c>
      <c r="BG9" s="24">
        <f t="shared" si="7"/>
        <v>38</v>
      </c>
      <c r="BH9" s="24">
        <f t="shared" si="7"/>
        <v>28</v>
      </c>
      <c r="BI9" s="24">
        <f t="shared" si="7"/>
        <v>66</v>
      </c>
      <c r="BJ9" s="85">
        <f t="shared" si="7"/>
        <v>10</v>
      </c>
      <c r="BK9" s="24">
        <v>22</v>
      </c>
      <c r="BL9" s="24">
        <v>32</v>
      </c>
      <c r="BM9" s="24">
        <v>22</v>
      </c>
      <c r="BN9" s="24">
        <f t="shared" si="8"/>
        <v>54</v>
      </c>
      <c r="BO9" s="85">
        <v>8</v>
      </c>
      <c r="BP9" s="45"/>
      <c r="BQ9" s="40"/>
      <c r="BR9" s="30">
        <v>8</v>
      </c>
      <c r="BS9" s="23" t="s">
        <v>860</v>
      </c>
      <c r="BT9" s="23"/>
      <c r="BU9" s="23"/>
      <c r="BV9" s="23"/>
      <c r="BW9" s="24"/>
      <c r="BX9" s="23"/>
      <c r="BY9" s="84">
        <v>6</v>
      </c>
      <c r="BZ9" s="24">
        <v>1</v>
      </c>
      <c r="CA9" s="24">
        <v>2</v>
      </c>
      <c r="CB9" s="24">
        <f t="shared" si="2"/>
        <v>3</v>
      </c>
      <c r="CC9" s="85">
        <v>0</v>
      </c>
      <c r="CD9" s="84">
        <f t="shared" si="9"/>
        <v>11</v>
      </c>
      <c r="CE9" s="24">
        <f t="shared" si="9"/>
        <v>2</v>
      </c>
      <c r="CF9" s="24">
        <f t="shared" si="9"/>
        <v>6</v>
      </c>
      <c r="CG9" s="24">
        <f t="shared" si="9"/>
        <v>8</v>
      </c>
      <c r="CH9" s="85">
        <f t="shared" si="9"/>
        <v>2</v>
      </c>
      <c r="CI9" s="24">
        <v>5</v>
      </c>
      <c r="CJ9" s="24">
        <v>1</v>
      </c>
      <c r="CK9" s="24">
        <v>4</v>
      </c>
      <c r="CL9" s="24">
        <f t="shared" si="5"/>
        <v>5</v>
      </c>
      <c r="CM9" s="85">
        <v>2</v>
      </c>
      <c r="CN9" s="45"/>
    </row>
    <row r="10" spans="1:92" ht="15.95" customHeight="1" x14ac:dyDescent="0.25">
      <c r="A10" s="46"/>
      <c r="B10" s="5" t="s">
        <v>710</v>
      </c>
      <c r="C10" s="6" t="s">
        <v>47</v>
      </c>
      <c r="D10" s="11"/>
      <c r="E10" s="11"/>
      <c r="F10" s="11"/>
      <c r="G10" s="5">
        <v>1</v>
      </c>
      <c r="H10" s="5">
        <v>6</v>
      </c>
      <c r="I10" s="5">
        <v>0</v>
      </c>
      <c r="J10" s="5">
        <f t="shared" si="0"/>
        <v>2</v>
      </c>
      <c r="K10" s="38">
        <f t="shared" si="1"/>
        <v>0.14285714285714285</v>
      </c>
      <c r="L10" s="5">
        <f>+$BB$45</f>
        <v>16</v>
      </c>
      <c r="M10" s="5">
        <v>28</v>
      </c>
      <c r="N10" s="5">
        <f>+$BC$45</f>
        <v>28</v>
      </c>
      <c r="O10" s="5">
        <f>+$BE$45</f>
        <v>10</v>
      </c>
      <c r="P10" s="5" t="s">
        <v>822</v>
      </c>
      <c r="Q10" s="46"/>
      <c r="R10" s="46"/>
      <c r="U10" s="30">
        <v>7.5</v>
      </c>
      <c r="V10" s="23" t="s">
        <v>98</v>
      </c>
      <c r="X10" s="23"/>
      <c r="Y10" s="23"/>
      <c r="Z10" s="23" t="s">
        <v>19</v>
      </c>
      <c r="AB10" s="24"/>
      <c r="AC10" s="24">
        <f>+AD10+AE10+AF10</f>
        <v>23</v>
      </c>
      <c r="AD10" s="24">
        <f t="shared" si="11"/>
        <v>16</v>
      </c>
      <c r="AE10" s="24">
        <f t="shared" si="11"/>
        <v>5</v>
      </c>
      <c r="AF10" s="24">
        <f t="shared" si="11"/>
        <v>2</v>
      </c>
      <c r="AG10" s="115">
        <f>+(AD10*2+AF10)/(2*AC10)</f>
        <v>0.73913043478260865</v>
      </c>
      <c r="AH10" s="115"/>
      <c r="AI10" s="24">
        <f t="shared" si="13"/>
        <v>62</v>
      </c>
      <c r="AJ10" s="24">
        <f t="shared" si="13"/>
        <v>1</v>
      </c>
      <c r="AK10" s="24">
        <f t="shared" si="13"/>
        <v>3</v>
      </c>
      <c r="AL10" s="26">
        <f>+AI10/AC10</f>
        <v>2.6956521739130435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7</v>
      </c>
      <c r="BB10" s="24">
        <v>7</v>
      </c>
      <c r="BC10" s="24">
        <v>9</v>
      </c>
      <c r="BD10" s="24">
        <f t="shared" si="6"/>
        <v>16</v>
      </c>
      <c r="BE10" s="85">
        <v>2</v>
      </c>
      <c r="BF10" s="84">
        <f t="shared" si="7"/>
        <v>29</v>
      </c>
      <c r="BG10" s="24">
        <f t="shared" si="7"/>
        <v>30</v>
      </c>
      <c r="BH10" s="24">
        <f t="shared" si="7"/>
        <v>42</v>
      </c>
      <c r="BI10" s="24">
        <f t="shared" si="7"/>
        <v>72</v>
      </c>
      <c r="BJ10" s="85">
        <f t="shared" si="7"/>
        <v>8</v>
      </c>
      <c r="BK10" s="24">
        <v>22</v>
      </c>
      <c r="BL10" s="24">
        <v>23</v>
      </c>
      <c r="BM10" s="24">
        <v>33</v>
      </c>
      <c r="BN10" s="24">
        <f t="shared" si="8"/>
        <v>56</v>
      </c>
      <c r="BO10" s="85">
        <v>6</v>
      </c>
      <c r="BP10" s="45"/>
      <c r="BQ10" s="46"/>
      <c r="BR10" s="30">
        <v>6</v>
      </c>
      <c r="BS10" s="23" t="s">
        <v>551</v>
      </c>
      <c r="BT10" s="23"/>
      <c r="BU10" s="23"/>
      <c r="BV10" s="23"/>
      <c r="BW10" s="24"/>
      <c r="BX10" s="23"/>
      <c r="BY10" s="84">
        <v>0</v>
      </c>
      <c r="BZ10" s="24">
        <v>0</v>
      </c>
      <c r="CA10" s="24">
        <v>0</v>
      </c>
      <c r="CB10" s="24">
        <f t="shared" si="2"/>
        <v>0</v>
      </c>
      <c r="CC10" s="85">
        <v>0</v>
      </c>
      <c r="CD10" s="84">
        <f t="shared" si="9"/>
        <v>1</v>
      </c>
      <c r="CE10" s="24">
        <f t="shared" si="9"/>
        <v>0</v>
      </c>
      <c r="CF10" s="24">
        <f t="shared" si="9"/>
        <v>0</v>
      </c>
      <c r="CG10" s="24">
        <f t="shared" si="9"/>
        <v>0</v>
      </c>
      <c r="CH10" s="85">
        <f t="shared" si="9"/>
        <v>0</v>
      </c>
      <c r="CI10" s="24">
        <v>1</v>
      </c>
      <c r="CJ10" s="24">
        <v>0</v>
      </c>
      <c r="CK10" s="24">
        <v>0</v>
      </c>
      <c r="CL10" s="24">
        <f t="shared" si="5"/>
        <v>0</v>
      </c>
      <c r="CM10" s="85">
        <v>0</v>
      </c>
      <c r="CN10" s="45"/>
    </row>
    <row r="11" spans="1:92" ht="15.95" customHeight="1" thickBot="1" x14ac:dyDescent="0.3">
      <c r="A11" s="46"/>
      <c r="B11" s="5" t="s">
        <v>732</v>
      </c>
      <c r="C11" s="6" t="s">
        <v>132</v>
      </c>
      <c r="D11" s="11"/>
      <c r="E11" s="6"/>
      <c r="F11" s="11"/>
      <c r="G11" s="5">
        <v>0</v>
      </c>
      <c r="H11" s="5">
        <v>7</v>
      </c>
      <c r="I11" s="5">
        <v>0</v>
      </c>
      <c r="J11" s="4">
        <f t="shared" si="0"/>
        <v>0</v>
      </c>
      <c r="K11" s="38">
        <f t="shared" si="1"/>
        <v>0</v>
      </c>
      <c r="L11" s="5">
        <f>+$BB$32</f>
        <v>9</v>
      </c>
      <c r="M11" s="5">
        <v>27</v>
      </c>
      <c r="N11" s="5">
        <f>+$BC$32</f>
        <v>16</v>
      </c>
      <c r="O11" s="5">
        <f>+$BE$32</f>
        <v>10</v>
      </c>
      <c r="P11" s="5" t="s">
        <v>819</v>
      </c>
      <c r="Q11" s="46"/>
      <c r="R11" s="46"/>
      <c r="U11" s="30">
        <v>7.5</v>
      </c>
      <c r="V11" s="23" t="s">
        <v>16</v>
      </c>
      <c r="X11" s="23"/>
      <c r="Y11" s="23"/>
      <c r="Z11" s="23" t="s">
        <v>17</v>
      </c>
      <c r="AB11" s="24"/>
      <c r="AC11" s="24">
        <f>+AD11+AE11+AF11</f>
        <v>24</v>
      </c>
      <c r="AD11" s="24">
        <f t="shared" si="11"/>
        <v>8</v>
      </c>
      <c r="AE11" s="24">
        <f t="shared" si="11"/>
        <v>10</v>
      </c>
      <c r="AF11" s="24">
        <f t="shared" si="11"/>
        <v>6</v>
      </c>
      <c r="AG11" s="115">
        <f>+(AD11*2+AF11)/(2*AC11)</f>
        <v>0.45833333333333331</v>
      </c>
      <c r="AH11" s="115"/>
      <c r="AI11" s="24">
        <f t="shared" si="13"/>
        <v>67</v>
      </c>
      <c r="AJ11" s="24">
        <f t="shared" si="13"/>
        <v>0</v>
      </c>
      <c r="AK11" s="24">
        <f t="shared" si="13"/>
        <v>3</v>
      </c>
      <c r="AL11" s="26">
        <f>+AI11/AC11</f>
        <v>2.7916666666666665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7</v>
      </c>
      <c r="BB11" s="24">
        <v>1</v>
      </c>
      <c r="BC11" s="24">
        <v>3</v>
      </c>
      <c r="BD11" s="24">
        <f t="shared" si="6"/>
        <v>4</v>
      </c>
      <c r="BE11" s="85">
        <v>6</v>
      </c>
      <c r="BF11" s="84">
        <f t="shared" si="7"/>
        <v>27</v>
      </c>
      <c r="BG11" s="24">
        <f t="shared" si="7"/>
        <v>6</v>
      </c>
      <c r="BH11" s="24">
        <f t="shared" si="7"/>
        <v>13</v>
      </c>
      <c r="BI11" s="24">
        <f t="shared" si="7"/>
        <v>19</v>
      </c>
      <c r="BJ11" s="85">
        <f t="shared" si="7"/>
        <v>14</v>
      </c>
      <c r="BK11" s="24">
        <v>20</v>
      </c>
      <c r="BL11" s="24">
        <v>5</v>
      </c>
      <c r="BM11" s="24">
        <v>10</v>
      </c>
      <c r="BN11" s="24">
        <f t="shared" si="8"/>
        <v>15</v>
      </c>
      <c r="BO11" s="85">
        <v>8</v>
      </c>
      <c r="BP11" s="45"/>
      <c r="BQ11" s="46"/>
      <c r="BR11" s="30">
        <v>9</v>
      </c>
      <c r="BS11" s="23" t="s">
        <v>305</v>
      </c>
      <c r="BT11" s="23"/>
      <c r="BU11" s="23"/>
      <c r="BV11" s="23"/>
      <c r="BW11" s="24"/>
      <c r="BX11" s="23"/>
      <c r="BY11" s="84">
        <v>7</v>
      </c>
      <c r="BZ11" s="24">
        <v>4</v>
      </c>
      <c r="CA11" s="24">
        <v>1</v>
      </c>
      <c r="CB11" s="24">
        <f t="shared" si="2"/>
        <v>5</v>
      </c>
      <c r="CC11" s="85">
        <v>2</v>
      </c>
      <c r="CD11" s="84">
        <f t="shared" si="9"/>
        <v>19</v>
      </c>
      <c r="CE11" s="24">
        <f t="shared" si="9"/>
        <v>11</v>
      </c>
      <c r="CF11" s="24">
        <f t="shared" si="9"/>
        <v>14</v>
      </c>
      <c r="CG11" s="24">
        <f t="shared" si="9"/>
        <v>25</v>
      </c>
      <c r="CH11" s="85">
        <f t="shared" si="9"/>
        <v>6</v>
      </c>
      <c r="CI11" s="24">
        <v>12</v>
      </c>
      <c r="CJ11" s="24">
        <v>7</v>
      </c>
      <c r="CK11" s="24">
        <v>13</v>
      </c>
      <c r="CL11" s="24">
        <f>+CJ11+CK11</f>
        <v>20</v>
      </c>
      <c r="CM11" s="85">
        <v>4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25</v>
      </c>
      <c r="H12" s="9">
        <f>SUM(H4:H11)</f>
        <v>25</v>
      </c>
      <c r="I12" s="9">
        <f>SUM(I4:I11)</f>
        <v>6</v>
      </c>
      <c r="J12" s="9"/>
      <c r="K12" s="9"/>
      <c r="L12" s="9">
        <f>SUM(L4:L11)</f>
        <v>152</v>
      </c>
      <c r="M12" s="9">
        <f>SUM(M4:M11)</f>
        <v>152</v>
      </c>
      <c r="N12" s="9">
        <f>SUM(N4:N11)</f>
        <v>241</v>
      </c>
      <c r="O12" s="9">
        <f>SUM(O4:O11)</f>
        <v>90</v>
      </c>
      <c r="P12" s="9"/>
      <c r="Q12" s="46"/>
      <c r="R12" s="46"/>
      <c r="U12" s="30">
        <v>7.5</v>
      </c>
      <c r="V12" s="23" t="s">
        <v>111</v>
      </c>
      <c r="X12" s="23"/>
      <c r="Y12" s="23"/>
      <c r="Z12" s="23" t="s">
        <v>21</v>
      </c>
      <c r="AB12" s="24"/>
      <c r="AC12" s="24">
        <f>+AD12+AE12+AF12</f>
        <v>19</v>
      </c>
      <c r="AD12" s="24">
        <f t="shared" si="11"/>
        <v>7</v>
      </c>
      <c r="AE12" s="24">
        <f t="shared" si="11"/>
        <v>10</v>
      </c>
      <c r="AF12" s="24">
        <f t="shared" si="11"/>
        <v>2</v>
      </c>
      <c r="AG12" s="115">
        <f>+(AD12*2+AF12)/(2*AC12)</f>
        <v>0.42105263157894735</v>
      </c>
      <c r="AH12" s="115"/>
      <c r="AI12" s="24">
        <f t="shared" si="13"/>
        <v>56</v>
      </c>
      <c r="AJ12" s="24">
        <f t="shared" si="13"/>
        <v>2</v>
      </c>
      <c r="AK12" s="24">
        <f t="shared" si="13"/>
        <v>1</v>
      </c>
      <c r="AL12" s="26">
        <f>+AI12/AC12</f>
        <v>2.9473684210526314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6"/>
        <v>0</v>
      </c>
      <c r="BE12" s="85">
        <v>0</v>
      </c>
      <c r="BF12" s="84">
        <f t="shared" si="7"/>
        <v>22</v>
      </c>
      <c r="BG12" s="24">
        <f t="shared" si="7"/>
        <v>2</v>
      </c>
      <c r="BH12" s="24">
        <f t="shared" si="7"/>
        <v>14</v>
      </c>
      <c r="BI12" s="24">
        <f t="shared" si="7"/>
        <v>16</v>
      </c>
      <c r="BJ12" s="85">
        <f t="shared" si="7"/>
        <v>2</v>
      </c>
      <c r="BK12" s="24">
        <v>22</v>
      </c>
      <c r="BL12" s="24">
        <v>2</v>
      </c>
      <c r="BM12" s="24">
        <v>14</v>
      </c>
      <c r="BN12" s="24">
        <f t="shared" si="8"/>
        <v>16</v>
      </c>
      <c r="BO12" s="85">
        <v>2</v>
      </c>
      <c r="BP12" s="45"/>
      <c r="BQ12" s="46"/>
      <c r="BR12" s="30">
        <v>8</v>
      </c>
      <c r="BS12" s="23" t="s">
        <v>552</v>
      </c>
      <c r="BT12" s="23"/>
      <c r="BU12" s="23"/>
      <c r="BV12" s="23"/>
      <c r="BW12" s="24"/>
      <c r="BX12" s="23"/>
      <c r="BY12" s="84">
        <v>7</v>
      </c>
      <c r="BZ12" s="24">
        <v>5</v>
      </c>
      <c r="CA12" s="24">
        <v>4</v>
      </c>
      <c r="CB12" s="24">
        <f t="shared" si="2"/>
        <v>9</v>
      </c>
      <c r="CC12" s="85">
        <v>0</v>
      </c>
      <c r="CD12" s="84">
        <f t="shared" si="9"/>
        <v>17</v>
      </c>
      <c r="CE12" s="24">
        <f t="shared" si="9"/>
        <v>6</v>
      </c>
      <c r="CF12" s="24">
        <f t="shared" si="9"/>
        <v>14</v>
      </c>
      <c r="CG12" s="24">
        <f t="shared" si="9"/>
        <v>20</v>
      </c>
      <c r="CH12" s="85">
        <f t="shared" si="9"/>
        <v>0</v>
      </c>
      <c r="CI12" s="24">
        <v>10</v>
      </c>
      <c r="CJ12" s="24">
        <v>1</v>
      </c>
      <c r="CK12" s="24">
        <v>10</v>
      </c>
      <c r="CL12" s="24">
        <f t="shared" ref="CL12" si="15">+CJ12+CK12</f>
        <v>11</v>
      </c>
      <c r="CM12" s="85">
        <v>0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</v>
      </c>
      <c r="V13" s="23" t="s">
        <v>24</v>
      </c>
      <c r="X13" s="23"/>
      <c r="Y13" s="23"/>
      <c r="Z13" s="23" t="s">
        <v>25</v>
      </c>
      <c r="AB13" s="24"/>
      <c r="AC13" s="24">
        <f>+AD13+AE13+AF13</f>
        <v>26</v>
      </c>
      <c r="AD13" s="24">
        <f t="shared" si="11"/>
        <v>9</v>
      </c>
      <c r="AE13" s="24">
        <f t="shared" si="11"/>
        <v>14</v>
      </c>
      <c r="AF13" s="24">
        <f t="shared" si="11"/>
        <v>3</v>
      </c>
      <c r="AG13" s="115">
        <f>+(AD13*2+AF13)/(2*AC13)</f>
        <v>0.40384615384615385</v>
      </c>
      <c r="AH13" s="115"/>
      <c r="AI13" s="24">
        <f t="shared" si="13"/>
        <v>81</v>
      </c>
      <c r="AJ13" s="24">
        <f t="shared" si="13"/>
        <v>2</v>
      </c>
      <c r="AK13" s="24">
        <f t="shared" si="13"/>
        <v>0</v>
      </c>
      <c r="AL13" s="26">
        <f>+AI13/AC13</f>
        <v>3.1153846153846154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7</v>
      </c>
      <c r="BB13" s="24">
        <v>6</v>
      </c>
      <c r="BC13" s="24">
        <v>1</v>
      </c>
      <c r="BD13" s="24">
        <f t="shared" si="6"/>
        <v>7</v>
      </c>
      <c r="BE13" s="85">
        <v>2</v>
      </c>
      <c r="BF13" s="84">
        <f t="shared" si="7"/>
        <v>28</v>
      </c>
      <c r="BG13" s="24">
        <f t="shared" si="7"/>
        <v>15</v>
      </c>
      <c r="BH13" s="24">
        <f t="shared" si="7"/>
        <v>8</v>
      </c>
      <c r="BI13" s="24">
        <f t="shared" si="7"/>
        <v>23</v>
      </c>
      <c r="BJ13" s="85">
        <f t="shared" si="7"/>
        <v>12</v>
      </c>
      <c r="BK13" s="24">
        <v>21</v>
      </c>
      <c r="BL13" s="24">
        <v>9</v>
      </c>
      <c r="BM13" s="24">
        <v>7</v>
      </c>
      <c r="BN13" s="24">
        <f t="shared" si="8"/>
        <v>16</v>
      </c>
      <c r="BO13" s="85">
        <v>10</v>
      </c>
      <c r="BP13" s="45"/>
      <c r="BQ13" s="47"/>
      <c r="BR13" s="30">
        <v>8</v>
      </c>
      <c r="BS13" s="23" t="s">
        <v>447</v>
      </c>
      <c r="BT13" s="23"/>
      <c r="BU13" s="23"/>
      <c r="BV13" s="23"/>
      <c r="BW13" s="24"/>
      <c r="BX13" s="23"/>
      <c r="BY13" s="84">
        <v>0</v>
      </c>
      <c r="BZ13" s="24">
        <v>0</v>
      </c>
      <c r="CA13" s="24">
        <v>0</v>
      </c>
      <c r="CB13" s="24">
        <f t="shared" si="2"/>
        <v>0</v>
      </c>
      <c r="CC13" s="85">
        <v>0</v>
      </c>
      <c r="CD13" s="84">
        <f t="shared" si="9"/>
        <v>2</v>
      </c>
      <c r="CE13" s="24">
        <f t="shared" si="9"/>
        <v>0</v>
      </c>
      <c r="CF13" s="24">
        <f t="shared" si="9"/>
        <v>1</v>
      </c>
      <c r="CG13" s="24">
        <f t="shared" si="9"/>
        <v>1</v>
      </c>
      <c r="CH13" s="85">
        <f t="shared" si="9"/>
        <v>0</v>
      </c>
      <c r="CI13" s="24">
        <v>2</v>
      </c>
      <c r="CJ13" s="24">
        <v>0</v>
      </c>
      <c r="CK13" s="24">
        <v>1</v>
      </c>
      <c r="CL13" s="24">
        <f>+CJ13+CK13</f>
        <v>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29 Summary:</v>
      </c>
      <c r="C14" s="54"/>
      <c r="D14" s="54"/>
      <c r="E14" s="116">
        <v>45012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97</v>
      </c>
      <c r="X14" s="23"/>
      <c r="Y14" s="23"/>
      <c r="Z14" s="23" t="s">
        <v>132</v>
      </c>
      <c r="AB14" s="24"/>
      <c r="AC14" s="24">
        <f>+AD14+AE14+AF14</f>
        <v>29</v>
      </c>
      <c r="AD14" s="24">
        <f t="shared" si="11"/>
        <v>5</v>
      </c>
      <c r="AE14" s="24">
        <f t="shared" si="11"/>
        <v>20</v>
      </c>
      <c r="AF14" s="24">
        <f t="shared" si="11"/>
        <v>4</v>
      </c>
      <c r="AG14" s="115">
        <f>+(AD14*2+AF14)/(2*AC14)</f>
        <v>0.2413793103448276</v>
      </c>
      <c r="AH14" s="115"/>
      <c r="AI14" s="24">
        <f t="shared" si="13"/>
        <v>96</v>
      </c>
      <c r="AJ14" s="24">
        <f t="shared" si="13"/>
        <v>4</v>
      </c>
      <c r="AK14" s="24">
        <f t="shared" si="13"/>
        <v>0</v>
      </c>
      <c r="AL14" s="26">
        <f>+AI14/AC14</f>
        <v>3.3103448275862069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7</v>
      </c>
      <c r="BB14" s="24">
        <v>0</v>
      </c>
      <c r="BC14" s="24">
        <v>2</v>
      </c>
      <c r="BD14" s="24">
        <f t="shared" si="6"/>
        <v>2</v>
      </c>
      <c r="BE14" s="85">
        <v>0</v>
      </c>
      <c r="BF14" s="84">
        <f t="shared" si="7"/>
        <v>27</v>
      </c>
      <c r="BG14" s="24">
        <f t="shared" si="7"/>
        <v>1</v>
      </c>
      <c r="BH14" s="24">
        <f t="shared" si="7"/>
        <v>8</v>
      </c>
      <c r="BI14" s="24">
        <f t="shared" si="7"/>
        <v>9</v>
      </c>
      <c r="BJ14" s="85">
        <f t="shared" si="7"/>
        <v>0</v>
      </c>
      <c r="BK14" s="24">
        <v>20</v>
      </c>
      <c r="BL14" s="24">
        <v>1</v>
      </c>
      <c r="BM14" s="24">
        <v>6</v>
      </c>
      <c r="BN14" s="24">
        <f t="shared" si="8"/>
        <v>7</v>
      </c>
      <c r="BO14" s="85">
        <v>0</v>
      </c>
      <c r="BP14" s="45"/>
      <c r="BQ14" s="47"/>
      <c r="BR14" s="30">
        <v>7</v>
      </c>
      <c r="BS14" s="23" t="s">
        <v>657</v>
      </c>
      <c r="BT14" s="23"/>
      <c r="BU14" s="23"/>
      <c r="BV14" s="23"/>
      <c r="BW14" s="24"/>
      <c r="BX14" s="23"/>
      <c r="BY14" s="84">
        <v>4</v>
      </c>
      <c r="BZ14" s="24">
        <v>0</v>
      </c>
      <c r="CA14" s="24">
        <v>2</v>
      </c>
      <c r="CB14" s="24">
        <f t="shared" si="2"/>
        <v>2</v>
      </c>
      <c r="CC14" s="85">
        <v>0</v>
      </c>
      <c r="CD14" s="84">
        <f t="shared" si="9"/>
        <v>7</v>
      </c>
      <c r="CE14" s="24">
        <f t="shared" si="9"/>
        <v>0</v>
      </c>
      <c r="CF14" s="24">
        <f t="shared" si="9"/>
        <v>3</v>
      </c>
      <c r="CG14" s="24">
        <f t="shared" si="9"/>
        <v>3</v>
      </c>
      <c r="CH14" s="85">
        <f t="shared" si="9"/>
        <v>0</v>
      </c>
      <c r="CI14" s="24">
        <v>3</v>
      </c>
      <c r="CJ14" s="24">
        <v>0</v>
      </c>
      <c r="CK14" s="24">
        <v>1</v>
      </c>
      <c r="CL14" s="24">
        <f t="shared" ref="CL14" si="16">+CJ14+CK14</f>
        <v>1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6" t="s">
        <v>782</v>
      </c>
      <c r="E15" s="23"/>
      <c r="F15" s="23"/>
      <c r="G15" s="5">
        <v>4</v>
      </c>
      <c r="H15" s="24">
        <v>1</v>
      </c>
      <c r="I15" s="23" t="s">
        <v>158</v>
      </c>
      <c r="J15" s="23"/>
      <c r="K15" s="23"/>
      <c r="L15" s="23" t="s">
        <v>461</v>
      </c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ref="AC15:AC16" si="17">+AD15+AE15+AF15</f>
        <v>5</v>
      </c>
      <c r="AD15" s="24">
        <f t="shared" si="11"/>
        <v>1</v>
      </c>
      <c r="AE15" s="24">
        <f t="shared" si="11"/>
        <v>4</v>
      </c>
      <c r="AF15" s="24">
        <f t="shared" si="11"/>
        <v>0</v>
      </c>
      <c r="AG15" s="115">
        <f t="shared" si="12"/>
        <v>0.2</v>
      </c>
      <c r="AH15" s="115"/>
      <c r="AI15" s="24">
        <f t="shared" si="13"/>
        <v>19</v>
      </c>
      <c r="AJ15" s="24">
        <f t="shared" si="13"/>
        <v>0</v>
      </c>
      <c r="AK15" s="24">
        <f t="shared" si="13"/>
        <v>0</v>
      </c>
      <c r="AL15" s="26">
        <f t="shared" si="14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7</v>
      </c>
      <c r="BB15" s="24">
        <v>1</v>
      </c>
      <c r="BC15" s="24">
        <v>2</v>
      </c>
      <c r="BD15" s="24">
        <f t="shared" si="6"/>
        <v>3</v>
      </c>
      <c r="BE15" s="85">
        <v>0</v>
      </c>
      <c r="BF15" s="84">
        <f t="shared" si="7"/>
        <v>29</v>
      </c>
      <c r="BG15" s="24">
        <f t="shared" si="7"/>
        <v>7</v>
      </c>
      <c r="BH15" s="24">
        <f t="shared" si="7"/>
        <v>14</v>
      </c>
      <c r="BI15" s="24">
        <f t="shared" si="7"/>
        <v>21</v>
      </c>
      <c r="BJ15" s="85">
        <f t="shared" si="7"/>
        <v>0</v>
      </c>
      <c r="BK15" s="24">
        <v>22</v>
      </c>
      <c r="BL15" s="24">
        <v>6</v>
      </c>
      <c r="BM15" s="24">
        <v>12</v>
      </c>
      <c r="BN15" s="24">
        <f t="shared" si="8"/>
        <v>18</v>
      </c>
      <c r="BO15" s="85">
        <v>0</v>
      </c>
      <c r="BP15" s="45"/>
      <c r="BQ15" s="47"/>
      <c r="BR15" s="30">
        <v>9.5</v>
      </c>
      <c r="BS15" s="23" t="s">
        <v>381</v>
      </c>
      <c r="BT15" s="23"/>
      <c r="BU15" s="23"/>
      <c r="BV15" s="23"/>
      <c r="BW15" s="24"/>
      <c r="BX15" s="23"/>
      <c r="BY15" s="84">
        <v>1</v>
      </c>
      <c r="BZ15" s="24">
        <v>0</v>
      </c>
      <c r="CA15" s="24">
        <v>0</v>
      </c>
      <c r="CB15" s="24">
        <f t="shared" si="2"/>
        <v>0</v>
      </c>
      <c r="CC15" s="85">
        <v>0</v>
      </c>
      <c r="CD15" s="84">
        <f t="shared" si="9"/>
        <v>2</v>
      </c>
      <c r="CE15" s="24">
        <f t="shared" si="9"/>
        <v>1</v>
      </c>
      <c r="CF15" s="24">
        <f t="shared" si="9"/>
        <v>1</v>
      </c>
      <c r="CG15" s="24">
        <f t="shared" si="9"/>
        <v>2</v>
      </c>
      <c r="CH15" s="85">
        <f t="shared" si="9"/>
        <v>0</v>
      </c>
      <c r="CI15" s="24">
        <v>1</v>
      </c>
      <c r="CJ15" s="24">
        <v>1</v>
      </c>
      <c r="CK15" s="24">
        <v>1</v>
      </c>
      <c r="CL15" s="24">
        <f>+CJ15+CK15</f>
        <v>2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23" t="s">
        <v>898</v>
      </c>
      <c r="D16" s="16"/>
      <c r="E16" s="23"/>
      <c r="F16" s="23"/>
      <c r="G16" s="5"/>
      <c r="H16" s="24">
        <v>2</v>
      </c>
      <c r="I16" s="23" t="s">
        <v>171</v>
      </c>
      <c r="J16" s="23"/>
      <c r="K16" s="23"/>
      <c r="L16" s="23" t="s">
        <v>396</v>
      </c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si="17"/>
        <v>62</v>
      </c>
      <c r="AD16" s="24">
        <f>+AD31+AD46</f>
        <v>27</v>
      </c>
      <c r="AE16" s="24">
        <f t="shared" ref="AE16:AF16" si="18">+AE31+AE46</f>
        <v>28</v>
      </c>
      <c r="AF16" s="24">
        <f t="shared" si="18"/>
        <v>7</v>
      </c>
      <c r="AG16" s="115">
        <f t="shared" si="12"/>
        <v>0.49193548387096775</v>
      </c>
      <c r="AH16" s="115"/>
      <c r="AI16" s="24">
        <f t="shared" ref="AI16:AK16" si="19">+AI31+AI46</f>
        <v>176</v>
      </c>
      <c r="AJ16" s="24">
        <f t="shared" si="19"/>
        <v>3</v>
      </c>
      <c r="AK16" s="24">
        <f t="shared" si="19"/>
        <v>3</v>
      </c>
      <c r="AL16" s="26">
        <f t="shared" si="14"/>
        <v>2.838709677419355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7</v>
      </c>
      <c r="BB16" s="24">
        <v>1</v>
      </c>
      <c r="BC16" s="24">
        <v>6</v>
      </c>
      <c r="BD16" s="24">
        <f t="shared" si="6"/>
        <v>7</v>
      </c>
      <c r="BE16" s="85">
        <v>2</v>
      </c>
      <c r="BF16" s="84">
        <f t="shared" si="7"/>
        <v>23</v>
      </c>
      <c r="BG16" s="24">
        <f t="shared" si="7"/>
        <v>3</v>
      </c>
      <c r="BH16" s="24">
        <f t="shared" si="7"/>
        <v>20</v>
      </c>
      <c r="BI16" s="24">
        <f t="shared" si="7"/>
        <v>23</v>
      </c>
      <c r="BJ16" s="85">
        <f t="shared" si="7"/>
        <v>2</v>
      </c>
      <c r="BK16" s="24">
        <v>16</v>
      </c>
      <c r="BL16" s="24">
        <v>2</v>
      </c>
      <c r="BM16" s="24">
        <v>14</v>
      </c>
      <c r="BN16" s="24">
        <f t="shared" si="8"/>
        <v>16</v>
      </c>
      <c r="BO16" s="85">
        <v>0</v>
      </c>
      <c r="BP16" s="45"/>
      <c r="BQ16" s="47"/>
      <c r="BR16" s="30">
        <v>6.5</v>
      </c>
      <c r="BS16" s="23" t="s">
        <v>213</v>
      </c>
      <c r="BT16" s="23"/>
      <c r="BU16" s="23"/>
      <c r="BV16" s="23"/>
      <c r="BW16" s="24"/>
      <c r="BX16" s="23"/>
      <c r="BY16" s="84">
        <v>3</v>
      </c>
      <c r="BZ16" s="24">
        <v>1</v>
      </c>
      <c r="CA16" s="24">
        <v>0</v>
      </c>
      <c r="CB16" s="24">
        <f t="shared" si="2"/>
        <v>1</v>
      </c>
      <c r="CC16" s="85">
        <v>0</v>
      </c>
      <c r="CD16" s="84">
        <f t="shared" si="9"/>
        <v>17</v>
      </c>
      <c r="CE16" s="24">
        <f t="shared" si="9"/>
        <v>3</v>
      </c>
      <c r="CF16" s="24">
        <f t="shared" si="9"/>
        <v>1</v>
      </c>
      <c r="CG16" s="24">
        <f t="shared" si="9"/>
        <v>4</v>
      </c>
      <c r="CH16" s="85">
        <f t="shared" si="9"/>
        <v>0</v>
      </c>
      <c r="CI16" s="24">
        <v>14</v>
      </c>
      <c r="CJ16" s="24">
        <v>2</v>
      </c>
      <c r="CK16" s="24">
        <v>1</v>
      </c>
      <c r="CL16" s="24">
        <f>+CJ16+CK16</f>
        <v>3</v>
      </c>
      <c r="CM16" s="85">
        <v>0</v>
      </c>
      <c r="CN16" s="45"/>
    </row>
    <row r="17" spans="1:92" ht="15.95" customHeight="1" x14ac:dyDescent="0.25">
      <c r="A17" s="47"/>
      <c r="B17" s="24"/>
      <c r="C17" s="23" t="s">
        <v>680</v>
      </c>
      <c r="D17" s="16"/>
      <c r="E17" s="23"/>
      <c r="F17" s="23"/>
      <c r="G17" s="5"/>
      <c r="H17" s="24">
        <v>2</v>
      </c>
      <c r="I17" s="23" t="s">
        <v>158</v>
      </c>
      <c r="J17" s="23"/>
      <c r="K17" s="23"/>
      <c r="L17" s="23" t="s">
        <v>899</v>
      </c>
      <c r="M17" s="23"/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20">SUM(AC8:AC16)</f>
        <v>232</v>
      </c>
      <c r="AD17" s="15">
        <f t="shared" si="20"/>
        <v>101</v>
      </c>
      <c r="AE17" s="15">
        <f t="shared" si="20"/>
        <v>101</v>
      </c>
      <c r="AF17" s="15">
        <f t="shared" si="20"/>
        <v>30</v>
      </c>
      <c r="AG17" s="15"/>
      <c r="AH17" s="15"/>
      <c r="AI17" s="15">
        <f t="shared" ref="AI17:AK17" si="21">SUM(AI8:AI16)</f>
        <v>643</v>
      </c>
      <c r="AJ17" s="15">
        <f t="shared" si="21"/>
        <v>15</v>
      </c>
      <c r="AK17" s="15">
        <f t="shared" si="21"/>
        <v>16</v>
      </c>
      <c r="AL17" s="36">
        <f>+AI17/AC17</f>
        <v>2.771551724137931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6</v>
      </c>
      <c r="BB17" s="24">
        <v>1</v>
      </c>
      <c r="BC17" s="24">
        <v>4</v>
      </c>
      <c r="BD17" s="24">
        <f t="shared" si="6"/>
        <v>5</v>
      </c>
      <c r="BE17" s="85">
        <v>2</v>
      </c>
      <c r="BF17" s="84">
        <f t="shared" si="7"/>
        <v>25</v>
      </c>
      <c r="BG17" s="24">
        <f t="shared" si="7"/>
        <v>1</v>
      </c>
      <c r="BH17" s="24">
        <f t="shared" si="7"/>
        <v>15</v>
      </c>
      <c r="BI17" s="24">
        <f t="shared" si="7"/>
        <v>16</v>
      </c>
      <c r="BJ17" s="85">
        <f t="shared" si="7"/>
        <v>4</v>
      </c>
      <c r="BK17" s="24">
        <v>19</v>
      </c>
      <c r="BL17" s="24">
        <v>0</v>
      </c>
      <c r="BM17" s="24">
        <v>11</v>
      </c>
      <c r="BN17" s="24">
        <f t="shared" si="8"/>
        <v>11</v>
      </c>
      <c r="BO17" s="85">
        <v>2</v>
      </c>
      <c r="BP17" s="45"/>
      <c r="BQ17" s="47"/>
      <c r="BR17" s="30">
        <v>6.5</v>
      </c>
      <c r="BS17" s="23" t="s">
        <v>448</v>
      </c>
      <c r="BT17" s="23"/>
      <c r="BU17" s="23"/>
      <c r="BV17" s="23"/>
      <c r="BW17" s="24"/>
      <c r="BX17" s="23"/>
      <c r="BY17" s="84">
        <v>7</v>
      </c>
      <c r="BZ17" s="24">
        <v>0</v>
      </c>
      <c r="CA17" s="24">
        <v>1</v>
      </c>
      <c r="CB17" s="24">
        <f t="shared" si="2"/>
        <v>1</v>
      </c>
      <c r="CC17" s="85">
        <v>6</v>
      </c>
      <c r="CD17" s="84">
        <f t="shared" si="9"/>
        <v>18</v>
      </c>
      <c r="CE17" s="24">
        <f t="shared" si="9"/>
        <v>2</v>
      </c>
      <c r="CF17" s="24">
        <f t="shared" si="9"/>
        <v>5</v>
      </c>
      <c r="CG17" s="24">
        <f t="shared" si="9"/>
        <v>7</v>
      </c>
      <c r="CH17" s="85">
        <f t="shared" si="9"/>
        <v>12</v>
      </c>
      <c r="CI17" s="24">
        <v>11</v>
      </c>
      <c r="CJ17" s="24">
        <v>2</v>
      </c>
      <c r="CK17" s="24">
        <v>4</v>
      </c>
      <c r="CL17" s="24">
        <f t="shared" ref="CL17:CL27" si="22">+CJ17+CK17</f>
        <v>6</v>
      </c>
      <c r="CM17" s="85">
        <v>6</v>
      </c>
      <c r="CN17" s="45"/>
    </row>
    <row r="18" spans="1:92" ht="15.95" customHeight="1" x14ac:dyDescent="0.25">
      <c r="A18" s="47"/>
      <c r="C18" s="23" t="s">
        <v>597</v>
      </c>
      <c r="H18" s="24">
        <v>2</v>
      </c>
      <c r="I18" s="23" t="s">
        <v>158</v>
      </c>
      <c r="L18" s="23" t="s">
        <v>899</v>
      </c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5</v>
      </c>
      <c r="BB18" s="24">
        <v>0</v>
      </c>
      <c r="BC18" s="24">
        <v>2</v>
      </c>
      <c r="BD18" s="24">
        <f t="shared" si="6"/>
        <v>2</v>
      </c>
      <c r="BE18" s="85">
        <v>0</v>
      </c>
      <c r="BF18" s="84">
        <f t="shared" si="7"/>
        <v>22</v>
      </c>
      <c r="BG18" s="24">
        <f t="shared" si="7"/>
        <v>0</v>
      </c>
      <c r="BH18" s="24">
        <f t="shared" si="7"/>
        <v>6</v>
      </c>
      <c r="BI18" s="24">
        <f t="shared" si="7"/>
        <v>6</v>
      </c>
      <c r="BJ18" s="85">
        <f t="shared" si="7"/>
        <v>6</v>
      </c>
      <c r="BK18" s="24">
        <v>17</v>
      </c>
      <c r="BL18" s="24">
        <v>0</v>
      </c>
      <c r="BM18" s="24">
        <v>4</v>
      </c>
      <c r="BN18" s="24">
        <f t="shared" si="8"/>
        <v>4</v>
      </c>
      <c r="BO18" s="85">
        <v>6</v>
      </c>
      <c r="BP18" s="45"/>
      <c r="BQ18" s="47"/>
      <c r="BR18" s="30">
        <v>9</v>
      </c>
      <c r="BS18" s="23" t="s">
        <v>521</v>
      </c>
      <c r="BT18" s="23"/>
      <c r="BU18" s="23"/>
      <c r="BV18" s="23"/>
      <c r="BW18" s="24"/>
      <c r="BX18" s="23"/>
      <c r="BY18" s="84">
        <v>0</v>
      </c>
      <c r="BZ18" s="24">
        <v>0</v>
      </c>
      <c r="CA18" s="24">
        <v>0</v>
      </c>
      <c r="CB18" s="24">
        <f t="shared" si="2"/>
        <v>0</v>
      </c>
      <c r="CC18" s="85">
        <v>0</v>
      </c>
      <c r="CD18" s="84">
        <f t="shared" si="9"/>
        <v>3</v>
      </c>
      <c r="CE18" s="24">
        <f t="shared" si="9"/>
        <v>2</v>
      </c>
      <c r="CF18" s="24">
        <f t="shared" si="9"/>
        <v>2</v>
      </c>
      <c r="CG18" s="24">
        <f t="shared" si="9"/>
        <v>4</v>
      </c>
      <c r="CH18" s="85">
        <f t="shared" si="9"/>
        <v>0</v>
      </c>
      <c r="CI18" s="24">
        <v>3</v>
      </c>
      <c r="CJ18" s="24">
        <v>2</v>
      </c>
      <c r="CK18" s="24">
        <v>2</v>
      </c>
      <c r="CL18" s="24">
        <f t="shared" si="22"/>
        <v>4</v>
      </c>
      <c r="CM18" s="85">
        <v>0</v>
      </c>
      <c r="CN18" s="45"/>
    </row>
    <row r="19" spans="1:92" ht="15.95" customHeight="1" thickBot="1" x14ac:dyDescent="0.3">
      <c r="A19" s="47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77</v>
      </c>
      <c r="BB19" s="25">
        <f t="shared" ref="BB19" si="23">SUM(BB7:BB18)</f>
        <v>24</v>
      </c>
      <c r="BC19" s="25">
        <f>SUM(BC7:BC18)</f>
        <v>38</v>
      </c>
      <c r="BD19" s="25">
        <f>+BC19+BB19</f>
        <v>62</v>
      </c>
      <c r="BE19" s="89">
        <f>SUM(BE7:BE18)</f>
        <v>16</v>
      </c>
      <c r="BF19" s="88">
        <f>SUM(BF7:BF18)</f>
        <v>319</v>
      </c>
      <c r="BG19" s="25">
        <f t="shared" ref="BG19" si="24">SUM(BG7:BG18)</f>
        <v>108</v>
      </c>
      <c r="BH19" s="25">
        <f>SUM(BH7:BH18)</f>
        <v>175</v>
      </c>
      <c r="BI19" s="25">
        <f>+BH19+BG19</f>
        <v>283</v>
      </c>
      <c r="BJ19" s="89">
        <f>SUM(BJ7:BJ18)</f>
        <v>60</v>
      </c>
      <c r="BK19" s="25">
        <f>SUM(BK7:BK18)</f>
        <v>242</v>
      </c>
      <c r="BL19" s="25">
        <f t="shared" ref="BL19" si="25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8</v>
      </c>
      <c r="BS19" s="23" t="s">
        <v>416</v>
      </c>
      <c r="BT19" s="23"/>
      <c r="BU19" s="23"/>
      <c r="BV19" s="23"/>
      <c r="BW19" s="24"/>
      <c r="BX19" s="23"/>
      <c r="BY19" s="84">
        <v>1</v>
      </c>
      <c r="BZ19" s="24">
        <v>0</v>
      </c>
      <c r="CA19" s="24">
        <v>1</v>
      </c>
      <c r="CB19" s="24">
        <f t="shared" si="2"/>
        <v>1</v>
      </c>
      <c r="CC19" s="85">
        <v>0</v>
      </c>
      <c r="CD19" s="84">
        <f t="shared" si="9"/>
        <v>3</v>
      </c>
      <c r="CE19" s="24">
        <f t="shared" si="9"/>
        <v>0</v>
      </c>
      <c r="CF19" s="24">
        <f t="shared" si="9"/>
        <v>1</v>
      </c>
      <c r="CG19" s="24">
        <f t="shared" si="9"/>
        <v>1</v>
      </c>
      <c r="CH19" s="85">
        <f t="shared" si="9"/>
        <v>0</v>
      </c>
      <c r="CI19" s="24">
        <v>2</v>
      </c>
      <c r="CJ19" s="24">
        <v>0</v>
      </c>
      <c r="CK19" s="24">
        <v>0</v>
      </c>
      <c r="CL19" s="24">
        <f t="shared" si="22"/>
        <v>0</v>
      </c>
      <c r="CM19" s="85">
        <v>0</v>
      </c>
      <c r="CN19" s="45"/>
    </row>
    <row r="20" spans="1:92" ht="15.95" customHeight="1" x14ac:dyDescent="0.25">
      <c r="A20" s="47"/>
      <c r="B20" s="24" t="s">
        <v>53</v>
      </c>
      <c r="C20" s="6" t="s">
        <v>788</v>
      </c>
      <c r="E20" s="23"/>
      <c r="F20" s="23"/>
      <c r="G20" s="5">
        <v>5</v>
      </c>
      <c r="H20" s="24">
        <v>1</v>
      </c>
      <c r="I20" s="23" t="s">
        <v>599</v>
      </c>
      <c r="L20" s="23" t="s">
        <v>903</v>
      </c>
      <c r="M20" s="23"/>
      <c r="N20" s="23"/>
      <c r="O20" s="23"/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16</v>
      </c>
      <c r="BB20" s="24">
        <v>3</v>
      </c>
      <c r="BC20" s="24">
        <v>2</v>
      </c>
      <c r="BD20" s="24">
        <f t="shared" ref="BD20:BD31" si="26">+BB20+BC20</f>
        <v>5</v>
      </c>
      <c r="BE20" s="85">
        <v>0</v>
      </c>
      <c r="BF20" s="84">
        <f t="shared" ref="BF20:BJ31" si="27">+BK20+BA20</f>
        <v>60</v>
      </c>
      <c r="BG20" s="24">
        <f t="shared" si="27"/>
        <v>10</v>
      </c>
      <c r="BH20" s="24">
        <f t="shared" si="27"/>
        <v>14</v>
      </c>
      <c r="BI20" s="24">
        <f t="shared" si="27"/>
        <v>24</v>
      </c>
      <c r="BJ20" s="85">
        <f t="shared" si="27"/>
        <v>8</v>
      </c>
      <c r="BK20" s="15">
        <v>44</v>
      </c>
      <c r="BL20" s="15">
        <v>7</v>
      </c>
      <c r="BM20" s="15">
        <v>12</v>
      </c>
      <c r="BN20" s="15">
        <f t="shared" ref="BN20:BN31" si="28">+BL20+BM20</f>
        <v>19</v>
      </c>
      <c r="BO20" s="87">
        <v>8</v>
      </c>
      <c r="BP20" s="45"/>
      <c r="BQ20" s="47"/>
      <c r="BR20" s="30">
        <v>9.5</v>
      </c>
      <c r="BS20" s="23" t="s">
        <v>285</v>
      </c>
      <c r="BT20" s="23"/>
      <c r="BU20" s="23"/>
      <c r="BV20" s="23"/>
      <c r="BW20" s="24"/>
      <c r="BX20" s="23"/>
      <c r="BY20" s="84">
        <v>0</v>
      </c>
      <c r="BZ20" s="24">
        <v>0</v>
      </c>
      <c r="CA20" s="24">
        <v>0</v>
      </c>
      <c r="CB20" s="24">
        <f t="shared" si="2"/>
        <v>0</v>
      </c>
      <c r="CC20" s="85">
        <v>0</v>
      </c>
      <c r="CD20" s="84">
        <f t="shared" si="9"/>
        <v>5</v>
      </c>
      <c r="CE20" s="24">
        <f t="shared" si="9"/>
        <v>7</v>
      </c>
      <c r="CF20" s="24">
        <f t="shared" si="9"/>
        <v>3</v>
      </c>
      <c r="CG20" s="24">
        <f t="shared" si="9"/>
        <v>10</v>
      </c>
      <c r="CH20" s="85">
        <f t="shared" si="9"/>
        <v>0</v>
      </c>
      <c r="CI20" s="24">
        <v>5</v>
      </c>
      <c r="CJ20" s="24">
        <v>7</v>
      </c>
      <c r="CK20" s="24">
        <v>3</v>
      </c>
      <c r="CL20" s="24">
        <f t="shared" si="22"/>
        <v>10</v>
      </c>
      <c r="CM20" s="85">
        <v>0</v>
      </c>
      <c r="CN20" s="45"/>
    </row>
    <row r="21" spans="1:92" ht="15.95" customHeight="1" x14ac:dyDescent="0.25">
      <c r="A21" s="47"/>
      <c r="B21" s="24" t="s">
        <v>34</v>
      </c>
      <c r="C21" s="23"/>
      <c r="D21" s="23" t="s">
        <v>140</v>
      </c>
      <c r="E21" s="23"/>
      <c r="F21" s="23"/>
      <c r="G21" s="5"/>
      <c r="H21" s="24">
        <v>1</v>
      </c>
      <c r="I21" s="23" t="s">
        <v>300</v>
      </c>
      <c r="L21" s="23" t="s">
        <v>600</v>
      </c>
      <c r="N21" s="23"/>
      <c r="O21" s="23"/>
      <c r="P21" s="23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7</v>
      </c>
      <c r="BB21" s="24">
        <v>0</v>
      </c>
      <c r="BC21" s="24">
        <v>0</v>
      </c>
      <c r="BD21" s="24">
        <f t="shared" si="26"/>
        <v>0</v>
      </c>
      <c r="BE21" s="85">
        <v>0</v>
      </c>
      <c r="BF21" s="84">
        <f t="shared" si="27"/>
        <v>29</v>
      </c>
      <c r="BG21" s="24">
        <f t="shared" si="27"/>
        <v>0</v>
      </c>
      <c r="BH21" s="24">
        <f t="shared" si="27"/>
        <v>0</v>
      </c>
      <c r="BI21" s="24">
        <f t="shared" si="27"/>
        <v>0</v>
      </c>
      <c r="BJ21" s="85">
        <f t="shared" si="27"/>
        <v>0</v>
      </c>
      <c r="BK21" s="24">
        <v>22</v>
      </c>
      <c r="BL21" s="24">
        <v>0</v>
      </c>
      <c r="BM21" s="24">
        <v>0</v>
      </c>
      <c r="BN21" s="24">
        <f t="shared" si="28"/>
        <v>0</v>
      </c>
      <c r="BO21" s="85">
        <v>0</v>
      </c>
      <c r="BP21" s="45"/>
      <c r="BQ21" s="47"/>
      <c r="BR21" s="30">
        <v>7.5</v>
      </c>
      <c r="BS21" s="23" t="s">
        <v>451</v>
      </c>
      <c r="BT21" s="23"/>
      <c r="BU21" s="23"/>
      <c r="BV21" s="23"/>
      <c r="BW21" s="24"/>
      <c r="BX21" s="23"/>
      <c r="BY21" s="84">
        <v>0</v>
      </c>
      <c r="BZ21" s="24">
        <v>0</v>
      </c>
      <c r="CA21" s="24">
        <v>0</v>
      </c>
      <c r="CB21" s="24">
        <f t="shared" si="2"/>
        <v>0</v>
      </c>
      <c r="CC21" s="85">
        <v>0</v>
      </c>
      <c r="CD21" s="84">
        <f t="shared" si="9"/>
        <v>1</v>
      </c>
      <c r="CE21" s="24">
        <f t="shared" si="9"/>
        <v>0</v>
      </c>
      <c r="CF21" s="24">
        <f t="shared" si="9"/>
        <v>0</v>
      </c>
      <c r="CG21" s="24">
        <f t="shared" si="9"/>
        <v>0</v>
      </c>
      <c r="CH21" s="85">
        <f t="shared" si="9"/>
        <v>0</v>
      </c>
      <c r="CI21" s="24">
        <v>1</v>
      </c>
      <c r="CJ21" s="24">
        <v>0</v>
      </c>
      <c r="CK21" s="24">
        <v>0</v>
      </c>
      <c r="CL21" s="24">
        <f t="shared" si="22"/>
        <v>0</v>
      </c>
      <c r="CM21" s="85">
        <v>0</v>
      </c>
      <c r="CN21" s="45"/>
    </row>
    <row r="22" spans="1:92" ht="15.95" customHeight="1" thickBot="1" x14ac:dyDescent="0.3">
      <c r="A22" s="47"/>
      <c r="D22" s="23"/>
      <c r="E22" s="23"/>
      <c r="H22" s="24">
        <v>2</v>
      </c>
      <c r="I22" s="23" t="s">
        <v>599</v>
      </c>
      <c r="L22" s="23" t="s">
        <v>904</v>
      </c>
      <c r="M22" s="23"/>
      <c r="N22" s="23"/>
      <c r="O22" s="23"/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6</v>
      </c>
      <c r="BB22" s="24">
        <v>0</v>
      </c>
      <c r="BC22" s="24">
        <v>2</v>
      </c>
      <c r="BD22" s="24">
        <f t="shared" si="26"/>
        <v>2</v>
      </c>
      <c r="BE22" s="85">
        <v>2</v>
      </c>
      <c r="BF22" s="84">
        <f t="shared" si="27"/>
        <v>24</v>
      </c>
      <c r="BG22" s="24">
        <f t="shared" si="27"/>
        <v>8</v>
      </c>
      <c r="BH22" s="24">
        <f t="shared" si="27"/>
        <v>8</v>
      </c>
      <c r="BI22" s="24">
        <f t="shared" si="27"/>
        <v>16</v>
      </c>
      <c r="BJ22" s="85">
        <f t="shared" si="27"/>
        <v>2</v>
      </c>
      <c r="BK22" s="24">
        <v>18</v>
      </c>
      <c r="BL22" s="24">
        <v>8</v>
      </c>
      <c r="BM22" s="24">
        <v>6</v>
      </c>
      <c r="BN22" s="24">
        <f t="shared" si="28"/>
        <v>14</v>
      </c>
      <c r="BO22" s="85">
        <v>0</v>
      </c>
      <c r="BP22" s="45"/>
      <c r="BQ22" s="47"/>
      <c r="BR22" s="30">
        <v>7.5</v>
      </c>
      <c r="BS22" s="23" t="s">
        <v>472</v>
      </c>
      <c r="BT22" s="23"/>
      <c r="BU22" s="23"/>
      <c r="BV22" s="23"/>
      <c r="BW22" s="24"/>
      <c r="BX22" s="23"/>
      <c r="BY22" s="84">
        <v>4</v>
      </c>
      <c r="BZ22" s="24">
        <v>0</v>
      </c>
      <c r="CA22" s="24">
        <v>1</v>
      </c>
      <c r="CB22" s="24">
        <f t="shared" si="2"/>
        <v>1</v>
      </c>
      <c r="CC22" s="85">
        <v>0</v>
      </c>
      <c r="CD22" s="84">
        <f t="shared" si="9"/>
        <v>14</v>
      </c>
      <c r="CE22" s="24">
        <f t="shared" si="9"/>
        <v>2</v>
      </c>
      <c r="CF22" s="24">
        <f t="shared" si="9"/>
        <v>3</v>
      </c>
      <c r="CG22" s="24">
        <f t="shared" si="9"/>
        <v>5</v>
      </c>
      <c r="CH22" s="85">
        <f t="shared" si="9"/>
        <v>6</v>
      </c>
      <c r="CI22" s="24">
        <v>10</v>
      </c>
      <c r="CJ22" s="24">
        <v>2</v>
      </c>
      <c r="CK22" s="24">
        <v>2</v>
      </c>
      <c r="CL22" s="24">
        <f t="shared" si="22"/>
        <v>4</v>
      </c>
      <c r="CM22" s="85">
        <v>6</v>
      </c>
      <c r="CN22" s="45"/>
    </row>
    <row r="23" spans="1:92" ht="15.95" customHeight="1" x14ac:dyDescent="0.25">
      <c r="A23" s="47"/>
      <c r="H23" s="24">
        <v>2</v>
      </c>
      <c r="I23" s="23" t="s">
        <v>61</v>
      </c>
      <c r="L23" s="23" t="s">
        <v>300</v>
      </c>
      <c r="M23" s="23"/>
      <c r="N23" s="23"/>
      <c r="O23" s="23"/>
      <c r="P23" s="23"/>
      <c r="Q23" s="47"/>
      <c r="R23" s="47"/>
      <c r="U23" s="30">
        <v>8</v>
      </c>
      <c r="V23" s="23" t="s">
        <v>18</v>
      </c>
      <c r="X23" s="23"/>
      <c r="Y23" s="23"/>
      <c r="Z23" s="23" t="s">
        <v>136</v>
      </c>
      <c r="AB23" s="24"/>
      <c r="AC23" s="24">
        <f t="shared" ref="AC23:AC30" si="29">+AD23+AE23+AF23</f>
        <v>7</v>
      </c>
      <c r="AD23" s="24">
        <v>5</v>
      </c>
      <c r="AE23" s="24">
        <v>1</v>
      </c>
      <c r="AF23" s="24">
        <v>1</v>
      </c>
      <c r="AG23" s="118">
        <f t="shared" ref="AG23:AG29" si="30">+(AD23*2+AF23)/(2*AC23)</f>
        <v>0.7857142857142857</v>
      </c>
      <c r="AH23" s="118"/>
      <c r="AI23" s="24">
        <v>9</v>
      </c>
      <c r="AJ23" s="24">
        <v>0</v>
      </c>
      <c r="AK23" s="24">
        <v>2</v>
      </c>
      <c r="AL23" s="26">
        <f t="shared" ref="AL23:AL29" si="31">+AI23/AC23</f>
        <v>1.2857142857142858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7</v>
      </c>
      <c r="BB23" s="24">
        <v>0</v>
      </c>
      <c r="BC23" s="24">
        <v>2</v>
      </c>
      <c r="BD23" s="24">
        <f t="shared" si="26"/>
        <v>2</v>
      </c>
      <c r="BE23" s="85">
        <v>2</v>
      </c>
      <c r="BF23" s="84">
        <f t="shared" si="27"/>
        <v>24</v>
      </c>
      <c r="BG23" s="24">
        <f t="shared" si="27"/>
        <v>3</v>
      </c>
      <c r="BH23" s="24">
        <f t="shared" si="27"/>
        <v>12</v>
      </c>
      <c r="BI23" s="24">
        <f t="shared" si="27"/>
        <v>15</v>
      </c>
      <c r="BJ23" s="85">
        <f t="shared" si="27"/>
        <v>2</v>
      </c>
      <c r="BK23" s="24">
        <v>17</v>
      </c>
      <c r="BL23" s="24">
        <v>3</v>
      </c>
      <c r="BM23" s="24">
        <v>10</v>
      </c>
      <c r="BN23" s="24">
        <f t="shared" si="28"/>
        <v>13</v>
      </c>
      <c r="BO23" s="85">
        <v>0</v>
      </c>
      <c r="BP23" s="50"/>
      <c r="BQ23" s="47"/>
      <c r="BR23" s="30">
        <v>6.5</v>
      </c>
      <c r="BS23" s="23" t="s">
        <v>245</v>
      </c>
      <c r="BT23" s="23"/>
      <c r="BU23" s="23"/>
      <c r="BV23" s="23"/>
      <c r="BW23" s="24"/>
      <c r="BX23" s="23"/>
      <c r="BY23" s="84">
        <v>14</v>
      </c>
      <c r="BZ23" s="24">
        <v>0</v>
      </c>
      <c r="CA23" s="24">
        <v>7</v>
      </c>
      <c r="CB23" s="24">
        <f t="shared" si="2"/>
        <v>7</v>
      </c>
      <c r="CC23" s="85">
        <v>2</v>
      </c>
      <c r="CD23" s="84">
        <f t="shared" si="9"/>
        <v>48</v>
      </c>
      <c r="CE23" s="24">
        <f t="shared" si="9"/>
        <v>6</v>
      </c>
      <c r="CF23" s="24">
        <f t="shared" si="9"/>
        <v>18</v>
      </c>
      <c r="CG23" s="24">
        <f t="shared" si="9"/>
        <v>24</v>
      </c>
      <c r="CH23" s="85">
        <f t="shared" si="9"/>
        <v>4</v>
      </c>
      <c r="CI23" s="24">
        <v>34</v>
      </c>
      <c r="CJ23" s="24">
        <v>6</v>
      </c>
      <c r="CK23" s="24">
        <v>11</v>
      </c>
      <c r="CL23" s="24">
        <f t="shared" si="22"/>
        <v>17</v>
      </c>
      <c r="CM23" s="85">
        <v>2</v>
      </c>
      <c r="CN23" s="50"/>
    </row>
    <row r="24" spans="1:92" ht="15.95" customHeight="1" x14ac:dyDescent="0.25">
      <c r="A24" s="47"/>
      <c r="H24" s="24" t="s">
        <v>897</v>
      </c>
      <c r="I24" s="23" t="s">
        <v>61</v>
      </c>
      <c r="L24" s="23"/>
      <c r="M24" s="23" t="s">
        <v>193</v>
      </c>
      <c r="N24" s="23"/>
      <c r="O24" s="23"/>
      <c r="P24" s="23"/>
      <c r="Q24" s="47"/>
      <c r="R24" s="47"/>
      <c r="U24" s="30">
        <v>7</v>
      </c>
      <c r="V24" s="23" t="s">
        <v>176</v>
      </c>
      <c r="X24" s="23"/>
      <c r="Y24" s="23"/>
      <c r="Z24" s="23" t="s">
        <v>23</v>
      </c>
      <c r="AB24" s="24"/>
      <c r="AC24" s="24">
        <f t="shared" si="29"/>
        <v>5</v>
      </c>
      <c r="AD24" s="24">
        <v>3</v>
      </c>
      <c r="AE24" s="24">
        <v>2</v>
      </c>
      <c r="AF24" s="24">
        <v>0</v>
      </c>
      <c r="AG24" s="115">
        <f t="shared" si="30"/>
        <v>0.6</v>
      </c>
      <c r="AH24" s="115"/>
      <c r="AI24" s="24">
        <v>8</v>
      </c>
      <c r="AJ24" s="24">
        <v>2</v>
      </c>
      <c r="AK24" s="24">
        <v>1</v>
      </c>
      <c r="AL24" s="26">
        <f t="shared" si="31"/>
        <v>1.6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6</v>
      </c>
      <c r="BB24" s="24">
        <v>0</v>
      </c>
      <c r="BC24" s="24">
        <v>2</v>
      </c>
      <c r="BD24" s="24">
        <f t="shared" si="26"/>
        <v>2</v>
      </c>
      <c r="BE24" s="85">
        <v>0</v>
      </c>
      <c r="BF24" s="84">
        <f t="shared" si="27"/>
        <v>28</v>
      </c>
      <c r="BG24" s="24">
        <f t="shared" si="27"/>
        <v>6</v>
      </c>
      <c r="BH24" s="24">
        <f t="shared" si="27"/>
        <v>10</v>
      </c>
      <c r="BI24" s="24">
        <f t="shared" si="27"/>
        <v>16</v>
      </c>
      <c r="BJ24" s="85">
        <f t="shared" si="27"/>
        <v>4</v>
      </c>
      <c r="BK24" s="24">
        <v>22</v>
      </c>
      <c r="BL24" s="24">
        <v>6</v>
      </c>
      <c r="BM24" s="24">
        <v>8</v>
      </c>
      <c r="BN24" s="24">
        <f t="shared" si="28"/>
        <v>14</v>
      </c>
      <c r="BO24" s="85">
        <v>4</v>
      </c>
      <c r="BP24" s="40"/>
      <c r="BQ24" s="47"/>
      <c r="BR24" s="30">
        <v>8</v>
      </c>
      <c r="BS24" s="23" t="s">
        <v>283</v>
      </c>
      <c r="BT24" s="23"/>
      <c r="BU24" s="23"/>
      <c r="BV24" s="23"/>
      <c r="BW24" s="24"/>
      <c r="BX24" s="23"/>
      <c r="BY24" s="84">
        <v>0</v>
      </c>
      <c r="BZ24" s="24">
        <v>0</v>
      </c>
      <c r="CA24" s="24">
        <v>0</v>
      </c>
      <c r="CB24" s="24">
        <f t="shared" si="2"/>
        <v>0</v>
      </c>
      <c r="CC24" s="85">
        <v>0</v>
      </c>
      <c r="CD24" s="84">
        <f t="shared" si="9"/>
        <v>2</v>
      </c>
      <c r="CE24" s="24">
        <f t="shared" si="9"/>
        <v>1</v>
      </c>
      <c r="CF24" s="24">
        <f t="shared" si="9"/>
        <v>0</v>
      </c>
      <c r="CG24" s="24">
        <f t="shared" si="9"/>
        <v>1</v>
      </c>
      <c r="CH24" s="85">
        <f t="shared" si="9"/>
        <v>0</v>
      </c>
      <c r="CI24" s="24">
        <v>2</v>
      </c>
      <c r="CJ24" s="24">
        <v>1</v>
      </c>
      <c r="CK24" s="24">
        <v>0</v>
      </c>
      <c r="CL24" s="24">
        <f t="shared" si="22"/>
        <v>1</v>
      </c>
      <c r="CM24" s="85">
        <v>0</v>
      </c>
      <c r="CN24" s="40"/>
    </row>
    <row r="25" spans="1:92" ht="15.95" customHeight="1" x14ac:dyDescent="0.25">
      <c r="A25" s="47"/>
      <c r="B25" s="40"/>
      <c r="C25" s="52"/>
      <c r="D25" s="52"/>
      <c r="E25" s="52"/>
      <c r="F25" s="52"/>
      <c r="G25" s="48"/>
      <c r="H25" s="51"/>
      <c r="I25" s="52"/>
      <c r="J25" s="52"/>
      <c r="K25" s="51"/>
      <c r="L25" s="51"/>
      <c r="M25" s="51"/>
      <c r="N25" s="51"/>
      <c r="O25" s="51"/>
      <c r="P25" s="51"/>
      <c r="Q25" s="47"/>
      <c r="R25" s="47"/>
      <c r="U25" s="30">
        <v>7.5</v>
      </c>
      <c r="V25" s="23" t="s">
        <v>16</v>
      </c>
      <c r="X25" s="23"/>
      <c r="Y25" s="23"/>
      <c r="Z25" s="23" t="s">
        <v>17</v>
      </c>
      <c r="AB25" s="24"/>
      <c r="AC25" s="24">
        <f t="shared" si="29"/>
        <v>5</v>
      </c>
      <c r="AD25" s="24">
        <v>3</v>
      </c>
      <c r="AE25" s="24">
        <v>0</v>
      </c>
      <c r="AF25" s="24">
        <v>2</v>
      </c>
      <c r="AG25" s="115">
        <f t="shared" si="30"/>
        <v>0.8</v>
      </c>
      <c r="AH25" s="115"/>
      <c r="AI25" s="24">
        <v>11</v>
      </c>
      <c r="AJ25" s="24">
        <v>0</v>
      </c>
      <c r="AK25" s="24">
        <v>1</v>
      </c>
      <c r="AL25" s="26">
        <f t="shared" si="31"/>
        <v>2.2000000000000002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7</v>
      </c>
      <c r="BB25" s="24">
        <v>5</v>
      </c>
      <c r="BC25" s="24">
        <v>2</v>
      </c>
      <c r="BD25" s="24">
        <f t="shared" si="26"/>
        <v>7</v>
      </c>
      <c r="BE25" s="85">
        <v>2</v>
      </c>
      <c r="BF25" s="84">
        <f t="shared" si="27"/>
        <v>27</v>
      </c>
      <c r="BG25" s="24">
        <f t="shared" si="27"/>
        <v>13</v>
      </c>
      <c r="BH25" s="24">
        <f t="shared" si="27"/>
        <v>10</v>
      </c>
      <c r="BI25" s="24">
        <f t="shared" si="27"/>
        <v>23</v>
      </c>
      <c r="BJ25" s="85">
        <f t="shared" si="27"/>
        <v>6</v>
      </c>
      <c r="BK25" s="24">
        <v>20</v>
      </c>
      <c r="BL25" s="24">
        <v>8</v>
      </c>
      <c r="BM25" s="24">
        <v>8</v>
      </c>
      <c r="BN25" s="24">
        <f t="shared" si="28"/>
        <v>16</v>
      </c>
      <c r="BO25" s="85">
        <v>4</v>
      </c>
      <c r="BP25" s="40"/>
      <c r="BQ25" s="47"/>
      <c r="BR25" s="30">
        <v>7</v>
      </c>
      <c r="BS25" s="23" t="s">
        <v>340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 t="shared" si="2"/>
        <v>0</v>
      </c>
      <c r="CC25" s="85">
        <v>0</v>
      </c>
      <c r="CD25" s="84">
        <f t="shared" si="9"/>
        <v>1</v>
      </c>
      <c r="CE25" s="24">
        <f t="shared" si="9"/>
        <v>0</v>
      </c>
      <c r="CF25" s="24">
        <f t="shared" si="9"/>
        <v>0</v>
      </c>
      <c r="CG25" s="24">
        <f t="shared" si="9"/>
        <v>0</v>
      </c>
      <c r="CH25" s="85">
        <f t="shared" si="9"/>
        <v>0</v>
      </c>
      <c r="CI25" s="24">
        <v>1</v>
      </c>
      <c r="CJ25" s="24">
        <v>0</v>
      </c>
      <c r="CK25" s="24">
        <v>0</v>
      </c>
      <c r="CL25" s="24">
        <f t="shared" si="22"/>
        <v>0</v>
      </c>
      <c r="CM25" s="85">
        <v>0</v>
      </c>
      <c r="CN25" s="40"/>
    </row>
    <row r="26" spans="1:92" ht="15.95" customHeight="1" x14ac:dyDescent="0.25">
      <c r="A26" s="47"/>
      <c r="B26" s="48" t="s">
        <v>58</v>
      </c>
      <c r="C26" s="6" t="s">
        <v>789</v>
      </c>
      <c r="E26" s="23"/>
      <c r="F26" s="23"/>
      <c r="G26" s="5">
        <v>3</v>
      </c>
      <c r="H26" s="24">
        <v>1</v>
      </c>
      <c r="I26" s="23" t="s">
        <v>172</v>
      </c>
      <c r="J26" s="23"/>
      <c r="K26" s="23"/>
      <c r="L26" s="23" t="s">
        <v>894</v>
      </c>
      <c r="M26" s="23"/>
      <c r="N26" s="23"/>
      <c r="O26" s="23"/>
      <c r="P26" s="23"/>
      <c r="Q26" s="47"/>
      <c r="R26" s="47"/>
      <c r="U26" s="30">
        <v>7.5</v>
      </c>
      <c r="V26" s="23" t="s">
        <v>98</v>
      </c>
      <c r="X26" s="23"/>
      <c r="Y26" s="23"/>
      <c r="Z26" s="23" t="s">
        <v>19</v>
      </c>
      <c r="AB26" s="24"/>
      <c r="AC26" s="24">
        <f t="shared" si="29"/>
        <v>6</v>
      </c>
      <c r="AD26" s="24">
        <v>6</v>
      </c>
      <c r="AE26" s="24">
        <v>0</v>
      </c>
      <c r="AF26" s="24">
        <v>0</v>
      </c>
      <c r="AG26" s="115">
        <f t="shared" si="30"/>
        <v>1</v>
      </c>
      <c r="AH26" s="115"/>
      <c r="AI26" s="24">
        <v>14</v>
      </c>
      <c r="AJ26" s="24">
        <v>0</v>
      </c>
      <c r="AK26" s="24">
        <v>0</v>
      </c>
      <c r="AL26" s="26">
        <f t="shared" si="31"/>
        <v>2.3333333333333335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7</v>
      </c>
      <c r="BB26" s="24">
        <v>1</v>
      </c>
      <c r="BC26" s="24">
        <v>1</v>
      </c>
      <c r="BD26" s="24">
        <f t="shared" si="26"/>
        <v>2</v>
      </c>
      <c r="BE26" s="85">
        <v>0</v>
      </c>
      <c r="BF26" s="84">
        <f t="shared" si="27"/>
        <v>22</v>
      </c>
      <c r="BG26" s="24">
        <f t="shared" si="27"/>
        <v>2</v>
      </c>
      <c r="BH26" s="24">
        <f t="shared" si="27"/>
        <v>8</v>
      </c>
      <c r="BI26" s="24">
        <f t="shared" si="27"/>
        <v>10</v>
      </c>
      <c r="BJ26" s="85">
        <f t="shared" si="27"/>
        <v>0</v>
      </c>
      <c r="BK26" s="24">
        <v>15</v>
      </c>
      <c r="BL26" s="24">
        <v>1</v>
      </c>
      <c r="BM26" s="24">
        <v>7</v>
      </c>
      <c r="BN26" s="24">
        <f t="shared" si="28"/>
        <v>8</v>
      </c>
      <c r="BO26" s="85">
        <v>0</v>
      </c>
      <c r="BP26" s="40"/>
      <c r="BQ26" s="47"/>
      <c r="BR26" s="30">
        <v>8.5</v>
      </c>
      <c r="BS26" s="23" t="s">
        <v>244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 t="shared" si="2"/>
        <v>0</v>
      </c>
      <c r="CC26" s="85">
        <v>0</v>
      </c>
      <c r="CD26" s="84">
        <f t="shared" si="9"/>
        <v>1</v>
      </c>
      <c r="CE26" s="24">
        <f t="shared" si="9"/>
        <v>2</v>
      </c>
      <c r="CF26" s="24">
        <f t="shared" si="9"/>
        <v>0</v>
      </c>
      <c r="CG26" s="24">
        <f t="shared" si="9"/>
        <v>2</v>
      </c>
      <c r="CH26" s="85">
        <f t="shared" si="9"/>
        <v>0</v>
      </c>
      <c r="CI26" s="24">
        <v>1</v>
      </c>
      <c r="CJ26" s="24">
        <v>2</v>
      </c>
      <c r="CK26" s="24">
        <v>0</v>
      </c>
      <c r="CL26" s="24">
        <f t="shared" si="22"/>
        <v>2</v>
      </c>
      <c r="CM26" s="85">
        <v>0</v>
      </c>
      <c r="CN26" s="40"/>
    </row>
    <row r="27" spans="1:92" ht="15.95" customHeight="1" x14ac:dyDescent="0.25">
      <c r="A27" s="47"/>
      <c r="B27" s="24" t="s">
        <v>34</v>
      </c>
      <c r="C27" s="16" t="s">
        <v>892</v>
      </c>
      <c r="D27" s="16"/>
      <c r="E27" s="23"/>
      <c r="F27" s="23"/>
      <c r="G27" s="5"/>
      <c r="H27" s="24">
        <v>1</v>
      </c>
      <c r="I27" s="23" t="s">
        <v>81</v>
      </c>
      <c r="J27" s="23"/>
      <c r="K27" s="23"/>
      <c r="L27" s="23" t="s">
        <v>896</v>
      </c>
      <c r="M27" s="23"/>
      <c r="N27" s="23"/>
      <c r="O27" s="23"/>
      <c r="P27" s="23"/>
      <c r="Q27" s="47"/>
      <c r="R27" s="47"/>
      <c r="U27" s="30">
        <v>7.5</v>
      </c>
      <c r="V27" s="23" t="s">
        <v>111</v>
      </c>
      <c r="X27" s="23"/>
      <c r="Y27" s="23"/>
      <c r="Z27" s="23" t="s">
        <v>21</v>
      </c>
      <c r="AB27" s="24"/>
      <c r="AC27" s="24">
        <f t="shared" si="29"/>
        <v>6</v>
      </c>
      <c r="AD27" s="24">
        <v>4</v>
      </c>
      <c r="AE27" s="24">
        <v>2</v>
      </c>
      <c r="AF27" s="24">
        <v>0</v>
      </c>
      <c r="AG27" s="115">
        <f t="shared" si="30"/>
        <v>0.66666666666666663</v>
      </c>
      <c r="AH27" s="115"/>
      <c r="AI27" s="24">
        <v>14</v>
      </c>
      <c r="AJ27" s="24">
        <v>0</v>
      </c>
      <c r="AK27" s="24">
        <v>1</v>
      </c>
      <c r="AL27" s="26">
        <f t="shared" si="31"/>
        <v>2.3333333333333335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5</v>
      </c>
      <c r="BB27" s="24">
        <v>0</v>
      </c>
      <c r="BC27" s="24">
        <v>1</v>
      </c>
      <c r="BD27" s="24">
        <f t="shared" si="26"/>
        <v>1</v>
      </c>
      <c r="BE27" s="85">
        <v>0</v>
      </c>
      <c r="BF27" s="84">
        <f t="shared" si="27"/>
        <v>21</v>
      </c>
      <c r="BG27" s="24">
        <f t="shared" si="27"/>
        <v>1</v>
      </c>
      <c r="BH27" s="24">
        <f t="shared" si="27"/>
        <v>2</v>
      </c>
      <c r="BI27" s="24">
        <f t="shared" si="27"/>
        <v>3</v>
      </c>
      <c r="BJ27" s="85">
        <f t="shared" si="27"/>
        <v>4</v>
      </c>
      <c r="BK27" s="24">
        <v>16</v>
      </c>
      <c r="BL27" s="24">
        <v>1</v>
      </c>
      <c r="BM27" s="24">
        <v>1</v>
      </c>
      <c r="BN27" s="24">
        <f t="shared" si="28"/>
        <v>2</v>
      </c>
      <c r="BO27" s="85">
        <v>4</v>
      </c>
      <c r="BP27" s="40"/>
      <c r="BQ27" s="47"/>
      <c r="BR27" s="30">
        <v>7.5</v>
      </c>
      <c r="BS27" s="23" t="s">
        <v>284</v>
      </c>
      <c r="BT27" s="23"/>
      <c r="BU27" s="23"/>
      <c r="BV27" s="23"/>
      <c r="BW27" s="24"/>
      <c r="BX27" s="23"/>
      <c r="BY27" s="84">
        <v>0</v>
      </c>
      <c r="BZ27" s="24">
        <v>0</v>
      </c>
      <c r="CA27" s="24">
        <v>0</v>
      </c>
      <c r="CB27" s="24">
        <f t="shared" si="2"/>
        <v>0</v>
      </c>
      <c r="CC27" s="85">
        <v>0</v>
      </c>
      <c r="CD27" s="84">
        <f t="shared" si="9"/>
        <v>1</v>
      </c>
      <c r="CE27" s="24">
        <f t="shared" si="9"/>
        <v>0</v>
      </c>
      <c r="CF27" s="24">
        <f t="shared" si="9"/>
        <v>0</v>
      </c>
      <c r="CG27" s="24">
        <f t="shared" si="9"/>
        <v>0</v>
      </c>
      <c r="CH27" s="85">
        <f t="shared" si="9"/>
        <v>0</v>
      </c>
      <c r="CI27" s="24">
        <v>1</v>
      </c>
      <c r="CJ27" s="24">
        <v>0</v>
      </c>
      <c r="CK27" s="24">
        <v>0</v>
      </c>
      <c r="CL27" s="24">
        <f t="shared" si="22"/>
        <v>0</v>
      </c>
      <c r="CM27" s="85">
        <v>0</v>
      </c>
      <c r="CN27" s="40"/>
    </row>
    <row r="28" spans="1:92" ht="15.95" customHeight="1" x14ac:dyDescent="0.25">
      <c r="A28" s="47"/>
      <c r="D28" s="16"/>
      <c r="G28" s="5"/>
      <c r="H28" s="24">
        <v>1</v>
      </c>
      <c r="I28" s="23" t="s">
        <v>646</v>
      </c>
      <c r="L28" s="23" t="s">
        <v>895</v>
      </c>
      <c r="Q28" s="47"/>
      <c r="R28" s="47"/>
      <c r="U28" s="30">
        <v>7.5</v>
      </c>
      <c r="V28" s="23" t="s">
        <v>97</v>
      </c>
      <c r="X28" s="23"/>
      <c r="Y28" s="23"/>
      <c r="Z28" s="23" t="s">
        <v>132</v>
      </c>
      <c r="AB28" s="24"/>
      <c r="AC28" s="24">
        <f t="shared" si="29"/>
        <v>7</v>
      </c>
      <c r="AD28" s="24">
        <v>0</v>
      </c>
      <c r="AE28" s="24">
        <v>7</v>
      </c>
      <c r="AF28" s="24">
        <v>0</v>
      </c>
      <c r="AG28" s="115">
        <f t="shared" si="30"/>
        <v>0</v>
      </c>
      <c r="AH28" s="115"/>
      <c r="AI28" s="24">
        <v>26</v>
      </c>
      <c r="AJ28" s="24">
        <v>1</v>
      </c>
      <c r="AK28" s="24">
        <v>0</v>
      </c>
      <c r="AL28" s="26">
        <f t="shared" si="31"/>
        <v>3.7142857142857144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1</v>
      </c>
      <c r="BB28" s="24">
        <v>0</v>
      </c>
      <c r="BC28" s="24">
        <v>0</v>
      </c>
      <c r="BD28" s="24">
        <f t="shared" si="26"/>
        <v>0</v>
      </c>
      <c r="BE28" s="85">
        <v>0</v>
      </c>
      <c r="BF28" s="84">
        <f t="shared" si="27"/>
        <v>19</v>
      </c>
      <c r="BG28" s="24">
        <f t="shared" si="27"/>
        <v>3</v>
      </c>
      <c r="BH28" s="24">
        <f t="shared" si="27"/>
        <v>5</v>
      </c>
      <c r="BI28" s="24">
        <f t="shared" si="27"/>
        <v>8</v>
      </c>
      <c r="BJ28" s="85">
        <f t="shared" si="27"/>
        <v>0</v>
      </c>
      <c r="BK28" s="24">
        <v>18</v>
      </c>
      <c r="BL28" s="24">
        <v>3</v>
      </c>
      <c r="BM28" s="24">
        <v>5</v>
      </c>
      <c r="BN28" s="24">
        <f t="shared" si="28"/>
        <v>8</v>
      </c>
      <c r="BO28" s="85">
        <v>0</v>
      </c>
      <c r="BP28" s="40"/>
      <c r="BQ28" s="47"/>
      <c r="BR28" s="30">
        <v>6.5</v>
      </c>
      <c r="BS28" s="23" t="s">
        <v>212</v>
      </c>
      <c r="BT28" s="23"/>
      <c r="BU28" s="23"/>
      <c r="BV28" s="23"/>
      <c r="BW28" s="24"/>
      <c r="BX28" s="23"/>
      <c r="BY28" s="84">
        <v>8</v>
      </c>
      <c r="BZ28" s="24">
        <v>0</v>
      </c>
      <c r="CA28" s="24">
        <v>0</v>
      </c>
      <c r="CB28" s="24">
        <f t="shared" si="2"/>
        <v>0</v>
      </c>
      <c r="CC28" s="85">
        <v>0</v>
      </c>
      <c r="CD28" s="84">
        <f t="shared" si="9"/>
        <v>23</v>
      </c>
      <c r="CE28" s="24">
        <f t="shared" si="9"/>
        <v>1</v>
      </c>
      <c r="CF28" s="24">
        <f t="shared" si="9"/>
        <v>4</v>
      </c>
      <c r="CG28" s="24">
        <f t="shared" si="9"/>
        <v>5</v>
      </c>
      <c r="CH28" s="85">
        <f t="shared" si="9"/>
        <v>2</v>
      </c>
      <c r="CI28" s="24">
        <v>15</v>
      </c>
      <c r="CJ28" s="24">
        <v>1</v>
      </c>
      <c r="CK28" s="24">
        <v>4</v>
      </c>
      <c r="CL28" s="24">
        <f>+CJ28+CK28</f>
        <v>5</v>
      </c>
      <c r="CM28" s="85">
        <v>2</v>
      </c>
      <c r="CN28" s="40"/>
    </row>
    <row r="29" spans="1:92" ht="15.95" customHeight="1" x14ac:dyDescent="0.25">
      <c r="A29" s="47"/>
      <c r="Q29" s="47"/>
      <c r="R29" s="47"/>
      <c r="U29" s="30">
        <v>7</v>
      </c>
      <c r="V29" s="23" t="s">
        <v>24</v>
      </c>
      <c r="X29" s="23"/>
      <c r="Y29" s="23"/>
      <c r="Z29" s="23" t="s">
        <v>25</v>
      </c>
      <c r="AB29" s="24"/>
      <c r="AC29" s="24">
        <f t="shared" si="29"/>
        <v>7</v>
      </c>
      <c r="AD29" s="24">
        <v>1</v>
      </c>
      <c r="AE29" s="24">
        <v>6</v>
      </c>
      <c r="AF29" s="24">
        <v>0</v>
      </c>
      <c r="AG29" s="115">
        <f t="shared" si="30"/>
        <v>0.14285714285714285</v>
      </c>
      <c r="AH29" s="115"/>
      <c r="AI29" s="24">
        <v>27</v>
      </c>
      <c r="AJ29" s="24">
        <v>1</v>
      </c>
      <c r="AK29" s="24">
        <v>0</v>
      </c>
      <c r="AL29" s="26">
        <f t="shared" si="31"/>
        <v>3.8571428571428572</v>
      </c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6</v>
      </c>
      <c r="BB29" s="24">
        <v>0</v>
      </c>
      <c r="BC29" s="24">
        <v>1</v>
      </c>
      <c r="BD29" s="24">
        <f t="shared" si="26"/>
        <v>1</v>
      </c>
      <c r="BE29" s="85">
        <v>2</v>
      </c>
      <c r="BF29" s="84">
        <f t="shared" si="27"/>
        <v>25</v>
      </c>
      <c r="BG29" s="24">
        <f t="shared" si="27"/>
        <v>1</v>
      </c>
      <c r="BH29" s="24">
        <f t="shared" si="27"/>
        <v>6</v>
      </c>
      <c r="BI29" s="24">
        <f t="shared" si="27"/>
        <v>7</v>
      </c>
      <c r="BJ29" s="85">
        <f t="shared" si="27"/>
        <v>8</v>
      </c>
      <c r="BK29" s="24">
        <v>19</v>
      </c>
      <c r="BL29" s="24">
        <v>1</v>
      </c>
      <c r="BM29" s="24">
        <v>5</v>
      </c>
      <c r="BN29" s="24">
        <f t="shared" si="28"/>
        <v>6</v>
      </c>
      <c r="BO29" s="85">
        <v>6</v>
      </c>
      <c r="BP29" s="40"/>
      <c r="BQ29" s="47"/>
      <c r="BR29" s="30">
        <v>8.5</v>
      </c>
      <c r="BS29" s="23" t="s">
        <v>656</v>
      </c>
      <c r="BT29" s="23"/>
      <c r="BU29" s="23"/>
      <c r="BV29" s="23"/>
      <c r="BW29" s="24"/>
      <c r="BX29" s="23"/>
      <c r="BY29" s="84">
        <v>4</v>
      </c>
      <c r="BZ29" s="24">
        <v>3</v>
      </c>
      <c r="CA29" s="24">
        <v>7</v>
      </c>
      <c r="CB29" s="24">
        <f t="shared" si="2"/>
        <v>10</v>
      </c>
      <c r="CC29" s="85">
        <v>2</v>
      </c>
      <c r="CD29" s="84">
        <f t="shared" si="9"/>
        <v>9</v>
      </c>
      <c r="CE29" s="24">
        <f t="shared" si="9"/>
        <v>4</v>
      </c>
      <c r="CF29" s="24">
        <f t="shared" si="9"/>
        <v>10</v>
      </c>
      <c r="CG29" s="24">
        <f t="shared" si="9"/>
        <v>14</v>
      </c>
      <c r="CH29" s="85">
        <f t="shared" si="9"/>
        <v>2</v>
      </c>
      <c r="CI29" s="24">
        <v>5</v>
      </c>
      <c r="CJ29" s="24">
        <v>1</v>
      </c>
      <c r="CK29" s="24">
        <v>3</v>
      </c>
      <c r="CL29" s="24">
        <f t="shared" ref="CL29:CL38" si="32">+CJ29+CK29</f>
        <v>4</v>
      </c>
      <c r="CM29" s="85">
        <v>0</v>
      </c>
      <c r="CN29" s="40"/>
    </row>
    <row r="30" spans="1:92" ht="15.95" customHeight="1" x14ac:dyDescent="0.25">
      <c r="A30" s="47"/>
      <c r="C30" s="6" t="s">
        <v>784</v>
      </c>
      <c r="G30" s="5">
        <v>2</v>
      </c>
      <c r="H30" s="24">
        <v>1</v>
      </c>
      <c r="I30" s="23" t="s">
        <v>78</v>
      </c>
      <c r="J30" s="23"/>
      <c r="K30" s="23"/>
      <c r="L30" s="23"/>
      <c r="M30" s="23" t="s">
        <v>193</v>
      </c>
      <c r="N30" s="23"/>
      <c r="O30" s="23"/>
      <c r="P30" s="23"/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si="29"/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6</v>
      </c>
      <c r="BB30" s="24">
        <v>0</v>
      </c>
      <c r="BC30" s="24">
        <v>2</v>
      </c>
      <c r="BD30" s="24">
        <f t="shared" si="26"/>
        <v>2</v>
      </c>
      <c r="BE30" s="85">
        <v>2</v>
      </c>
      <c r="BF30" s="84">
        <f t="shared" si="27"/>
        <v>27</v>
      </c>
      <c r="BG30" s="24">
        <f t="shared" si="27"/>
        <v>3</v>
      </c>
      <c r="BH30" s="24">
        <f t="shared" si="27"/>
        <v>13</v>
      </c>
      <c r="BI30" s="24">
        <f t="shared" si="27"/>
        <v>16</v>
      </c>
      <c r="BJ30" s="85">
        <f t="shared" si="27"/>
        <v>6</v>
      </c>
      <c r="BK30" s="24">
        <v>21</v>
      </c>
      <c r="BL30" s="24">
        <v>3</v>
      </c>
      <c r="BM30" s="24">
        <v>11</v>
      </c>
      <c r="BN30" s="24">
        <f t="shared" si="28"/>
        <v>14</v>
      </c>
      <c r="BO30" s="85">
        <v>4</v>
      </c>
      <c r="BP30" s="40"/>
      <c r="BQ30" s="47"/>
      <c r="BR30" s="30">
        <v>7.5</v>
      </c>
      <c r="BS30" s="23" t="s">
        <v>670</v>
      </c>
      <c r="BT30" s="23"/>
      <c r="BU30" s="23"/>
      <c r="BV30" s="23"/>
      <c r="BW30" s="24"/>
      <c r="BX30" s="23"/>
      <c r="BY30" s="84">
        <v>0</v>
      </c>
      <c r="BZ30" s="24">
        <v>0</v>
      </c>
      <c r="CA30" s="24">
        <v>0</v>
      </c>
      <c r="CB30" s="24">
        <f t="shared" si="2"/>
        <v>0</v>
      </c>
      <c r="CC30" s="85">
        <v>0</v>
      </c>
      <c r="CD30" s="84">
        <f t="shared" si="9"/>
        <v>1</v>
      </c>
      <c r="CE30" s="24">
        <f t="shared" si="9"/>
        <v>0</v>
      </c>
      <c r="CF30" s="24">
        <f t="shared" si="9"/>
        <v>0</v>
      </c>
      <c r="CG30" s="24">
        <f t="shared" si="9"/>
        <v>0</v>
      </c>
      <c r="CH30" s="85">
        <f t="shared" si="9"/>
        <v>0</v>
      </c>
      <c r="CI30" s="24">
        <v>1</v>
      </c>
      <c r="CJ30" s="24">
        <v>0</v>
      </c>
      <c r="CK30" s="24">
        <v>0</v>
      </c>
      <c r="CL30" s="24">
        <f t="shared" si="32"/>
        <v>0</v>
      </c>
      <c r="CM30" s="85">
        <v>0</v>
      </c>
      <c r="CN30" s="40"/>
    </row>
    <row r="31" spans="1:92" ht="15.95" customHeight="1" thickBot="1" x14ac:dyDescent="0.3">
      <c r="A31" s="47"/>
      <c r="B31" s="24" t="s">
        <v>34</v>
      </c>
      <c r="C31" s="16" t="s">
        <v>893</v>
      </c>
      <c r="G31" s="5"/>
      <c r="H31" s="24">
        <v>2</v>
      </c>
      <c r="I31" s="23" t="s">
        <v>180</v>
      </c>
      <c r="J31" s="23"/>
      <c r="K31" s="23"/>
      <c r="L31" s="23" t="s">
        <v>175</v>
      </c>
      <c r="M31" s="23"/>
      <c r="N31" s="23"/>
      <c r="O31" s="23"/>
      <c r="P31" s="23"/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+AC103</f>
        <v>13</v>
      </c>
      <c r="AD31" s="24">
        <f>+AD103</f>
        <v>3</v>
      </c>
      <c r="AE31" s="24">
        <f>+AE103</f>
        <v>7</v>
      </c>
      <c r="AF31" s="24">
        <f>+AF103</f>
        <v>3</v>
      </c>
      <c r="AG31" s="115">
        <f t="shared" ref="AG31" si="33">+(AD31*2+AF31)/(2*AC31)</f>
        <v>0.34615384615384615</v>
      </c>
      <c r="AH31" s="115"/>
      <c r="AI31" s="24">
        <f>+AI103</f>
        <v>38</v>
      </c>
      <c r="AJ31" s="24">
        <f>+AJ103</f>
        <v>1</v>
      </c>
      <c r="AK31" s="24">
        <f>+AK103</f>
        <v>0</v>
      </c>
      <c r="AL31" s="26">
        <f t="shared" ref="AL31" si="34">+AI31/AC31</f>
        <v>2.9230769230769229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3</v>
      </c>
      <c r="BB31" s="24">
        <v>0</v>
      </c>
      <c r="BC31" s="24">
        <v>1</v>
      </c>
      <c r="BD31" s="24">
        <f t="shared" si="26"/>
        <v>1</v>
      </c>
      <c r="BE31" s="85">
        <v>0</v>
      </c>
      <c r="BF31" s="84">
        <f t="shared" si="27"/>
        <v>11</v>
      </c>
      <c r="BG31" s="24">
        <f t="shared" si="27"/>
        <v>0</v>
      </c>
      <c r="BH31" s="24">
        <f t="shared" si="27"/>
        <v>1</v>
      </c>
      <c r="BI31" s="24">
        <f t="shared" si="27"/>
        <v>1</v>
      </c>
      <c r="BJ31" s="85">
        <f t="shared" si="27"/>
        <v>4</v>
      </c>
      <c r="BK31" s="24">
        <v>8</v>
      </c>
      <c r="BL31" s="24">
        <v>0</v>
      </c>
      <c r="BM31" s="24">
        <v>0</v>
      </c>
      <c r="BN31" s="24">
        <f t="shared" si="28"/>
        <v>0</v>
      </c>
      <c r="BO31" s="85">
        <v>4</v>
      </c>
      <c r="BP31" s="40"/>
      <c r="BQ31" s="47"/>
      <c r="BR31" s="30">
        <v>7.5</v>
      </c>
      <c r="BS31" s="23" t="s">
        <v>280</v>
      </c>
      <c r="BT31" s="23"/>
      <c r="BU31" s="23"/>
      <c r="BV31" s="23"/>
      <c r="BW31" s="24"/>
      <c r="BX31" s="23"/>
      <c r="BY31" s="84">
        <v>0</v>
      </c>
      <c r="BZ31" s="24">
        <v>0</v>
      </c>
      <c r="CA31" s="24">
        <v>0</v>
      </c>
      <c r="CB31" s="24">
        <f t="shared" si="2"/>
        <v>0</v>
      </c>
      <c r="CC31" s="85">
        <v>0</v>
      </c>
      <c r="CD31" s="84">
        <f t="shared" si="9"/>
        <v>2</v>
      </c>
      <c r="CE31" s="24">
        <f t="shared" si="9"/>
        <v>0</v>
      </c>
      <c r="CF31" s="24">
        <f t="shared" si="9"/>
        <v>1</v>
      </c>
      <c r="CG31" s="24">
        <f t="shared" si="9"/>
        <v>1</v>
      </c>
      <c r="CH31" s="85">
        <f t="shared" si="9"/>
        <v>2</v>
      </c>
      <c r="CI31" s="24">
        <v>2</v>
      </c>
      <c r="CJ31" s="24">
        <v>0</v>
      </c>
      <c r="CK31" s="24">
        <v>1</v>
      </c>
      <c r="CL31" s="24">
        <f t="shared" si="32"/>
        <v>1</v>
      </c>
      <c r="CM31" s="85">
        <v>2</v>
      </c>
      <c r="CN31" s="40"/>
    </row>
    <row r="32" spans="1:92" ht="15.95" customHeight="1" thickBot="1" x14ac:dyDescent="0.3">
      <c r="A32" s="47"/>
      <c r="C32" s="16" t="s">
        <v>893</v>
      </c>
      <c r="E32" s="23"/>
      <c r="F32" s="23"/>
      <c r="G32" s="5"/>
      <c r="H32" s="24"/>
      <c r="I32" s="23"/>
      <c r="J32" s="23"/>
      <c r="K32" s="23"/>
      <c r="L32" s="23"/>
      <c r="M32" s="23"/>
      <c r="N32" s="23"/>
      <c r="O32" s="23"/>
      <c r="P32" s="23"/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35">SUM(AC23:AC31)</f>
        <v>56</v>
      </c>
      <c r="AD32" s="15">
        <f t="shared" si="35"/>
        <v>25</v>
      </c>
      <c r="AE32" s="15">
        <f t="shared" si="35"/>
        <v>25</v>
      </c>
      <c r="AF32" s="15">
        <f t="shared" si="35"/>
        <v>6</v>
      </c>
      <c r="AG32" s="15"/>
      <c r="AH32" s="15"/>
      <c r="AI32" s="15">
        <f t="shared" ref="AI32:AK32" si="36">SUM(AI23:AI31)</f>
        <v>147</v>
      </c>
      <c r="AJ32" s="15">
        <f t="shared" si="36"/>
        <v>5</v>
      </c>
      <c r="AK32" s="15">
        <f t="shared" si="36"/>
        <v>5</v>
      </c>
      <c r="AL32" s="36">
        <f>+AI32/AC32</f>
        <v>2.625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77</v>
      </c>
      <c r="BB32" s="25">
        <f t="shared" ref="BB32" si="37">SUM(BB20:BB31)</f>
        <v>9</v>
      </c>
      <c r="BC32" s="25">
        <f>SUM(BC20:BC31)</f>
        <v>16</v>
      </c>
      <c r="BD32" s="25">
        <f>+BC32+BB32</f>
        <v>25</v>
      </c>
      <c r="BE32" s="89">
        <f>SUM(BE20:BE31)</f>
        <v>10</v>
      </c>
      <c r="BF32" s="88">
        <f>SUM(BF20:BF31)</f>
        <v>317</v>
      </c>
      <c r="BG32" s="25">
        <f t="shared" ref="BG32" si="38">SUM(BG20:BG31)</f>
        <v>50</v>
      </c>
      <c r="BH32" s="25">
        <f>SUM(BH20:BH31)</f>
        <v>89</v>
      </c>
      <c r="BI32" s="25">
        <f>+BH32+BG32</f>
        <v>139</v>
      </c>
      <c r="BJ32" s="89">
        <f>SUM(BJ20:BJ31)</f>
        <v>44</v>
      </c>
      <c r="BK32" s="25">
        <f>SUM(BK20:BK31)</f>
        <v>240</v>
      </c>
      <c r="BL32" s="25">
        <f t="shared" ref="BL32" si="39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8.5</v>
      </c>
      <c r="BS32" s="23" t="s">
        <v>240</v>
      </c>
      <c r="BT32" s="23"/>
      <c r="BU32" s="23"/>
      <c r="BV32" s="23"/>
      <c r="BW32" s="24"/>
      <c r="BX32" s="23"/>
      <c r="BY32" s="84">
        <v>9</v>
      </c>
      <c r="BZ32" s="24">
        <v>5</v>
      </c>
      <c r="CA32" s="24">
        <v>11</v>
      </c>
      <c r="CB32" s="24">
        <f t="shared" si="2"/>
        <v>16</v>
      </c>
      <c r="CC32" s="85">
        <v>2</v>
      </c>
      <c r="CD32" s="84">
        <f t="shared" si="9"/>
        <v>22</v>
      </c>
      <c r="CE32" s="24">
        <f t="shared" si="9"/>
        <v>18</v>
      </c>
      <c r="CF32" s="24">
        <f t="shared" si="9"/>
        <v>15</v>
      </c>
      <c r="CG32" s="24">
        <f t="shared" si="9"/>
        <v>33</v>
      </c>
      <c r="CH32" s="85">
        <f t="shared" si="9"/>
        <v>2</v>
      </c>
      <c r="CI32" s="24">
        <v>13</v>
      </c>
      <c r="CJ32" s="24">
        <v>13</v>
      </c>
      <c r="CK32" s="24">
        <v>4</v>
      </c>
      <c r="CL32" s="24">
        <f t="shared" si="32"/>
        <v>17</v>
      </c>
      <c r="CM32" s="85">
        <v>0</v>
      </c>
      <c r="CN32" s="40"/>
    </row>
    <row r="33" spans="1:92" ht="15.95" customHeight="1" x14ac:dyDescent="0.25">
      <c r="A33" s="47"/>
      <c r="B33" s="40"/>
      <c r="C33" s="52"/>
      <c r="D33" s="52"/>
      <c r="E33" s="52"/>
      <c r="F33" s="52"/>
      <c r="G33" s="48"/>
      <c r="H33" s="51"/>
      <c r="I33" s="52"/>
      <c r="J33" s="52"/>
      <c r="K33" s="51"/>
      <c r="L33" s="51"/>
      <c r="M33" s="51"/>
      <c r="N33" s="51"/>
      <c r="O33" s="51"/>
      <c r="P33" s="51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17</v>
      </c>
      <c r="BB33" s="24">
        <v>1</v>
      </c>
      <c r="BC33" s="24">
        <v>2</v>
      </c>
      <c r="BD33" s="24">
        <f t="shared" ref="BD33:BD44" si="40">+BB33+BC33</f>
        <v>3</v>
      </c>
      <c r="BE33" s="85">
        <v>0</v>
      </c>
      <c r="BF33" s="84">
        <f t="shared" ref="BF33:BJ44" si="41">+BK33+BA33</f>
        <v>81</v>
      </c>
      <c r="BG33" s="24">
        <f t="shared" si="41"/>
        <v>16</v>
      </c>
      <c r="BH33" s="24">
        <f t="shared" si="41"/>
        <v>24</v>
      </c>
      <c r="BI33" s="24">
        <f t="shared" si="41"/>
        <v>40</v>
      </c>
      <c r="BJ33" s="85">
        <f t="shared" si="41"/>
        <v>6</v>
      </c>
      <c r="BK33" s="15">
        <v>64</v>
      </c>
      <c r="BL33" s="15">
        <v>15</v>
      </c>
      <c r="BM33" s="15">
        <v>22</v>
      </c>
      <c r="BN33" s="15">
        <f t="shared" ref="BN33:BN44" si="42">+BL33+BM33</f>
        <v>37</v>
      </c>
      <c r="BO33" s="87">
        <v>6</v>
      </c>
      <c r="BP33" s="40"/>
      <c r="BQ33" s="47"/>
      <c r="BR33" s="30">
        <v>7.5</v>
      </c>
      <c r="BS33" s="23" t="s">
        <v>450</v>
      </c>
      <c r="BT33" s="23"/>
      <c r="BU33" s="23"/>
      <c r="BV33" s="23"/>
      <c r="BW33" s="24"/>
      <c r="BX33" s="23"/>
      <c r="BY33" s="84">
        <v>3</v>
      </c>
      <c r="BZ33" s="24">
        <v>1</v>
      </c>
      <c r="CA33" s="24">
        <v>0</v>
      </c>
      <c r="CB33" s="24">
        <f t="shared" si="2"/>
        <v>1</v>
      </c>
      <c r="CC33" s="85">
        <v>0</v>
      </c>
      <c r="CD33" s="84">
        <f t="shared" si="9"/>
        <v>11</v>
      </c>
      <c r="CE33" s="24">
        <f t="shared" si="9"/>
        <v>3</v>
      </c>
      <c r="CF33" s="24">
        <f t="shared" si="9"/>
        <v>4</v>
      </c>
      <c r="CG33" s="24">
        <f t="shared" si="9"/>
        <v>7</v>
      </c>
      <c r="CH33" s="85">
        <f t="shared" si="9"/>
        <v>0</v>
      </c>
      <c r="CI33" s="24">
        <v>8</v>
      </c>
      <c r="CJ33" s="24">
        <v>2</v>
      </c>
      <c r="CK33" s="24">
        <v>4</v>
      </c>
      <c r="CL33" s="24">
        <f t="shared" si="32"/>
        <v>6</v>
      </c>
      <c r="CM33" s="85">
        <v>0</v>
      </c>
      <c r="CN33" s="40"/>
    </row>
    <row r="34" spans="1:92" ht="15.95" customHeight="1" x14ac:dyDescent="0.25">
      <c r="A34" s="47"/>
      <c r="B34" s="48" t="s">
        <v>67</v>
      </c>
      <c r="C34" s="6" t="s">
        <v>783</v>
      </c>
      <c r="F34" s="20"/>
      <c r="G34" s="5">
        <v>3</v>
      </c>
      <c r="H34" s="24">
        <v>1</v>
      </c>
      <c r="I34" s="23" t="s">
        <v>62</v>
      </c>
      <c r="J34" s="23"/>
      <c r="K34" s="23"/>
      <c r="L34" s="23" t="s">
        <v>883</v>
      </c>
      <c r="M34" s="23"/>
      <c r="N34" s="23"/>
      <c r="O34" s="23"/>
      <c r="P34" s="23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7</v>
      </c>
      <c r="BB34" s="24">
        <v>0</v>
      </c>
      <c r="BC34" s="24">
        <v>0</v>
      </c>
      <c r="BD34" s="24">
        <f t="shared" si="40"/>
        <v>0</v>
      </c>
      <c r="BE34" s="85">
        <v>0</v>
      </c>
      <c r="BF34" s="84">
        <f t="shared" si="41"/>
        <v>26</v>
      </c>
      <c r="BG34" s="24">
        <f t="shared" si="41"/>
        <v>0</v>
      </c>
      <c r="BH34" s="24">
        <f t="shared" si="41"/>
        <v>0</v>
      </c>
      <c r="BI34" s="24">
        <f t="shared" si="41"/>
        <v>0</v>
      </c>
      <c r="BJ34" s="85">
        <f t="shared" si="41"/>
        <v>0</v>
      </c>
      <c r="BK34" s="24">
        <v>19</v>
      </c>
      <c r="BL34" s="24">
        <v>0</v>
      </c>
      <c r="BM34" s="24">
        <v>0</v>
      </c>
      <c r="BN34" s="24">
        <f t="shared" si="42"/>
        <v>0</v>
      </c>
      <c r="BO34" s="85">
        <v>0</v>
      </c>
      <c r="BP34" s="40"/>
      <c r="BQ34" s="47"/>
      <c r="BR34" s="30">
        <v>7.5</v>
      </c>
      <c r="BS34" s="23" t="s">
        <v>471</v>
      </c>
      <c r="BT34" s="23"/>
      <c r="BU34" s="23"/>
      <c r="BV34" s="23"/>
      <c r="BW34" s="24"/>
      <c r="BX34" s="23"/>
      <c r="BY34" s="84">
        <v>2</v>
      </c>
      <c r="BZ34" s="24">
        <v>1</v>
      </c>
      <c r="CA34" s="24">
        <v>2</v>
      </c>
      <c r="CB34" s="24">
        <f t="shared" si="2"/>
        <v>3</v>
      </c>
      <c r="CC34" s="85">
        <v>0</v>
      </c>
      <c r="CD34" s="84">
        <f t="shared" si="9"/>
        <v>6</v>
      </c>
      <c r="CE34" s="24">
        <f t="shared" si="9"/>
        <v>1</v>
      </c>
      <c r="CF34" s="24">
        <f t="shared" si="9"/>
        <v>5</v>
      </c>
      <c r="CG34" s="24">
        <f t="shared" si="9"/>
        <v>6</v>
      </c>
      <c r="CH34" s="85">
        <f t="shared" si="9"/>
        <v>0</v>
      </c>
      <c r="CI34" s="24">
        <v>4</v>
      </c>
      <c r="CJ34" s="24">
        <v>0</v>
      </c>
      <c r="CK34" s="24">
        <v>3</v>
      </c>
      <c r="CL34" s="24">
        <f t="shared" si="32"/>
        <v>3</v>
      </c>
      <c r="CM34" s="85">
        <v>0</v>
      </c>
      <c r="CN34" s="40"/>
    </row>
    <row r="35" spans="1:92" ht="15.95" customHeight="1" x14ac:dyDescent="0.25">
      <c r="A35" s="47" t="s">
        <v>64</v>
      </c>
      <c r="B35" s="24" t="s">
        <v>34</v>
      </c>
      <c r="C35" s="16"/>
      <c r="D35" s="23" t="s">
        <v>140</v>
      </c>
      <c r="E35" s="23"/>
      <c r="G35" s="5"/>
      <c r="H35" s="24">
        <v>2</v>
      </c>
      <c r="I35" s="23" t="s">
        <v>312</v>
      </c>
      <c r="L35" s="23" t="s">
        <v>900</v>
      </c>
      <c r="M35" s="23"/>
      <c r="N35" s="23"/>
      <c r="O35" s="23"/>
      <c r="P35" s="23"/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7</v>
      </c>
      <c r="BB35" s="24">
        <v>8</v>
      </c>
      <c r="BC35" s="24">
        <v>3</v>
      </c>
      <c r="BD35" s="24">
        <f t="shared" si="40"/>
        <v>11</v>
      </c>
      <c r="BE35" s="85">
        <v>0</v>
      </c>
      <c r="BF35" s="84">
        <f t="shared" si="41"/>
        <v>29</v>
      </c>
      <c r="BG35" s="24">
        <f t="shared" si="41"/>
        <v>35</v>
      </c>
      <c r="BH35" s="24">
        <f t="shared" si="41"/>
        <v>12</v>
      </c>
      <c r="BI35" s="24">
        <f t="shared" si="41"/>
        <v>47</v>
      </c>
      <c r="BJ35" s="85">
        <f t="shared" si="41"/>
        <v>0</v>
      </c>
      <c r="BK35" s="24">
        <v>22</v>
      </c>
      <c r="BL35" s="24">
        <v>27</v>
      </c>
      <c r="BM35" s="24">
        <v>9</v>
      </c>
      <c r="BN35" s="24">
        <f t="shared" si="42"/>
        <v>36</v>
      </c>
      <c r="BO35" s="85">
        <v>0</v>
      </c>
      <c r="BP35" s="40"/>
      <c r="BQ35" s="47"/>
      <c r="BR35" s="30">
        <v>8</v>
      </c>
      <c r="BS35" s="23" t="s">
        <v>279</v>
      </c>
      <c r="BT35" s="23"/>
      <c r="BU35" s="23"/>
      <c r="BV35" s="23"/>
      <c r="BW35" s="24"/>
      <c r="BX35" s="23"/>
      <c r="BY35" s="84">
        <v>0</v>
      </c>
      <c r="BZ35" s="24">
        <v>0</v>
      </c>
      <c r="CA35" s="24">
        <v>0</v>
      </c>
      <c r="CB35" s="24">
        <f t="shared" si="2"/>
        <v>0</v>
      </c>
      <c r="CC35" s="85">
        <v>0</v>
      </c>
      <c r="CD35" s="84">
        <f t="shared" si="9"/>
        <v>2</v>
      </c>
      <c r="CE35" s="24">
        <f t="shared" si="9"/>
        <v>0</v>
      </c>
      <c r="CF35" s="24">
        <f t="shared" si="9"/>
        <v>3</v>
      </c>
      <c r="CG35" s="24">
        <f t="shared" si="9"/>
        <v>3</v>
      </c>
      <c r="CH35" s="85">
        <f t="shared" si="9"/>
        <v>0</v>
      </c>
      <c r="CI35" s="24">
        <v>2</v>
      </c>
      <c r="CJ35" s="24">
        <v>0</v>
      </c>
      <c r="CK35" s="24">
        <v>3</v>
      </c>
      <c r="CL35" s="24">
        <f t="shared" si="32"/>
        <v>3</v>
      </c>
      <c r="CM35" s="85">
        <v>0</v>
      </c>
      <c r="CN35" s="40"/>
    </row>
    <row r="36" spans="1:92" ht="15.95" customHeight="1" x14ac:dyDescent="0.25">
      <c r="A36" s="47"/>
      <c r="C36" s="23"/>
      <c r="G36" s="5"/>
      <c r="H36" s="24">
        <v>2</v>
      </c>
      <c r="I36" s="23" t="s">
        <v>62</v>
      </c>
      <c r="L36" s="23" t="s">
        <v>884</v>
      </c>
      <c r="M36" s="23"/>
      <c r="P36" s="23"/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7</v>
      </c>
      <c r="BB36" s="24">
        <v>2</v>
      </c>
      <c r="BC36" s="24">
        <v>8</v>
      </c>
      <c r="BD36" s="24">
        <f t="shared" si="40"/>
        <v>10</v>
      </c>
      <c r="BE36" s="85">
        <v>2</v>
      </c>
      <c r="BF36" s="84">
        <f t="shared" si="41"/>
        <v>25</v>
      </c>
      <c r="BG36" s="24">
        <f t="shared" si="41"/>
        <v>4</v>
      </c>
      <c r="BH36" s="24">
        <f t="shared" si="41"/>
        <v>20</v>
      </c>
      <c r="BI36" s="24">
        <f t="shared" si="41"/>
        <v>24</v>
      </c>
      <c r="BJ36" s="85">
        <f t="shared" si="41"/>
        <v>6</v>
      </c>
      <c r="BK36" s="24">
        <v>18</v>
      </c>
      <c r="BL36" s="24">
        <v>2</v>
      </c>
      <c r="BM36" s="24">
        <v>12</v>
      </c>
      <c r="BN36" s="24">
        <f t="shared" si="42"/>
        <v>14</v>
      </c>
      <c r="BO36" s="85">
        <v>4</v>
      </c>
      <c r="BP36" s="40"/>
      <c r="BQ36" s="47"/>
      <c r="BR36" s="30">
        <v>8</v>
      </c>
      <c r="BS36" s="23" t="s">
        <v>415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 t="shared" si="2"/>
        <v>0</v>
      </c>
      <c r="CC36" s="85">
        <v>0</v>
      </c>
      <c r="CD36" s="84">
        <f t="shared" si="9"/>
        <v>3</v>
      </c>
      <c r="CE36" s="24">
        <f t="shared" si="9"/>
        <v>2</v>
      </c>
      <c r="CF36" s="24">
        <f t="shared" si="9"/>
        <v>3</v>
      </c>
      <c r="CG36" s="24">
        <f t="shared" si="9"/>
        <v>5</v>
      </c>
      <c r="CH36" s="85">
        <f t="shared" si="9"/>
        <v>4</v>
      </c>
      <c r="CI36" s="24">
        <v>3</v>
      </c>
      <c r="CJ36" s="24">
        <v>2</v>
      </c>
      <c r="CK36" s="24">
        <v>3</v>
      </c>
      <c r="CL36" s="24">
        <f t="shared" si="32"/>
        <v>5</v>
      </c>
      <c r="CM36" s="85">
        <v>4</v>
      </c>
      <c r="CN36" s="40"/>
    </row>
    <row r="37" spans="1:92" ht="15.95" customHeight="1" thickBot="1" x14ac:dyDescent="0.3">
      <c r="A37" s="47"/>
      <c r="H37" s="24"/>
      <c r="I37" s="23"/>
      <c r="L37" s="23"/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7</v>
      </c>
      <c r="BB37" s="24">
        <v>0</v>
      </c>
      <c r="BC37" s="24">
        <v>4</v>
      </c>
      <c r="BD37" s="24">
        <f t="shared" si="40"/>
        <v>4</v>
      </c>
      <c r="BE37" s="85">
        <v>2</v>
      </c>
      <c r="BF37" s="84">
        <f t="shared" si="41"/>
        <v>24</v>
      </c>
      <c r="BG37" s="24">
        <f t="shared" si="41"/>
        <v>3</v>
      </c>
      <c r="BH37" s="24">
        <f t="shared" si="41"/>
        <v>7</v>
      </c>
      <c r="BI37" s="24">
        <f t="shared" si="41"/>
        <v>10</v>
      </c>
      <c r="BJ37" s="85">
        <f t="shared" si="41"/>
        <v>6</v>
      </c>
      <c r="BK37" s="24">
        <v>17</v>
      </c>
      <c r="BL37" s="24">
        <v>3</v>
      </c>
      <c r="BM37" s="24">
        <v>3</v>
      </c>
      <c r="BN37" s="24">
        <f t="shared" si="42"/>
        <v>6</v>
      </c>
      <c r="BO37" s="85">
        <v>4</v>
      </c>
      <c r="BP37" s="40"/>
      <c r="BQ37" s="47"/>
      <c r="BR37" s="30">
        <v>6</v>
      </c>
      <c r="BS37" s="23" t="s">
        <v>214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 t="shared" si="2"/>
        <v>0</v>
      </c>
      <c r="CC37" s="85">
        <v>0</v>
      </c>
      <c r="CD37" s="84">
        <f t="shared" si="9"/>
        <v>4</v>
      </c>
      <c r="CE37" s="24">
        <f t="shared" si="9"/>
        <v>0</v>
      </c>
      <c r="CF37" s="24">
        <f t="shared" si="9"/>
        <v>1</v>
      </c>
      <c r="CG37" s="24">
        <f t="shared" si="9"/>
        <v>1</v>
      </c>
      <c r="CH37" s="85">
        <f t="shared" si="9"/>
        <v>0</v>
      </c>
      <c r="CI37" s="24">
        <v>4</v>
      </c>
      <c r="CJ37" s="24">
        <v>0</v>
      </c>
      <c r="CK37" s="24">
        <v>1</v>
      </c>
      <c r="CL37" s="24">
        <f t="shared" si="32"/>
        <v>1</v>
      </c>
      <c r="CM37" s="85">
        <v>0</v>
      </c>
      <c r="CN37" s="40"/>
    </row>
    <row r="38" spans="1:92" ht="15.95" customHeight="1" x14ac:dyDescent="0.25">
      <c r="A38" s="47"/>
      <c r="C38" s="6" t="s">
        <v>787</v>
      </c>
      <c r="F38" s="20"/>
      <c r="G38" s="5">
        <v>1</v>
      </c>
      <c r="H38" s="24">
        <v>1</v>
      </c>
      <c r="I38" s="23" t="s">
        <v>104</v>
      </c>
      <c r="L38" s="23" t="s">
        <v>583</v>
      </c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7</v>
      </c>
      <c r="BB38" s="24">
        <v>2</v>
      </c>
      <c r="BC38" s="24">
        <v>2</v>
      </c>
      <c r="BD38" s="24">
        <f t="shared" si="40"/>
        <v>4</v>
      </c>
      <c r="BE38" s="85">
        <v>0</v>
      </c>
      <c r="BF38" s="84">
        <f t="shared" si="41"/>
        <v>28</v>
      </c>
      <c r="BG38" s="24">
        <f t="shared" si="41"/>
        <v>12</v>
      </c>
      <c r="BH38" s="24">
        <f t="shared" si="41"/>
        <v>9</v>
      </c>
      <c r="BI38" s="24">
        <f t="shared" si="41"/>
        <v>21</v>
      </c>
      <c r="BJ38" s="85">
        <f t="shared" si="41"/>
        <v>2</v>
      </c>
      <c r="BK38" s="24">
        <v>21</v>
      </c>
      <c r="BL38" s="24">
        <v>10</v>
      </c>
      <c r="BM38" s="24">
        <v>7</v>
      </c>
      <c r="BN38" s="24">
        <f t="shared" si="42"/>
        <v>17</v>
      </c>
      <c r="BO38" s="85">
        <v>2</v>
      </c>
      <c r="BP38" s="40"/>
      <c r="BQ38" s="47"/>
      <c r="BR38" s="30">
        <v>9.5</v>
      </c>
      <c r="BS38" s="23" t="s">
        <v>417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 t="shared" si="2"/>
        <v>0</v>
      </c>
      <c r="CC38" s="85">
        <v>0</v>
      </c>
      <c r="CD38" s="84">
        <f t="shared" si="9"/>
        <v>3</v>
      </c>
      <c r="CE38" s="24">
        <f t="shared" si="9"/>
        <v>7</v>
      </c>
      <c r="CF38" s="24">
        <f t="shared" si="9"/>
        <v>0</v>
      </c>
      <c r="CG38" s="24">
        <f t="shared" si="9"/>
        <v>7</v>
      </c>
      <c r="CH38" s="85">
        <f t="shared" si="9"/>
        <v>0</v>
      </c>
      <c r="CI38" s="24">
        <v>3</v>
      </c>
      <c r="CJ38" s="24">
        <v>7</v>
      </c>
      <c r="CK38" s="24">
        <v>0</v>
      </c>
      <c r="CL38" s="24">
        <f t="shared" si="32"/>
        <v>7</v>
      </c>
      <c r="CM38" s="85">
        <v>0</v>
      </c>
      <c r="CN38" s="40"/>
    </row>
    <row r="39" spans="1:92" ht="15.95" customHeight="1" x14ac:dyDescent="0.25">
      <c r="A39" s="47"/>
      <c r="B39" s="24" t="s">
        <v>34</v>
      </c>
      <c r="C39" s="23"/>
      <c r="D39" s="23" t="s">
        <v>140</v>
      </c>
      <c r="E39" s="23"/>
      <c r="G39" s="5"/>
      <c r="H39" s="24"/>
      <c r="I39" s="23"/>
      <c r="J39" s="23"/>
      <c r="K39" s="23"/>
      <c r="L39" s="23"/>
      <c r="M39" s="23"/>
      <c r="N39" s="23"/>
      <c r="O39" s="23"/>
      <c r="P39" s="23"/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40"/>
        <v>0</v>
      </c>
      <c r="BE39" s="85">
        <v>0</v>
      </c>
      <c r="BF39" s="84">
        <f t="shared" si="41"/>
        <v>3</v>
      </c>
      <c r="BG39" s="24">
        <f t="shared" si="41"/>
        <v>1</v>
      </c>
      <c r="BH39" s="24">
        <f t="shared" si="41"/>
        <v>3</v>
      </c>
      <c r="BI39" s="24">
        <f t="shared" si="41"/>
        <v>4</v>
      </c>
      <c r="BJ39" s="85">
        <f t="shared" si="41"/>
        <v>0</v>
      </c>
      <c r="BK39" s="24">
        <v>3</v>
      </c>
      <c r="BL39" s="24">
        <v>1</v>
      </c>
      <c r="BM39" s="24">
        <v>3</v>
      </c>
      <c r="BN39" s="24">
        <f t="shared" si="42"/>
        <v>4</v>
      </c>
      <c r="BO39" s="85">
        <v>0</v>
      </c>
      <c r="BP39" s="40"/>
      <c r="BQ39" s="47"/>
      <c r="BR39" s="30">
        <v>7.5</v>
      </c>
      <c r="BS39" s="23" t="s">
        <v>242</v>
      </c>
      <c r="BT39" s="23"/>
      <c r="BU39" s="23"/>
      <c r="BV39" s="23"/>
      <c r="BW39" s="24"/>
      <c r="BX39" s="23"/>
      <c r="BY39" s="84">
        <v>0</v>
      </c>
      <c r="BZ39" s="24">
        <v>0</v>
      </c>
      <c r="CA39" s="24">
        <v>0</v>
      </c>
      <c r="CB39" s="24">
        <f t="shared" si="2"/>
        <v>0</v>
      </c>
      <c r="CC39" s="85">
        <v>0</v>
      </c>
      <c r="CD39" s="84">
        <f t="shared" si="9"/>
        <v>4</v>
      </c>
      <c r="CE39" s="24">
        <f t="shared" si="9"/>
        <v>1</v>
      </c>
      <c r="CF39" s="24">
        <f t="shared" si="9"/>
        <v>0</v>
      </c>
      <c r="CG39" s="24">
        <f t="shared" si="9"/>
        <v>1</v>
      </c>
      <c r="CH39" s="85">
        <f t="shared" si="9"/>
        <v>0</v>
      </c>
      <c r="CI39" s="24">
        <v>4</v>
      </c>
      <c r="CJ39" s="24">
        <v>1</v>
      </c>
      <c r="CK39" s="24">
        <v>0</v>
      </c>
      <c r="CL39" s="24">
        <f>+CJ39+CK39</f>
        <v>1</v>
      </c>
      <c r="CM39" s="85">
        <v>0</v>
      </c>
      <c r="CN39" s="40"/>
    </row>
    <row r="40" spans="1:92" ht="15.95" customHeight="1" x14ac:dyDescent="0.25">
      <c r="A40" s="47"/>
      <c r="B40" s="40"/>
      <c r="C40" s="52"/>
      <c r="D40" s="52"/>
      <c r="E40" s="52"/>
      <c r="F40" s="52"/>
      <c r="G40" s="48"/>
      <c r="H40" s="51"/>
      <c r="I40" s="52"/>
      <c r="J40" s="52"/>
      <c r="K40" s="51"/>
      <c r="L40" s="51"/>
      <c r="M40" s="51"/>
      <c r="N40" s="51"/>
      <c r="O40" s="51"/>
      <c r="P40" s="51"/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6</v>
      </c>
      <c r="BB40" s="24">
        <v>1</v>
      </c>
      <c r="BC40" s="24">
        <v>1</v>
      </c>
      <c r="BD40" s="24">
        <f t="shared" si="40"/>
        <v>2</v>
      </c>
      <c r="BE40" s="85">
        <v>4</v>
      </c>
      <c r="BF40" s="84">
        <f t="shared" si="41"/>
        <v>27</v>
      </c>
      <c r="BG40" s="24">
        <f t="shared" si="41"/>
        <v>2</v>
      </c>
      <c r="BH40" s="24">
        <f t="shared" si="41"/>
        <v>8</v>
      </c>
      <c r="BI40" s="24">
        <f t="shared" si="41"/>
        <v>10</v>
      </c>
      <c r="BJ40" s="85">
        <f t="shared" si="41"/>
        <v>6</v>
      </c>
      <c r="BK40" s="24">
        <v>21</v>
      </c>
      <c r="BL40" s="24">
        <v>1</v>
      </c>
      <c r="BM40" s="24">
        <v>7</v>
      </c>
      <c r="BN40" s="24">
        <f t="shared" si="42"/>
        <v>8</v>
      </c>
      <c r="BO40" s="85">
        <v>2</v>
      </c>
      <c r="BP40" s="40"/>
      <c r="BQ40" s="47"/>
      <c r="BR40" s="30">
        <v>9</v>
      </c>
      <c r="BS40" s="23" t="s">
        <v>241</v>
      </c>
      <c r="BT40" s="23"/>
      <c r="BU40" s="23"/>
      <c r="BV40" s="23"/>
      <c r="BW40" s="24"/>
      <c r="BX40" s="23"/>
      <c r="BY40" s="84">
        <v>2</v>
      </c>
      <c r="BZ40" s="24">
        <v>2</v>
      </c>
      <c r="CA40" s="24">
        <v>3</v>
      </c>
      <c r="CB40" s="24">
        <f t="shared" si="2"/>
        <v>5</v>
      </c>
      <c r="CC40" s="85">
        <v>0</v>
      </c>
      <c r="CD40" s="84">
        <f t="shared" si="9"/>
        <v>9</v>
      </c>
      <c r="CE40" s="24">
        <f t="shared" si="9"/>
        <v>5</v>
      </c>
      <c r="CF40" s="24">
        <f t="shared" si="9"/>
        <v>8</v>
      </c>
      <c r="CG40" s="24">
        <f t="shared" si="9"/>
        <v>13</v>
      </c>
      <c r="CH40" s="85">
        <f t="shared" si="9"/>
        <v>0</v>
      </c>
      <c r="CI40" s="24">
        <v>7</v>
      </c>
      <c r="CJ40" s="24">
        <v>3</v>
      </c>
      <c r="CK40" s="24">
        <v>5</v>
      </c>
      <c r="CL40" s="24">
        <f>+CJ40+CK40</f>
        <v>8</v>
      </c>
      <c r="CM40" s="85">
        <v>0</v>
      </c>
      <c r="CN40" s="40"/>
    </row>
    <row r="41" spans="1:92" ht="15.95" customHeight="1" x14ac:dyDescent="0.25">
      <c r="A41" s="47"/>
      <c r="B41" s="48" t="s">
        <v>80</v>
      </c>
      <c r="C41" s="6" t="s">
        <v>786</v>
      </c>
      <c r="E41" s="11"/>
      <c r="F41" s="11"/>
      <c r="G41" s="5">
        <v>6</v>
      </c>
      <c r="H41" s="24">
        <v>1</v>
      </c>
      <c r="I41" s="23" t="s">
        <v>106</v>
      </c>
      <c r="J41" s="23"/>
      <c r="K41" s="23"/>
      <c r="L41" s="23" t="s">
        <v>367</v>
      </c>
      <c r="M41" s="23"/>
      <c r="N41" s="23"/>
      <c r="O41" s="23"/>
      <c r="P41" s="23"/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7</v>
      </c>
      <c r="BB41" s="24">
        <v>1</v>
      </c>
      <c r="BC41" s="24">
        <v>3</v>
      </c>
      <c r="BD41" s="24">
        <f t="shared" si="40"/>
        <v>4</v>
      </c>
      <c r="BE41" s="85">
        <v>2</v>
      </c>
      <c r="BF41" s="84">
        <f t="shared" si="41"/>
        <v>27</v>
      </c>
      <c r="BG41" s="24">
        <f t="shared" si="41"/>
        <v>4</v>
      </c>
      <c r="BH41" s="24">
        <f t="shared" si="41"/>
        <v>13</v>
      </c>
      <c r="BI41" s="24">
        <f t="shared" si="41"/>
        <v>17</v>
      </c>
      <c r="BJ41" s="85">
        <f t="shared" si="41"/>
        <v>8</v>
      </c>
      <c r="BK41" s="24">
        <v>20</v>
      </c>
      <c r="BL41" s="24">
        <v>3</v>
      </c>
      <c r="BM41" s="24">
        <v>10</v>
      </c>
      <c r="BN41" s="24">
        <f t="shared" si="42"/>
        <v>13</v>
      </c>
      <c r="BO41" s="85">
        <v>6</v>
      </c>
      <c r="BP41" s="40"/>
      <c r="BQ41" s="47"/>
      <c r="BR41" s="30">
        <v>8</v>
      </c>
      <c r="BS41" s="23" t="s">
        <v>306</v>
      </c>
      <c r="BT41" s="23"/>
      <c r="BU41" s="23"/>
      <c r="BV41" s="23"/>
      <c r="BW41" s="24"/>
      <c r="BX41" s="23"/>
      <c r="BY41" s="84">
        <v>3</v>
      </c>
      <c r="BZ41" s="24">
        <v>1</v>
      </c>
      <c r="CA41" s="24">
        <v>2</v>
      </c>
      <c r="CB41" s="24">
        <f t="shared" si="2"/>
        <v>3</v>
      </c>
      <c r="CC41" s="85">
        <v>0</v>
      </c>
      <c r="CD41" s="84">
        <f t="shared" si="9"/>
        <v>10</v>
      </c>
      <c r="CE41" s="24">
        <f t="shared" si="9"/>
        <v>4</v>
      </c>
      <c r="CF41" s="24">
        <f t="shared" si="9"/>
        <v>7</v>
      </c>
      <c r="CG41" s="24">
        <f t="shared" si="9"/>
        <v>11</v>
      </c>
      <c r="CH41" s="85">
        <f t="shared" si="9"/>
        <v>2</v>
      </c>
      <c r="CI41" s="24">
        <v>7</v>
      </c>
      <c r="CJ41" s="24">
        <v>3</v>
      </c>
      <c r="CK41" s="24">
        <v>5</v>
      </c>
      <c r="CL41" s="24">
        <f t="shared" ref="CL41:CL44" si="43">+CJ41+CK41</f>
        <v>8</v>
      </c>
      <c r="CM41" s="85">
        <v>2</v>
      </c>
      <c r="CN41" s="40"/>
    </row>
    <row r="42" spans="1:92" ht="15.95" customHeight="1" x14ac:dyDescent="0.25">
      <c r="A42" s="47"/>
      <c r="B42" s="24" t="s">
        <v>34</v>
      </c>
      <c r="C42" s="16" t="s">
        <v>356</v>
      </c>
      <c r="D42" s="16"/>
      <c r="E42" s="16"/>
      <c r="H42" s="24">
        <v>1</v>
      </c>
      <c r="I42" s="23" t="s">
        <v>89</v>
      </c>
      <c r="J42" s="23"/>
      <c r="K42" s="23"/>
      <c r="L42" s="23" t="s">
        <v>886</v>
      </c>
      <c r="M42" s="23"/>
      <c r="N42" s="23"/>
      <c r="O42" s="23"/>
      <c r="P42" s="23"/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5</v>
      </c>
      <c r="BB42" s="24">
        <v>0</v>
      </c>
      <c r="BC42" s="24">
        <v>0</v>
      </c>
      <c r="BD42" s="24">
        <f t="shared" si="40"/>
        <v>0</v>
      </c>
      <c r="BE42" s="85">
        <v>0</v>
      </c>
      <c r="BF42" s="84">
        <f t="shared" si="41"/>
        <v>25</v>
      </c>
      <c r="BG42" s="24">
        <f t="shared" si="41"/>
        <v>0</v>
      </c>
      <c r="BH42" s="24">
        <f t="shared" si="41"/>
        <v>11</v>
      </c>
      <c r="BI42" s="24">
        <f t="shared" si="41"/>
        <v>11</v>
      </c>
      <c r="BJ42" s="85">
        <f t="shared" si="41"/>
        <v>0</v>
      </c>
      <c r="BK42" s="24">
        <v>20</v>
      </c>
      <c r="BL42" s="24">
        <v>0</v>
      </c>
      <c r="BM42" s="24">
        <v>11</v>
      </c>
      <c r="BN42" s="24">
        <f t="shared" si="42"/>
        <v>11</v>
      </c>
      <c r="BO42" s="85">
        <v>0</v>
      </c>
      <c r="BP42" s="40"/>
      <c r="BQ42" s="47"/>
      <c r="BR42" s="30">
        <v>8</v>
      </c>
      <c r="BS42" s="23" t="s">
        <v>341</v>
      </c>
      <c r="BT42" s="23"/>
      <c r="BU42" s="23"/>
      <c r="BV42" s="23"/>
      <c r="BW42" s="24"/>
      <c r="BX42" s="23"/>
      <c r="BY42" s="84">
        <v>6</v>
      </c>
      <c r="BZ42" s="24">
        <v>1</v>
      </c>
      <c r="CA42" s="24">
        <v>3</v>
      </c>
      <c r="CB42" s="24">
        <f t="shared" si="2"/>
        <v>4</v>
      </c>
      <c r="CC42" s="85">
        <v>0</v>
      </c>
      <c r="CD42" s="84">
        <f t="shared" si="9"/>
        <v>23</v>
      </c>
      <c r="CE42" s="24">
        <f t="shared" si="9"/>
        <v>5</v>
      </c>
      <c r="CF42" s="24">
        <f t="shared" si="9"/>
        <v>5</v>
      </c>
      <c r="CG42" s="24">
        <f t="shared" si="9"/>
        <v>10</v>
      </c>
      <c r="CH42" s="85">
        <f t="shared" si="9"/>
        <v>4</v>
      </c>
      <c r="CI42" s="24">
        <v>17</v>
      </c>
      <c r="CJ42" s="24">
        <v>4</v>
      </c>
      <c r="CK42" s="24">
        <v>2</v>
      </c>
      <c r="CL42" s="24">
        <f t="shared" si="43"/>
        <v>6</v>
      </c>
      <c r="CM42" s="85">
        <v>4</v>
      </c>
      <c r="CN42" s="40"/>
    </row>
    <row r="43" spans="1:92" ht="15.95" customHeight="1" x14ac:dyDescent="0.25">
      <c r="A43" s="47"/>
      <c r="C43" s="16" t="s">
        <v>885</v>
      </c>
      <c r="H43" s="24">
        <v>1</v>
      </c>
      <c r="I43" s="23" t="s">
        <v>43</v>
      </c>
      <c r="L43" s="23" t="s">
        <v>367</v>
      </c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7</v>
      </c>
      <c r="BB43" s="24">
        <v>1</v>
      </c>
      <c r="BC43" s="24">
        <v>5</v>
      </c>
      <c r="BD43" s="24">
        <f t="shared" si="40"/>
        <v>6</v>
      </c>
      <c r="BE43" s="85">
        <v>0</v>
      </c>
      <c r="BF43" s="84">
        <f t="shared" si="41"/>
        <v>24</v>
      </c>
      <c r="BG43" s="24">
        <f t="shared" si="41"/>
        <v>3</v>
      </c>
      <c r="BH43" s="24">
        <f t="shared" si="41"/>
        <v>19</v>
      </c>
      <c r="BI43" s="24">
        <f t="shared" si="41"/>
        <v>22</v>
      </c>
      <c r="BJ43" s="85">
        <f t="shared" si="41"/>
        <v>0</v>
      </c>
      <c r="BK43" s="24">
        <v>17</v>
      </c>
      <c r="BL43" s="24">
        <v>2</v>
      </c>
      <c r="BM43" s="24">
        <v>14</v>
      </c>
      <c r="BN43" s="24">
        <f t="shared" si="42"/>
        <v>16</v>
      </c>
      <c r="BO43" s="85">
        <v>0</v>
      </c>
      <c r="BP43" s="40"/>
      <c r="BQ43" s="47"/>
      <c r="BR43" s="30">
        <v>7.5</v>
      </c>
      <c r="BS43" s="23" t="s">
        <v>362</v>
      </c>
      <c r="BT43" s="23"/>
      <c r="BU43" s="23"/>
      <c r="BV43" s="23"/>
      <c r="BW43" s="24"/>
      <c r="BX43" s="23"/>
      <c r="BY43" s="84">
        <v>6</v>
      </c>
      <c r="BZ43" s="24">
        <v>1</v>
      </c>
      <c r="CA43" s="24">
        <v>2</v>
      </c>
      <c r="CB43" s="24">
        <f t="shared" si="2"/>
        <v>3</v>
      </c>
      <c r="CC43" s="85">
        <v>0</v>
      </c>
      <c r="CD43" s="84">
        <f t="shared" si="9"/>
        <v>16</v>
      </c>
      <c r="CE43" s="24">
        <f t="shared" si="9"/>
        <v>4</v>
      </c>
      <c r="CF43" s="24">
        <f t="shared" si="9"/>
        <v>8</v>
      </c>
      <c r="CG43" s="24">
        <f t="shared" si="9"/>
        <v>12</v>
      </c>
      <c r="CH43" s="85">
        <f t="shared" si="9"/>
        <v>0</v>
      </c>
      <c r="CI43" s="24">
        <v>10</v>
      </c>
      <c r="CJ43" s="24">
        <v>3</v>
      </c>
      <c r="CK43" s="24">
        <v>6</v>
      </c>
      <c r="CL43" s="24">
        <f t="shared" si="43"/>
        <v>9</v>
      </c>
      <c r="CM43" s="85">
        <v>0</v>
      </c>
      <c r="CN43" s="40"/>
    </row>
    <row r="44" spans="1:92" ht="15.95" customHeight="1" x14ac:dyDescent="0.25">
      <c r="A44" s="47"/>
      <c r="H44" s="24">
        <v>1</v>
      </c>
      <c r="I44" s="23" t="s">
        <v>181</v>
      </c>
      <c r="L44" s="23" t="s">
        <v>887</v>
      </c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40"/>
        <v>0</v>
      </c>
      <c r="BE44" s="85">
        <v>0</v>
      </c>
      <c r="BF44" s="84">
        <f t="shared" si="41"/>
        <v>0</v>
      </c>
      <c r="BG44" s="24">
        <f t="shared" si="41"/>
        <v>0</v>
      </c>
      <c r="BH44" s="24">
        <f t="shared" si="41"/>
        <v>0</v>
      </c>
      <c r="BI44" s="24">
        <f t="shared" si="41"/>
        <v>0</v>
      </c>
      <c r="BJ44" s="85">
        <f t="shared" si="41"/>
        <v>0</v>
      </c>
      <c r="BK44" s="24">
        <v>0</v>
      </c>
      <c r="BL44" s="24">
        <v>0</v>
      </c>
      <c r="BM44" s="24">
        <v>0</v>
      </c>
      <c r="BN44" s="24">
        <f t="shared" si="42"/>
        <v>0</v>
      </c>
      <c r="BO44" s="85">
        <v>0</v>
      </c>
      <c r="BP44" s="40"/>
      <c r="BQ44" s="47"/>
      <c r="BR44" s="30">
        <v>8</v>
      </c>
      <c r="BS44" s="23" t="s">
        <v>414</v>
      </c>
      <c r="BT44" s="23"/>
      <c r="BU44" s="23"/>
      <c r="BV44" s="23"/>
      <c r="BW44" s="24"/>
      <c r="BX44" s="23"/>
      <c r="BY44" s="84">
        <v>0</v>
      </c>
      <c r="BZ44" s="24">
        <v>0</v>
      </c>
      <c r="CA44" s="24">
        <v>0</v>
      </c>
      <c r="CB44" s="24">
        <f t="shared" si="2"/>
        <v>0</v>
      </c>
      <c r="CC44" s="85">
        <v>0</v>
      </c>
      <c r="CD44" s="84">
        <f t="shared" si="9"/>
        <v>2</v>
      </c>
      <c r="CE44" s="24">
        <f t="shared" si="9"/>
        <v>0</v>
      </c>
      <c r="CF44" s="24">
        <f t="shared" si="9"/>
        <v>0</v>
      </c>
      <c r="CG44" s="24">
        <f t="shared" si="9"/>
        <v>0</v>
      </c>
      <c r="CH44" s="85">
        <f t="shared" si="9"/>
        <v>0</v>
      </c>
      <c r="CI44" s="24">
        <v>2</v>
      </c>
      <c r="CJ44" s="24">
        <v>0</v>
      </c>
      <c r="CK44" s="24">
        <v>0</v>
      </c>
      <c r="CL44" s="24">
        <f t="shared" si="43"/>
        <v>0</v>
      </c>
      <c r="CM44" s="85">
        <v>0</v>
      </c>
      <c r="CN44" s="40"/>
    </row>
    <row r="45" spans="1:92" ht="15.95" customHeight="1" thickBot="1" x14ac:dyDescent="0.3">
      <c r="A45" s="47"/>
      <c r="H45" s="24">
        <v>1</v>
      </c>
      <c r="I45" s="23" t="s">
        <v>106</v>
      </c>
      <c r="L45" s="23" t="s">
        <v>888</v>
      </c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77</v>
      </c>
      <c r="BB45" s="25">
        <f t="shared" ref="BB45" si="44">SUM(BB33:BB44)</f>
        <v>16</v>
      </c>
      <c r="BC45" s="25">
        <f>SUM(BC33:BC44)</f>
        <v>28</v>
      </c>
      <c r="BD45" s="25">
        <f>+BC45+BB45</f>
        <v>44</v>
      </c>
      <c r="BE45" s="89">
        <f>SUM(BE33:BE44)</f>
        <v>10</v>
      </c>
      <c r="BF45" s="88">
        <f>SUM(BF33:BF44)</f>
        <v>319</v>
      </c>
      <c r="BG45" s="25">
        <f t="shared" ref="BG45" si="45">SUM(BG33:BG44)</f>
        <v>80</v>
      </c>
      <c r="BH45" s="25">
        <f>SUM(BH33:BH44)</f>
        <v>126</v>
      </c>
      <c r="BI45" s="25">
        <f>+BH45+BG45</f>
        <v>206</v>
      </c>
      <c r="BJ45" s="89">
        <f>SUM(BJ33:BJ44)</f>
        <v>34</v>
      </c>
      <c r="BK45" s="25">
        <f>SUM(BK33:BK44)</f>
        <v>242</v>
      </c>
      <c r="BL45" s="25">
        <f t="shared" ref="BL45" si="46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</v>
      </c>
      <c r="BS45" s="23" t="s">
        <v>293</v>
      </c>
      <c r="BT45" s="23"/>
      <c r="BU45" s="23"/>
      <c r="BV45" s="23"/>
      <c r="BW45" s="24"/>
      <c r="BX45" s="23"/>
      <c r="BY45" s="84">
        <v>2</v>
      </c>
      <c r="BZ45" s="24">
        <v>0</v>
      </c>
      <c r="CA45" s="24">
        <v>0</v>
      </c>
      <c r="CB45" s="24">
        <f t="shared" si="2"/>
        <v>0</v>
      </c>
      <c r="CC45" s="85">
        <v>0</v>
      </c>
      <c r="CD45" s="84">
        <f t="shared" si="9"/>
        <v>8</v>
      </c>
      <c r="CE45" s="24">
        <f t="shared" si="9"/>
        <v>3</v>
      </c>
      <c r="CF45" s="24">
        <f t="shared" si="9"/>
        <v>1</v>
      </c>
      <c r="CG45" s="24">
        <f t="shared" si="9"/>
        <v>4</v>
      </c>
      <c r="CH45" s="85">
        <f t="shared" si="9"/>
        <v>0</v>
      </c>
      <c r="CI45" s="24">
        <v>6</v>
      </c>
      <c r="CJ45" s="24">
        <v>3</v>
      </c>
      <c r="CK45" s="24">
        <v>1</v>
      </c>
      <c r="CL45" s="24">
        <f>+CJ45+CK45</f>
        <v>4</v>
      </c>
      <c r="CM45" s="85">
        <v>0</v>
      </c>
      <c r="CN45" s="40"/>
    </row>
    <row r="46" spans="1:92" ht="15.95" customHeight="1" thickBot="1" x14ac:dyDescent="0.3">
      <c r="A46" s="47"/>
      <c r="H46" s="24">
        <v>2</v>
      </c>
      <c r="I46" s="23" t="s">
        <v>112</v>
      </c>
      <c r="L46" s="23" t="s">
        <v>563</v>
      </c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23</v>
      </c>
      <c r="BB46" s="24">
        <v>5</v>
      </c>
      <c r="BC46" s="24">
        <v>16</v>
      </c>
      <c r="BD46" s="24">
        <f t="shared" ref="BD46:BD57" si="47">+BB46+BC46</f>
        <v>21</v>
      </c>
      <c r="BE46" s="85">
        <v>4</v>
      </c>
      <c r="BF46" s="84">
        <f t="shared" ref="BF46:BJ57" si="48">+BK46+BA46</f>
        <v>77</v>
      </c>
      <c r="BG46" s="24">
        <f t="shared" si="48"/>
        <v>20</v>
      </c>
      <c r="BH46" s="24">
        <f t="shared" si="48"/>
        <v>42</v>
      </c>
      <c r="BI46" s="24">
        <f t="shared" si="48"/>
        <v>62</v>
      </c>
      <c r="BJ46" s="85">
        <f t="shared" si="48"/>
        <v>10</v>
      </c>
      <c r="BK46" s="15">
        <v>54</v>
      </c>
      <c r="BL46" s="15">
        <v>15</v>
      </c>
      <c r="BM46" s="15">
        <v>26</v>
      </c>
      <c r="BN46" s="15">
        <f t="shared" ref="BN46:BN57" si="49">+BL46+BM46</f>
        <v>41</v>
      </c>
      <c r="BO46" s="87">
        <v>6</v>
      </c>
      <c r="BP46" s="40"/>
      <c r="BQ46" s="47"/>
      <c r="BR46" s="30">
        <v>7.5</v>
      </c>
      <c r="BS46" s="23" t="s">
        <v>215</v>
      </c>
      <c r="BT46" s="23"/>
      <c r="BU46" s="23"/>
      <c r="BV46" s="23"/>
      <c r="BW46" s="24"/>
      <c r="BX46" s="23"/>
      <c r="BY46" s="84">
        <v>1</v>
      </c>
      <c r="BZ46" s="24">
        <v>0</v>
      </c>
      <c r="CA46" s="24">
        <v>0</v>
      </c>
      <c r="CB46" s="24">
        <f t="shared" si="2"/>
        <v>0</v>
      </c>
      <c r="CC46" s="85">
        <v>0</v>
      </c>
      <c r="CD46" s="84">
        <f t="shared" si="9"/>
        <v>19</v>
      </c>
      <c r="CE46" s="24">
        <f t="shared" si="9"/>
        <v>7</v>
      </c>
      <c r="CF46" s="24">
        <f t="shared" si="9"/>
        <v>11</v>
      </c>
      <c r="CG46" s="24">
        <f t="shared" si="9"/>
        <v>18</v>
      </c>
      <c r="CH46" s="85">
        <f t="shared" si="9"/>
        <v>2</v>
      </c>
      <c r="CI46" s="24">
        <v>18</v>
      </c>
      <c r="CJ46" s="24">
        <v>7</v>
      </c>
      <c r="CK46" s="24">
        <v>11</v>
      </c>
      <c r="CL46" s="24">
        <f>+CJ46+CK46</f>
        <v>18</v>
      </c>
      <c r="CM46" s="85">
        <v>2</v>
      </c>
      <c r="CN46" s="40"/>
    </row>
    <row r="47" spans="1:92" ht="15.95" customHeight="1" x14ac:dyDescent="0.25">
      <c r="A47" s="47"/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6</v>
      </c>
      <c r="BB47" s="24">
        <v>0</v>
      </c>
      <c r="BC47" s="24">
        <v>0</v>
      </c>
      <c r="BD47" s="24">
        <f t="shared" si="47"/>
        <v>0</v>
      </c>
      <c r="BE47" s="85">
        <v>0</v>
      </c>
      <c r="BF47" s="84">
        <f t="shared" si="48"/>
        <v>23</v>
      </c>
      <c r="BG47" s="24">
        <f t="shared" si="48"/>
        <v>0</v>
      </c>
      <c r="BH47" s="24">
        <f t="shared" si="48"/>
        <v>0</v>
      </c>
      <c r="BI47" s="24">
        <f t="shared" si="48"/>
        <v>0</v>
      </c>
      <c r="BJ47" s="85">
        <f t="shared" si="48"/>
        <v>0</v>
      </c>
      <c r="BK47" s="24">
        <v>17</v>
      </c>
      <c r="BL47" s="24">
        <v>0</v>
      </c>
      <c r="BM47" s="24">
        <v>0</v>
      </c>
      <c r="BN47" s="24">
        <f t="shared" si="49"/>
        <v>0</v>
      </c>
      <c r="BO47" s="85">
        <v>0</v>
      </c>
      <c r="BP47" s="40"/>
      <c r="BQ47" s="47"/>
      <c r="BR47" s="30">
        <v>8.5</v>
      </c>
      <c r="BS47" s="23" t="s">
        <v>693</v>
      </c>
      <c r="BT47" s="23"/>
      <c r="BU47" s="23"/>
      <c r="BV47" s="23"/>
      <c r="BW47" s="24"/>
      <c r="BX47" s="23"/>
      <c r="BY47" s="84">
        <v>0</v>
      </c>
      <c r="BZ47" s="24">
        <v>0</v>
      </c>
      <c r="CA47" s="24">
        <v>0</v>
      </c>
      <c r="CB47" s="24">
        <f t="shared" si="2"/>
        <v>0</v>
      </c>
      <c r="CC47" s="85">
        <v>0</v>
      </c>
      <c r="CD47" s="84">
        <f t="shared" si="9"/>
        <v>1</v>
      </c>
      <c r="CE47" s="24">
        <f t="shared" si="9"/>
        <v>0</v>
      </c>
      <c r="CF47" s="24">
        <f t="shared" si="9"/>
        <v>1</v>
      </c>
      <c r="CG47" s="24">
        <f t="shared" si="9"/>
        <v>1</v>
      </c>
      <c r="CH47" s="85">
        <f t="shared" si="9"/>
        <v>0</v>
      </c>
      <c r="CI47" s="24">
        <v>1</v>
      </c>
      <c r="CJ47" s="24">
        <v>0</v>
      </c>
      <c r="CK47" s="24">
        <v>1</v>
      </c>
      <c r="CL47" s="24">
        <f t="shared" ref="CL47:CL49" si="50">+CJ47+CK47</f>
        <v>1</v>
      </c>
      <c r="CM47" s="85">
        <v>0</v>
      </c>
      <c r="CN47" s="40"/>
    </row>
    <row r="48" spans="1:92" ht="15.95" customHeight="1" x14ac:dyDescent="0.25">
      <c r="A48" s="47"/>
      <c r="C48" s="6" t="s">
        <v>785</v>
      </c>
      <c r="E48" s="23"/>
      <c r="F48" s="23"/>
      <c r="G48" s="5">
        <v>2</v>
      </c>
      <c r="H48" s="24">
        <v>2</v>
      </c>
      <c r="I48" s="23" t="s">
        <v>49</v>
      </c>
      <c r="J48" s="23"/>
      <c r="K48" s="23"/>
      <c r="L48" s="23" t="s">
        <v>890</v>
      </c>
      <c r="M48" s="23"/>
      <c r="N48" s="23"/>
      <c r="O48" s="23"/>
      <c r="P48" s="23"/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6</v>
      </c>
      <c r="BB48" s="24">
        <v>8</v>
      </c>
      <c r="BC48" s="24">
        <v>2</v>
      </c>
      <c r="BD48" s="24">
        <f t="shared" si="47"/>
        <v>10</v>
      </c>
      <c r="BE48" s="85">
        <v>2</v>
      </c>
      <c r="BF48" s="84">
        <f t="shared" si="48"/>
        <v>26</v>
      </c>
      <c r="BG48" s="24">
        <f t="shared" si="48"/>
        <v>32</v>
      </c>
      <c r="BH48" s="24">
        <f t="shared" si="48"/>
        <v>12</v>
      </c>
      <c r="BI48" s="24">
        <f t="shared" si="48"/>
        <v>44</v>
      </c>
      <c r="BJ48" s="85">
        <f t="shared" si="48"/>
        <v>8</v>
      </c>
      <c r="BK48" s="24">
        <v>20</v>
      </c>
      <c r="BL48" s="24">
        <v>24</v>
      </c>
      <c r="BM48" s="24">
        <v>10</v>
      </c>
      <c r="BN48" s="24">
        <f t="shared" si="49"/>
        <v>34</v>
      </c>
      <c r="BO48" s="85">
        <v>6</v>
      </c>
      <c r="BP48" s="40"/>
      <c r="BQ48" s="47"/>
      <c r="BR48" s="30">
        <v>8.5</v>
      </c>
      <c r="BS48" s="23" t="s">
        <v>339</v>
      </c>
      <c r="BT48" s="23"/>
      <c r="BU48" s="23"/>
      <c r="BV48" s="23"/>
      <c r="BW48" s="24"/>
      <c r="BX48" s="23"/>
      <c r="BY48" s="84">
        <v>1</v>
      </c>
      <c r="BZ48" s="24">
        <v>0</v>
      </c>
      <c r="CA48" s="24">
        <v>0</v>
      </c>
      <c r="CB48" s="24">
        <f t="shared" si="2"/>
        <v>0</v>
      </c>
      <c r="CC48" s="85">
        <v>0</v>
      </c>
      <c r="CD48" s="84">
        <f t="shared" si="9"/>
        <v>7</v>
      </c>
      <c r="CE48" s="24">
        <f t="shared" si="9"/>
        <v>2</v>
      </c>
      <c r="CF48" s="24">
        <f t="shared" si="9"/>
        <v>5</v>
      </c>
      <c r="CG48" s="24">
        <f t="shared" si="9"/>
        <v>7</v>
      </c>
      <c r="CH48" s="85">
        <f t="shared" si="9"/>
        <v>4</v>
      </c>
      <c r="CI48" s="24">
        <v>6</v>
      </c>
      <c r="CJ48" s="24">
        <v>2</v>
      </c>
      <c r="CK48" s="24">
        <v>5</v>
      </c>
      <c r="CL48" s="24">
        <f t="shared" si="50"/>
        <v>7</v>
      </c>
      <c r="CM48" s="85">
        <v>4</v>
      </c>
      <c r="CN48" s="40"/>
    </row>
    <row r="49" spans="1:92" ht="15.95" customHeight="1" x14ac:dyDescent="0.25">
      <c r="A49" s="47"/>
      <c r="B49" s="24" t="s">
        <v>34</v>
      </c>
      <c r="C49" s="23"/>
      <c r="D49" s="16" t="s">
        <v>140</v>
      </c>
      <c r="H49" s="24">
        <v>2</v>
      </c>
      <c r="I49" s="23" t="s">
        <v>889</v>
      </c>
      <c r="J49" s="23"/>
      <c r="K49" s="23"/>
      <c r="L49" s="23" t="s">
        <v>891</v>
      </c>
      <c r="M49" s="23"/>
      <c r="N49" s="23"/>
      <c r="O49" s="23"/>
      <c r="P49" s="23"/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5</v>
      </c>
      <c r="BB49" s="24">
        <v>3</v>
      </c>
      <c r="BC49" s="24">
        <v>4</v>
      </c>
      <c r="BD49" s="24">
        <f t="shared" si="47"/>
        <v>7</v>
      </c>
      <c r="BE49" s="85">
        <v>2</v>
      </c>
      <c r="BF49" s="84">
        <f t="shared" si="48"/>
        <v>18</v>
      </c>
      <c r="BG49" s="24">
        <f t="shared" si="48"/>
        <v>8</v>
      </c>
      <c r="BH49" s="24">
        <f t="shared" si="48"/>
        <v>13</v>
      </c>
      <c r="BI49" s="24">
        <f t="shared" si="48"/>
        <v>21</v>
      </c>
      <c r="BJ49" s="85">
        <f t="shared" si="48"/>
        <v>2</v>
      </c>
      <c r="BK49" s="24">
        <v>13</v>
      </c>
      <c r="BL49" s="24">
        <v>5</v>
      </c>
      <c r="BM49" s="24">
        <v>9</v>
      </c>
      <c r="BN49" s="24">
        <f t="shared" si="49"/>
        <v>14</v>
      </c>
      <c r="BO49" s="85">
        <v>0</v>
      </c>
      <c r="BP49" s="40"/>
      <c r="BQ49" s="47"/>
      <c r="BR49" s="30">
        <v>8</v>
      </c>
      <c r="BS49" s="23" t="s">
        <v>286</v>
      </c>
      <c r="BT49" s="23"/>
      <c r="BU49" s="23"/>
      <c r="BV49" s="23"/>
      <c r="BW49" s="24"/>
      <c r="BX49" s="23"/>
      <c r="BY49" s="84">
        <v>0</v>
      </c>
      <c r="BZ49" s="24">
        <v>0</v>
      </c>
      <c r="CA49" s="24">
        <v>0</v>
      </c>
      <c r="CB49" s="24">
        <f t="shared" si="2"/>
        <v>0</v>
      </c>
      <c r="CC49" s="85">
        <v>0</v>
      </c>
      <c r="CD49" s="84">
        <f t="shared" si="9"/>
        <v>3</v>
      </c>
      <c r="CE49" s="24">
        <f t="shared" si="9"/>
        <v>0</v>
      </c>
      <c r="CF49" s="24">
        <f t="shared" si="9"/>
        <v>3</v>
      </c>
      <c r="CG49" s="24">
        <f t="shared" si="9"/>
        <v>3</v>
      </c>
      <c r="CH49" s="85">
        <f t="shared" si="9"/>
        <v>0</v>
      </c>
      <c r="CI49" s="24">
        <v>3</v>
      </c>
      <c r="CJ49" s="24">
        <v>0</v>
      </c>
      <c r="CK49" s="24">
        <v>3</v>
      </c>
      <c r="CL49" s="24">
        <f t="shared" si="50"/>
        <v>3</v>
      </c>
      <c r="CM49" s="85">
        <v>0</v>
      </c>
      <c r="CN49" s="40"/>
    </row>
    <row r="50" spans="1:92" ht="15.95" customHeight="1" x14ac:dyDescent="0.25">
      <c r="A50" s="47"/>
      <c r="B50" s="40"/>
      <c r="C50" s="52"/>
      <c r="D50" s="52"/>
      <c r="E50" s="52"/>
      <c r="F50" s="52"/>
      <c r="G50" s="48"/>
      <c r="H50" s="51"/>
      <c r="I50" s="52"/>
      <c r="J50" s="52"/>
      <c r="K50" s="51"/>
      <c r="L50" s="51"/>
      <c r="M50" s="51"/>
      <c r="N50" s="51"/>
      <c r="O50" s="51"/>
      <c r="P50" s="51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3</v>
      </c>
      <c r="BB50" s="24">
        <v>2</v>
      </c>
      <c r="BC50" s="24">
        <v>0</v>
      </c>
      <c r="BD50" s="24">
        <f t="shared" si="47"/>
        <v>2</v>
      </c>
      <c r="BE50" s="85">
        <v>0</v>
      </c>
      <c r="BF50" s="84">
        <f t="shared" si="48"/>
        <v>12</v>
      </c>
      <c r="BG50" s="24">
        <f t="shared" si="48"/>
        <v>4</v>
      </c>
      <c r="BH50" s="24">
        <f t="shared" si="48"/>
        <v>9</v>
      </c>
      <c r="BI50" s="24">
        <f t="shared" si="48"/>
        <v>13</v>
      </c>
      <c r="BJ50" s="85">
        <f t="shared" si="48"/>
        <v>0</v>
      </c>
      <c r="BK50" s="24">
        <v>9</v>
      </c>
      <c r="BL50" s="24">
        <v>2</v>
      </c>
      <c r="BM50" s="24">
        <v>9</v>
      </c>
      <c r="BN50" s="24">
        <f t="shared" si="49"/>
        <v>11</v>
      </c>
      <c r="BO50" s="85">
        <v>0</v>
      </c>
      <c r="BP50" s="40"/>
      <c r="BQ50" s="47"/>
      <c r="BR50" s="30">
        <v>7</v>
      </c>
      <c r="BS50" s="23" t="s">
        <v>210</v>
      </c>
      <c r="BT50" s="23"/>
      <c r="BU50" s="23"/>
      <c r="BV50" s="23"/>
      <c r="BW50" s="24"/>
      <c r="BX50" s="23"/>
      <c r="BY50" s="84">
        <v>2</v>
      </c>
      <c r="BZ50" s="24">
        <v>0</v>
      </c>
      <c r="CA50" s="24">
        <v>3</v>
      </c>
      <c r="CB50" s="24">
        <f t="shared" si="2"/>
        <v>3</v>
      </c>
      <c r="CC50" s="85">
        <v>0</v>
      </c>
      <c r="CD50" s="84">
        <f t="shared" si="9"/>
        <v>22</v>
      </c>
      <c r="CE50" s="24">
        <f t="shared" si="9"/>
        <v>4</v>
      </c>
      <c r="CF50" s="24">
        <f t="shared" si="9"/>
        <v>9</v>
      </c>
      <c r="CG50" s="24">
        <f t="shared" si="9"/>
        <v>13</v>
      </c>
      <c r="CH50" s="85">
        <f t="shared" si="9"/>
        <v>2</v>
      </c>
      <c r="CI50" s="24">
        <v>20</v>
      </c>
      <c r="CJ50" s="24">
        <v>4</v>
      </c>
      <c r="CK50" s="24">
        <v>6</v>
      </c>
      <c r="CL50" s="24">
        <f>+CJ50+CK50</f>
        <v>10</v>
      </c>
      <c r="CM50" s="85">
        <v>2</v>
      </c>
      <c r="CN50" s="40"/>
    </row>
    <row r="51" spans="1:92" ht="15.95" customHeight="1" x14ac:dyDescent="0.25">
      <c r="A51" s="47"/>
      <c r="B51" s="11"/>
      <c r="C51" s="11"/>
      <c r="D51" s="11"/>
      <c r="E51" s="23" t="s">
        <v>142</v>
      </c>
      <c r="F51" s="23"/>
      <c r="G51" s="5">
        <f>SUM(G14:G50)</f>
        <v>26</v>
      </c>
      <c r="H51" s="5"/>
      <c r="I51" s="20"/>
      <c r="J51" s="23" t="s">
        <v>84</v>
      </c>
      <c r="K51" s="20"/>
      <c r="L51" s="5">
        <f>COUNTA(C14:C50)-8</f>
        <v>8</v>
      </c>
      <c r="N51" s="23" t="s">
        <v>102</v>
      </c>
      <c r="O51" s="5">
        <f>+L51*2</f>
        <v>16</v>
      </c>
      <c r="P51" s="11"/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5</v>
      </c>
      <c r="BB51" s="24">
        <v>5</v>
      </c>
      <c r="BC51" s="24">
        <v>5</v>
      </c>
      <c r="BD51" s="24">
        <f t="shared" si="47"/>
        <v>10</v>
      </c>
      <c r="BE51" s="85">
        <v>0</v>
      </c>
      <c r="BF51" s="84">
        <f t="shared" si="48"/>
        <v>26</v>
      </c>
      <c r="BG51" s="24">
        <f t="shared" si="48"/>
        <v>15</v>
      </c>
      <c r="BH51" s="24">
        <f t="shared" si="48"/>
        <v>14</v>
      </c>
      <c r="BI51" s="24">
        <f t="shared" si="48"/>
        <v>29</v>
      </c>
      <c r="BJ51" s="85">
        <f t="shared" si="48"/>
        <v>0</v>
      </c>
      <c r="BK51" s="24">
        <v>21</v>
      </c>
      <c r="BL51" s="24">
        <v>10</v>
      </c>
      <c r="BM51" s="24">
        <v>9</v>
      </c>
      <c r="BN51" s="24">
        <f t="shared" si="49"/>
        <v>19</v>
      </c>
      <c r="BO51" s="85">
        <v>0</v>
      </c>
      <c r="BP51" s="40"/>
      <c r="BQ51" s="47"/>
      <c r="BR51" s="30">
        <v>7.5</v>
      </c>
      <c r="BS51" s="23" t="s">
        <v>608</v>
      </c>
      <c r="BT51" s="23"/>
      <c r="BU51" s="23"/>
      <c r="BV51" s="23"/>
      <c r="BW51" s="24"/>
      <c r="BX51" s="23"/>
      <c r="BY51" s="84">
        <v>0</v>
      </c>
      <c r="BZ51" s="24">
        <v>0</v>
      </c>
      <c r="CA51" s="24">
        <v>0</v>
      </c>
      <c r="CB51" s="24">
        <f t="shared" si="2"/>
        <v>0</v>
      </c>
      <c r="CC51" s="85">
        <v>0</v>
      </c>
      <c r="CD51" s="84">
        <f t="shared" si="9"/>
        <v>1</v>
      </c>
      <c r="CE51" s="24">
        <f t="shared" si="9"/>
        <v>0</v>
      </c>
      <c r="CF51" s="24">
        <f t="shared" si="9"/>
        <v>0</v>
      </c>
      <c r="CG51" s="24">
        <f t="shared" si="9"/>
        <v>0</v>
      </c>
      <c r="CH51" s="85">
        <f t="shared" si="9"/>
        <v>0</v>
      </c>
      <c r="CI51" s="24">
        <v>1</v>
      </c>
      <c r="CJ51" s="24">
        <v>0</v>
      </c>
      <c r="CK51" s="24">
        <v>0</v>
      </c>
      <c r="CL51" s="24">
        <f t="shared" ref="CL51:CL54" si="51">+CJ51+CK51</f>
        <v>0</v>
      </c>
      <c r="CM51" s="85">
        <v>0</v>
      </c>
      <c r="CN51" s="40"/>
    </row>
    <row r="52" spans="1:92" ht="15.95" customHeight="1" x14ac:dyDescent="0.25">
      <c r="A52" s="47"/>
      <c r="E52" s="23" t="s">
        <v>141</v>
      </c>
      <c r="F52" s="23"/>
      <c r="G52" s="5">
        <f>COUNTA(L15:L50)+COUNTIF(L15:L50,"*&amp;*")</f>
        <v>44</v>
      </c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7</v>
      </c>
      <c r="BB52" s="24">
        <v>3</v>
      </c>
      <c r="BC52" s="24">
        <v>11</v>
      </c>
      <c r="BD52" s="24">
        <f t="shared" si="47"/>
        <v>14</v>
      </c>
      <c r="BE52" s="85">
        <v>2</v>
      </c>
      <c r="BF52" s="84">
        <f t="shared" si="48"/>
        <v>28</v>
      </c>
      <c r="BG52" s="24">
        <f t="shared" si="48"/>
        <v>11</v>
      </c>
      <c r="BH52" s="24">
        <f t="shared" si="48"/>
        <v>28</v>
      </c>
      <c r="BI52" s="24">
        <f t="shared" si="48"/>
        <v>39</v>
      </c>
      <c r="BJ52" s="85">
        <f t="shared" si="48"/>
        <v>16</v>
      </c>
      <c r="BK52" s="24">
        <v>21</v>
      </c>
      <c r="BL52" s="24">
        <v>8</v>
      </c>
      <c r="BM52" s="24">
        <v>17</v>
      </c>
      <c r="BN52" s="24">
        <f t="shared" si="49"/>
        <v>25</v>
      </c>
      <c r="BO52" s="85">
        <v>14</v>
      </c>
      <c r="BP52" s="40"/>
      <c r="BQ52" s="47"/>
      <c r="BR52" s="30">
        <v>6</v>
      </c>
      <c r="BS52" s="23" t="s">
        <v>364</v>
      </c>
      <c r="BT52" s="23"/>
      <c r="BU52" s="23"/>
      <c r="BV52" s="23"/>
      <c r="BW52" s="24"/>
      <c r="BX52" s="23"/>
      <c r="BY52" s="84">
        <v>1</v>
      </c>
      <c r="BZ52" s="24">
        <v>0</v>
      </c>
      <c r="CA52" s="24">
        <v>0</v>
      </c>
      <c r="CB52" s="24">
        <f t="shared" si="2"/>
        <v>0</v>
      </c>
      <c r="CC52" s="85">
        <v>0</v>
      </c>
      <c r="CD52" s="84">
        <f t="shared" si="9"/>
        <v>4</v>
      </c>
      <c r="CE52" s="24">
        <f t="shared" si="9"/>
        <v>0</v>
      </c>
      <c r="CF52" s="24">
        <f t="shared" si="9"/>
        <v>2</v>
      </c>
      <c r="CG52" s="24">
        <f t="shared" si="9"/>
        <v>2</v>
      </c>
      <c r="CH52" s="85">
        <f t="shared" si="9"/>
        <v>0</v>
      </c>
      <c r="CI52" s="24">
        <v>3</v>
      </c>
      <c r="CJ52" s="24">
        <v>0</v>
      </c>
      <c r="CK52" s="24">
        <v>2</v>
      </c>
      <c r="CL52" s="24">
        <f t="shared" si="51"/>
        <v>2</v>
      </c>
      <c r="CM52" s="85">
        <v>0</v>
      </c>
      <c r="CN52" s="40"/>
    </row>
    <row r="53" spans="1:92" ht="15.95" customHeight="1" x14ac:dyDescent="0.25">
      <c r="A53" s="47"/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47"/>
        <v>0</v>
      </c>
      <c r="BE53" s="85">
        <v>0</v>
      </c>
      <c r="BF53" s="84">
        <f t="shared" si="48"/>
        <v>12</v>
      </c>
      <c r="BG53" s="24">
        <f t="shared" si="48"/>
        <v>0</v>
      </c>
      <c r="BH53" s="24">
        <f t="shared" si="48"/>
        <v>5</v>
      </c>
      <c r="BI53" s="24">
        <f t="shared" si="48"/>
        <v>5</v>
      </c>
      <c r="BJ53" s="85">
        <f t="shared" si="48"/>
        <v>0</v>
      </c>
      <c r="BK53" s="24">
        <v>12</v>
      </c>
      <c r="BL53" s="24">
        <v>0</v>
      </c>
      <c r="BM53" s="24">
        <v>5</v>
      </c>
      <c r="BN53" s="24">
        <f t="shared" si="49"/>
        <v>5</v>
      </c>
      <c r="BO53" s="85">
        <v>0</v>
      </c>
      <c r="BP53" s="40"/>
      <c r="BQ53" s="47"/>
      <c r="BR53" s="30">
        <v>9</v>
      </c>
      <c r="BS53" s="23" t="s">
        <v>281</v>
      </c>
      <c r="BT53" s="23"/>
      <c r="BU53" s="23"/>
      <c r="BV53" s="23"/>
      <c r="BW53" s="24"/>
      <c r="BX53" s="23"/>
      <c r="BY53" s="84">
        <v>0</v>
      </c>
      <c r="BZ53" s="24">
        <v>0</v>
      </c>
      <c r="CA53" s="24">
        <v>0</v>
      </c>
      <c r="CB53" s="24">
        <f t="shared" si="2"/>
        <v>0</v>
      </c>
      <c r="CC53" s="85">
        <v>0</v>
      </c>
      <c r="CD53" s="84">
        <f t="shared" si="9"/>
        <v>2</v>
      </c>
      <c r="CE53" s="24">
        <f t="shared" si="9"/>
        <v>0</v>
      </c>
      <c r="CF53" s="24">
        <f t="shared" si="9"/>
        <v>0</v>
      </c>
      <c r="CG53" s="24">
        <f t="shared" si="9"/>
        <v>0</v>
      </c>
      <c r="CH53" s="85">
        <f t="shared" si="9"/>
        <v>0</v>
      </c>
      <c r="CI53" s="24">
        <v>2</v>
      </c>
      <c r="CJ53" s="24">
        <v>0</v>
      </c>
      <c r="CK53" s="24">
        <v>0</v>
      </c>
      <c r="CL53" s="24">
        <f t="shared" si="51"/>
        <v>0</v>
      </c>
      <c r="CM53" s="85">
        <v>0</v>
      </c>
      <c r="CN53" s="40"/>
    </row>
    <row r="54" spans="1:92" ht="15.95" customHeight="1" x14ac:dyDescent="0.25">
      <c r="A54" s="47"/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7</v>
      </c>
      <c r="BB54" s="24">
        <v>0</v>
      </c>
      <c r="BC54" s="24">
        <v>1</v>
      </c>
      <c r="BD54" s="24">
        <f t="shared" si="47"/>
        <v>1</v>
      </c>
      <c r="BE54" s="85">
        <v>0</v>
      </c>
      <c r="BF54" s="84">
        <f t="shared" si="48"/>
        <v>24</v>
      </c>
      <c r="BG54" s="24">
        <f t="shared" si="48"/>
        <v>0</v>
      </c>
      <c r="BH54" s="24">
        <f t="shared" si="48"/>
        <v>6</v>
      </c>
      <c r="BI54" s="24">
        <f t="shared" si="48"/>
        <v>6</v>
      </c>
      <c r="BJ54" s="85">
        <f t="shared" si="48"/>
        <v>4</v>
      </c>
      <c r="BK54" s="24">
        <v>17</v>
      </c>
      <c r="BL54" s="24">
        <v>0</v>
      </c>
      <c r="BM54" s="24">
        <v>5</v>
      </c>
      <c r="BN54" s="24">
        <f t="shared" si="49"/>
        <v>5</v>
      </c>
      <c r="BO54" s="85">
        <v>4</v>
      </c>
      <c r="BP54" s="40"/>
      <c r="BQ54" s="47"/>
      <c r="BR54" s="30">
        <v>6</v>
      </c>
      <c r="BS54" s="23" t="s">
        <v>282</v>
      </c>
      <c r="BT54" s="23"/>
      <c r="BU54" s="23"/>
      <c r="BV54" s="23"/>
      <c r="BW54" s="24"/>
      <c r="BX54" s="23"/>
      <c r="BY54" s="84">
        <v>7</v>
      </c>
      <c r="BZ54" s="24">
        <v>0</v>
      </c>
      <c r="CA54" s="24">
        <v>0</v>
      </c>
      <c r="CB54" s="24">
        <f t="shared" si="2"/>
        <v>0</v>
      </c>
      <c r="CC54" s="85">
        <v>0</v>
      </c>
      <c r="CD54" s="84">
        <f t="shared" si="9"/>
        <v>22</v>
      </c>
      <c r="CE54" s="24">
        <f t="shared" si="9"/>
        <v>2</v>
      </c>
      <c r="CF54" s="24">
        <f t="shared" si="9"/>
        <v>2</v>
      </c>
      <c r="CG54" s="24">
        <f t="shared" si="9"/>
        <v>4</v>
      </c>
      <c r="CH54" s="85">
        <f t="shared" si="9"/>
        <v>2</v>
      </c>
      <c r="CI54" s="24">
        <v>15</v>
      </c>
      <c r="CJ54" s="24">
        <v>2</v>
      </c>
      <c r="CK54" s="24">
        <v>2</v>
      </c>
      <c r="CL54" s="24">
        <f t="shared" si="51"/>
        <v>4</v>
      </c>
      <c r="CM54" s="85">
        <v>2</v>
      </c>
      <c r="CN54" s="40"/>
    </row>
    <row r="55" spans="1:92" ht="15.95" customHeight="1" thickBot="1" x14ac:dyDescent="0.3">
      <c r="A55" s="47"/>
      <c r="B55" s="6" t="s">
        <v>117</v>
      </c>
      <c r="C55" s="6"/>
      <c r="N55" s="6"/>
      <c r="O55" s="6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47"/>
        <v>0</v>
      </c>
      <c r="BE55" s="85">
        <v>0</v>
      </c>
      <c r="BF55" s="84">
        <f t="shared" si="48"/>
        <v>17</v>
      </c>
      <c r="BG55" s="24">
        <f t="shared" si="48"/>
        <v>4</v>
      </c>
      <c r="BH55" s="24">
        <f t="shared" si="48"/>
        <v>5</v>
      </c>
      <c r="BI55" s="24">
        <f t="shared" si="48"/>
        <v>9</v>
      </c>
      <c r="BJ55" s="85">
        <f t="shared" si="48"/>
        <v>0</v>
      </c>
      <c r="BK55" s="24">
        <v>17</v>
      </c>
      <c r="BL55" s="24">
        <v>4</v>
      </c>
      <c r="BM55" s="24">
        <v>5</v>
      </c>
      <c r="BN55" s="24">
        <f t="shared" si="49"/>
        <v>9</v>
      </c>
      <c r="BO55" s="85">
        <v>0</v>
      </c>
      <c r="BP55" s="40"/>
      <c r="BQ55" s="47"/>
      <c r="BR55" s="30">
        <v>6</v>
      </c>
      <c r="BS55" s="23" t="s">
        <v>211</v>
      </c>
      <c r="BT55" s="23"/>
      <c r="BU55" s="23"/>
      <c r="BV55" s="23"/>
      <c r="BW55" s="24"/>
      <c r="BX55" s="23"/>
      <c r="BY55" s="84">
        <v>5</v>
      </c>
      <c r="BZ55" s="24">
        <v>0</v>
      </c>
      <c r="CA55" s="24">
        <v>2</v>
      </c>
      <c r="CB55" s="24">
        <f t="shared" si="2"/>
        <v>2</v>
      </c>
      <c r="CC55" s="85">
        <v>0</v>
      </c>
      <c r="CD55" s="84">
        <f t="shared" si="9"/>
        <v>7</v>
      </c>
      <c r="CE55" s="24">
        <f t="shared" si="9"/>
        <v>0</v>
      </c>
      <c r="CF55" s="24">
        <f t="shared" si="9"/>
        <v>3</v>
      </c>
      <c r="CG55" s="24">
        <f t="shared" si="9"/>
        <v>3</v>
      </c>
      <c r="CH55" s="85">
        <f t="shared" si="9"/>
        <v>0</v>
      </c>
      <c r="CI55" s="24">
        <v>2</v>
      </c>
      <c r="CJ55" s="24">
        <v>0</v>
      </c>
      <c r="CK55" s="24">
        <v>1</v>
      </c>
      <c r="CL55" s="24">
        <f>+CJ55+CK55</f>
        <v>1</v>
      </c>
      <c r="CM55" s="85">
        <v>0</v>
      </c>
      <c r="CN55" s="40"/>
    </row>
    <row r="56" spans="1:92" ht="15.95" customHeight="1" x14ac:dyDescent="0.25">
      <c r="A56" s="47"/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7</v>
      </c>
      <c r="BB56" s="24">
        <v>1</v>
      </c>
      <c r="BC56" s="24">
        <v>3</v>
      </c>
      <c r="BD56" s="24">
        <f t="shared" si="47"/>
        <v>4</v>
      </c>
      <c r="BE56" s="85">
        <v>0</v>
      </c>
      <c r="BF56" s="84">
        <f t="shared" si="48"/>
        <v>29</v>
      </c>
      <c r="BG56" s="24">
        <f t="shared" si="48"/>
        <v>6</v>
      </c>
      <c r="BH56" s="24">
        <f t="shared" si="48"/>
        <v>17</v>
      </c>
      <c r="BI56" s="24">
        <f t="shared" si="48"/>
        <v>23</v>
      </c>
      <c r="BJ56" s="85">
        <f t="shared" si="48"/>
        <v>8</v>
      </c>
      <c r="BK56" s="24">
        <v>22</v>
      </c>
      <c r="BL56" s="24">
        <v>5</v>
      </c>
      <c r="BM56" s="24">
        <v>14</v>
      </c>
      <c r="BN56" s="24">
        <f t="shared" si="49"/>
        <v>19</v>
      </c>
      <c r="BO56" s="85">
        <v>8</v>
      </c>
      <c r="BP56" s="40"/>
      <c r="BQ56" s="47"/>
      <c r="BR56" s="57"/>
      <c r="BS56" s="34" t="s">
        <v>120</v>
      </c>
      <c r="BT56" s="34"/>
      <c r="BU56" s="34"/>
      <c r="BV56" s="57"/>
      <c r="BW56" s="15"/>
      <c r="BX56" s="34"/>
      <c r="BY56" s="86">
        <f>SUM(BY6:BY55)</f>
        <v>116</v>
      </c>
      <c r="BZ56" s="15">
        <f t="shared" ref="BZ56:CB56" si="52">SUM(BZ6:BZ55)</f>
        <v>27</v>
      </c>
      <c r="CA56" s="15">
        <f t="shared" si="52"/>
        <v>54</v>
      </c>
      <c r="CB56" s="15">
        <f t="shared" si="52"/>
        <v>81</v>
      </c>
      <c r="CC56" s="87">
        <f>SUM(CC6:CC55)</f>
        <v>14</v>
      </c>
      <c r="CD56" s="86">
        <f>SUM(CD6:CD55)</f>
        <v>423</v>
      </c>
      <c r="CE56" s="15">
        <f t="shared" ref="CE56:CG56" si="53">SUM(CE6:CE55)</f>
        <v>119</v>
      </c>
      <c r="CF56" s="15">
        <f t="shared" si="53"/>
        <v>183</v>
      </c>
      <c r="CG56" s="15">
        <f t="shared" si="53"/>
        <v>302</v>
      </c>
      <c r="CH56" s="87">
        <f>SUM(CH6:CH55)</f>
        <v>58</v>
      </c>
      <c r="CI56" s="86">
        <f>SUM(CI6:CI55)</f>
        <v>307</v>
      </c>
      <c r="CJ56" s="15">
        <f t="shared" ref="CJ56:CL56" si="54">SUM(CJ6:CJ55)</f>
        <v>92</v>
      </c>
      <c r="CK56" s="15">
        <f t="shared" si="54"/>
        <v>129</v>
      </c>
      <c r="CL56" s="15">
        <f t="shared" si="54"/>
        <v>221</v>
      </c>
      <c r="CM56" s="87">
        <f>SUM(CM6:CM55)</f>
        <v>44</v>
      </c>
      <c r="CN56" s="40"/>
    </row>
    <row r="57" spans="1:92" ht="15.95" customHeight="1" x14ac:dyDescent="0.25">
      <c r="A57" s="47"/>
      <c r="C57" s="6" t="s">
        <v>86</v>
      </c>
      <c r="H57" s="6" t="s">
        <v>93</v>
      </c>
      <c r="M57" s="6" t="s">
        <v>94</v>
      </c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7</v>
      </c>
      <c r="BB57" s="24">
        <v>0</v>
      </c>
      <c r="BC57" s="24">
        <v>2</v>
      </c>
      <c r="BD57" s="24">
        <f t="shared" si="47"/>
        <v>2</v>
      </c>
      <c r="BE57" s="85">
        <v>0</v>
      </c>
      <c r="BF57" s="84">
        <f t="shared" si="48"/>
        <v>25</v>
      </c>
      <c r="BG57" s="24">
        <f t="shared" si="48"/>
        <v>0</v>
      </c>
      <c r="BH57" s="24">
        <f t="shared" si="48"/>
        <v>9</v>
      </c>
      <c r="BI57" s="24">
        <f t="shared" si="48"/>
        <v>9</v>
      </c>
      <c r="BJ57" s="85">
        <f t="shared" si="48"/>
        <v>0</v>
      </c>
      <c r="BK57" s="24">
        <v>18</v>
      </c>
      <c r="BL57" s="24">
        <v>0</v>
      </c>
      <c r="BM57" s="24">
        <v>7</v>
      </c>
      <c r="BN57" s="24">
        <f t="shared" si="49"/>
        <v>7</v>
      </c>
      <c r="BO57" s="85">
        <v>0</v>
      </c>
      <c r="BP57" s="40"/>
      <c r="BQ57" s="47"/>
      <c r="BR57" s="30"/>
      <c r="BS57" s="23"/>
      <c r="BT57" s="23"/>
      <c r="BU57" s="23"/>
      <c r="BV57" s="30"/>
      <c r="BW57" s="24"/>
      <c r="BX57" s="23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40"/>
    </row>
    <row r="58" spans="1:92" ht="15.95" customHeight="1" thickBot="1" x14ac:dyDescent="0.3">
      <c r="A58" s="47"/>
      <c r="C58" s="23" t="s">
        <v>140</v>
      </c>
      <c r="F58" s="23"/>
      <c r="H58" s="23" t="s">
        <v>386</v>
      </c>
      <c r="I58" s="23"/>
      <c r="J58" s="23"/>
      <c r="K58" s="23"/>
      <c r="L58" s="23"/>
      <c r="M58" s="23" t="s">
        <v>392</v>
      </c>
      <c r="O58" s="23"/>
      <c r="P58" s="23"/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76</v>
      </c>
      <c r="BB58" s="25">
        <f>SUM(BB46:BB57)</f>
        <v>27</v>
      </c>
      <c r="BC58" s="25">
        <f>SUM(BC46:BC57)</f>
        <v>44</v>
      </c>
      <c r="BD58" s="25">
        <f>+BC58+BB58</f>
        <v>71</v>
      </c>
      <c r="BE58" s="89">
        <f>SUM(BE46:BE57)</f>
        <v>10</v>
      </c>
      <c r="BF58" s="88">
        <f>SUM(BF46:BF57)</f>
        <v>317</v>
      </c>
      <c r="BG58" s="25">
        <f>SUM(BG46:BG57)</f>
        <v>100</v>
      </c>
      <c r="BH58" s="25">
        <f>SUM(BH46:BH57)</f>
        <v>160</v>
      </c>
      <c r="BI58" s="25">
        <f>+BH58+BG58</f>
        <v>260</v>
      </c>
      <c r="BJ58" s="89">
        <f>SUM(BJ46:BJ57)</f>
        <v>48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16"/>
      <c r="BS58" s="16"/>
      <c r="BT58" s="16"/>
      <c r="BU58" s="16"/>
      <c r="BV58" s="16"/>
      <c r="BW58" s="16"/>
      <c r="BX58" s="16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40"/>
    </row>
    <row r="59" spans="1:92" ht="15.95" customHeight="1" x14ac:dyDescent="0.25">
      <c r="A59" s="47"/>
      <c r="C59" s="23"/>
      <c r="H59" s="23"/>
      <c r="M59" s="23" t="s">
        <v>901</v>
      </c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M60" s="23" t="s">
        <v>902</v>
      </c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29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23" t="s">
        <v>131</v>
      </c>
      <c r="H79" s="24"/>
      <c r="I79" s="24">
        <v>29</v>
      </c>
      <c r="J79" s="24">
        <v>30</v>
      </c>
      <c r="K79" s="24">
        <v>42</v>
      </c>
      <c r="L79" s="55">
        <v>72</v>
      </c>
      <c r="M79" s="24">
        <v>8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23" t="s">
        <v>131</v>
      </c>
      <c r="H80" s="24"/>
      <c r="I80" s="24">
        <v>29</v>
      </c>
      <c r="J80" s="24">
        <v>38</v>
      </c>
      <c r="K80" s="24">
        <v>28</v>
      </c>
      <c r="L80" s="55">
        <v>66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10</v>
      </c>
      <c r="BB80" s="24">
        <v>0</v>
      </c>
      <c r="BC80" s="24">
        <v>0</v>
      </c>
      <c r="BD80" s="24">
        <f t="shared" ref="BD80:BD91" si="55">+BB80+BC80</f>
        <v>0</v>
      </c>
      <c r="BE80" s="85">
        <v>6</v>
      </c>
      <c r="BF80" s="84">
        <f t="shared" ref="BF80:BJ91" si="56">+BK80+BA80</f>
        <v>60</v>
      </c>
      <c r="BG80" s="24">
        <f t="shared" si="56"/>
        <v>13</v>
      </c>
      <c r="BH80" s="24">
        <f t="shared" si="56"/>
        <v>23</v>
      </c>
      <c r="BI80" s="24">
        <f t="shared" si="56"/>
        <v>36</v>
      </c>
      <c r="BJ80" s="85">
        <f t="shared" si="56"/>
        <v>16</v>
      </c>
      <c r="BK80" s="24">
        <v>50</v>
      </c>
      <c r="BL80" s="24">
        <v>13</v>
      </c>
      <c r="BM80" s="24">
        <v>23</v>
      </c>
      <c r="BN80" s="24">
        <f t="shared" ref="BN80:BN91" si="57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61</v>
      </c>
      <c r="E81" s="23"/>
      <c r="F81" s="23"/>
      <c r="G81" s="23" t="s">
        <v>17</v>
      </c>
      <c r="H81" s="24"/>
      <c r="I81" s="24">
        <v>25</v>
      </c>
      <c r="J81" s="24">
        <v>31</v>
      </c>
      <c r="K81" s="24">
        <v>24</v>
      </c>
      <c r="L81" s="55">
        <v>55</v>
      </c>
      <c r="M81" s="24">
        <v>6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5</v>
      </c>
      <c r="BB81" s="24">
        <v>0</v>
      </c>
      <c r="BC81" s="24">
        <v>1</v>
      </c>
      <c r="BD81" s="24">
        <f t="shared" si="55"/>
        <v>1</v>
      </c>
      <c r="BE81" s="85">
        <v>0</v>
      </c>
      <c r="BF81" s="84">
        <f t="shared" si="56"/>
        <v>21</v>
      </c>
      <c r="BG81" s="24">
        <f t="shared" si="56"/>
        <v>0</v>
      </c>
      <c r="BH81" s="24">
        <f t="shared" si="56"/>
        <v>2</v>
      </c>
      <c r="BI81" s="24">
        <f t="shared" si="56"/>
        <v>2</v>
      </c>
      <c r="BJ81" s="85">
        <f t="shared" si="56"/>
        <v>0</v>
      </c>
      <c r="BK81" s="24">
        <v>16</v>
      </c>
      <c r="BL81" s="24">
        <v>0</v>
      </c>
      <c r="BM81" s="24">
        <v>1</v>
      </c>
      <c r="BN81" s="24">
        <f t="shared" si="57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78</v>
      </c>
      <c r="E82" s="23"/>
      <c r="F82" s="23"/>
      <c r="G82" s="23" t="s">
        <v>23</v>
      </c>
      <c r="H82" s="24"/>
      <c r="I82" s="24">
        <v>25</v>
      </c>
      <c r="J82" s="24">
        <v>37</v>
      </c>
      <c r="K82" s="24">
        <v>11</v>
      </c>
      <c r="L82" s="55">
        <v>48</v>
      </c>
      <c r="M82" s="24">
        <v>10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58">SUMIF($V$97:$V$103,$V82,AC$97:AC$103)+SUMIF($V$111:$V$121,$V82,AC$111:AC$121)</f>
        <v>1</v>
      </c>
      <c r="AD82" s="24">
        <f t="shared" si="58"/>
        <v>0</v>
      </c>
      <c r="AE82" s="24">
        <f t="shared" si="58"/>
        <v>1</v>
      </c>
      <c r="AF82" s="24">
        <f t="shared" si="58"/>
        <v>0</v>
      </c>
      <c r="AG82" s="115">
        <f t="shared" ref="AG82" si="59">(2*AD82+AF82)/(2*AC82)</f>
        <v>0</v>
      </c>
      <c r="AH82" s="115"/>
      <c r="AI82" s="24">
        <f t="shared" ref="AI82:AK91" si="60">SUMIF($V$97:$V$103,$V82,AI$97:AI$103)+SUMIF($V$111:$V$121,$V82,AI$111:AI$121)</f>
        <v>4</v>
      </c>
      <c r="AJ82" s="24">
        <f t="shared" si="60"/>
        <v>0</v>
      </c>
      <c r="AK82" s="24">
        <f t="shared" si="60"/>
        <v>0</v>
      </c>
      <c r="AL82" s="29">
        <f t="shared" ref="AL82:AL92" si="61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7</v>
      </c>
      <c r="BB82" s="24">
        <v>6</v>
      </c>
      <c r="BC82" s="24">
        <v>2</v>
      </c>
      <c r="BD82" s="24">
        <f t="shared" si="55"/>
        <v>8</v>
      </c>
      <c r="BE82" s="85">
        <v>0</v>
      </c>
      <c r="BF82" s="84">
        <f t="shared" si="56"/>
        <v>25</v>
      </c>
      <c r="BG82" s="24">
        <f t="shared" si="56"/>
        <v>37</v>
      </c>
      <c r="BH82" s="24">
        <f t="shared" si="56"/>
        <v>11</v>
      </c>
      <c r="BI82" s="24">
        <f t="shared" si="56"/>
        <v>48</v>
      </c>
      <c r="BJ82" s="85">
        <f t="shared" si="56"/>
        <v>10</v>
      </c>
      <c r="BK82" s="24">
        <v>18</v>
      </c>
      <c r="BL82" s="24">
        <v>31</v>
      </c>
      <c r="BM82" s="24">
        <v>9</v>
      </c>
      <c r="BN82" s="24">
        <f t="shared" si="57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118" si="62">+BZ82+CA82</f>
        <v>0</v>
      </c>
      <c r="CC82" s="85">
        <v>0</v>
      </c>
      <c r="CD82" s="84">
        <f t="shared" ref="CD82:CH97" si="63">+CI82+BY82</f>
        <v>3.5</v>
      </c>
      <c r="CE82" s="24">
        <f t="shared" si="63"/>
        <v>0</v>
      </c>
      <c r="CF82" s="24">
        <f t="shared" si="63"/>
        <v>1</v>
      </c>
      <c r="CG82" s="24">
        <f t="shared" si="63"/>
        <v>1</v>
      </c>
      <c r="CH82" s="85">
        <f t="shared" si="63"/>
        <v>0</v>
      </c>
      <c r="CI82" s="24">
        <v>3.5</v>
      </c>
      <c r="CJ82" s="24">
        <v>0</v>
      </c>
      <c r="CK82" s="24">
        <v>1</v>
      </c>
      <c r="CL82" s="24">
        <f t="shared" ref="CL82:CL91" si="64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125</v>
      </c>
      <c r="E83" s="23"/>
      <c r="F83" s="23"/>
      <c r="G83" s="23" t="s">
        <v>25</v>
      </c>
      <c r="H83" s="24"/>
      <c r="I83" s="24">
        <v>29</v>
      </c>
      <c r="J83" s="24">
        <v>35</v>
      </c>
      <c r="K83" s="24">
        <v>12</v>
      </c>
      <c r="L83" s="55">
        <v>47</v>
      </c>
      <c r="M83" s="24">
        <v>0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58"/>
        <v>5</v>
      </c>
      <c r="AD83" s="24">
        <f t="shared" si="58"/>
        <v>5</v>
      </c>
      <c r="AE83" s="24">
        <f t="shared" si="58"/>
        <v>0</v>
      </c>
      <c r="AF83" s="24">
        <f t="shared" si="58"/>
        <v>0</v>
      </c>
      <c r="AG83" s="115">
        <f t="shared" ref="AG83:AG86" si="65">+(AD83*2+AF83)/(2*AC83)</f>
        <v>1</v>
      </c>
      <c r="AH83" s="115"/>
      <c r="AI83" s="24">
        <f t="shared" si="60"/>
        <v>7</v>
      </c>
      <c r="AJ83" s="24">
        <f t="shared" si="60"/>
        <v>0</v>
      </c>
      <c r="AK83" s="24">
        <f t="shared" si="60"/>
        <v>0</v>
      </c>
      <c r="AL83" s="26">
        <f t="shared" si="61"/>
        <v>1.4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7</v>
      </c>
      <c r="BB83" s="24">
        <v>3</v>
      </c>
      <c r="BC83" s="24">
        <v>2</v>
      </c>
      <c r="BD83" s="24">
        <f t="shared" si="55"/>
        <v>5</v>
      </c>
      <c r="BE83" s="85">
        <v>2</v>
      </c>
      <c r="BF83" s="84">
        <f t="shared" si="56"/>
        <v>26</v>
      </c>
      <c r="BG83" s="24">
        <f t="shared" si="56"/>
        <v>23</v>
      </c>
      <c r="BH83" s="24">
        <f t="shared" si="56"/>
        <v>18</v>
      </c>
      <c r="BI83" s="24">
        <f t="shared" si="56"/>
        <v>41</v>
      </c>
      <c r="BJ83" s="85">
        <f t="shared" si="56"/>
        <v>4</v>
      </c>
      <c r="BK83" s="24">
        <v>19</v>
      </c>
      <c r="BL83" s="24">
        <v>20</v>
      </c>
      <c r="BM83" s="24">
        <v>16</v>
      </c>
      <c r="BN83" s="24">
        <f t="shared" si="57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62"/>
        <v>0</v>
      </c>
      <c r="CC83" s="85">
        <v>0</v>
      </c>
      <c r="CD83" s="84">
        <f t="shared" si="63"/>
        <v>3</v>
      </c>
      <c r="CE83" s="24">
        <f t="shared" si="63"/>
        <v>1</v>
      </c>
      <c r="CF83" s="24">
        <f t="shared" si="63"/>
        <v>1</v>
      </c>
      <c r="CG83" s="24">
        <f t="shared" si="63"/>
        <v>2</v>
      </c>
      <c r="CH83" s="85">
        <f t="shared" si="63"/>
        <v>0</v>
      </c>
      <c r="CI83" s="24">
        <v>3</v>
      </c>
      <c r="CJ83" s="24">
        <v>1</v>
      </c>
      <c r="CK83" s="24">
        <v>1</v>
      </c>
      <c r="CL83" s="24">
        <f t="shared" si="64"/>
        <v>2</v>
      </c>
      <c r="CM83" s="85">
        <v>0</v>
      </c>
      <c r="CN83" s="40"/>
    </row>
    <row r="84" spans="1:92" ht="15.75" customHeight="1" x14ac:dyDescent="0.25">
      <c r="A84" s="40"/>
      <c r="D84" s="23" t="s">
        <v>119</v>
      </c>
      <c r="E84" s="23"/>
      <c r="F84" s="23"/>
      <c r="G84" s="23" t="s">
        <v>19</v>
      </c>
      <c r="H84" s="24"/>
      <c r="I84" s="24">
        <v>26</v>
      </c>
      <c r="J84" s="24">
        <v>32</v>
      </c>
      <c r="K84" s="24">
        <v>12</v>
      </c>
      <c r="L84" s="55">
        <v>44</v>
      </c>
      <c r="M84" s="24">
        <v>8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58"/>
        <v>5</v>
      </c>
      <c r="AD84" s="24">
        <f t="shared" si="58"/>
        <v>3</v>
      </c>
      <c r="AE84" s="24">
        <f t="shared" si="58"/>
        <v>2</v>
      </c>
      <c r="AF84" s="24">
        <f t="shared" si="58"/>
        <v>0</v>
      </c>
      <c r="AG84" s="115">
        <f t="shared" si="65"/>
        <v>0.6</v>
      </c>
      <c r="AH84" s="115"/>
      <c r="AI84" s="24">
        <f t="shared" si="60"/>
        <v>10</v>
      </c>
      <c r="AJ84" s="24">
        <f t="shared" si="60"/>
        <v>0</v>
      </c>
      <c r="AK84" s="24">
        <f t="shared" si="60"/>
        <v>0</v>
      </c>
      <c r="AL84" s="26">
        <f t="shared" si="61"/>
        <v>2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7</v>
      </c>
      <c r="BB84" s="24">
        <v>1</v>
      </c>
      <c r="BC84" s="24">
        <v>2</v>
      </c>
      <c r="BD84" s="24">
        <f t="shared" si="55"/>
        <v>3</v>
      </c>
      <c r="BE84" s="85">
        <v>2</v>
      </c>
      <c r="BF84" s="84">
        <f t="shared" si="56"/>
        <v>29</v>
      </c>
      <c r="BG84" s="24">
        <f t="shared" si="56"/>
        <v>10</v>
      </c>
      <c r="BH84" s="24">
        <f t="shared" si="56"/>
        <v>19</v>
      </c>
      <c r="BI84" s="24">
        <f t="shared" si="56"/>
        <v>29</v>
      </c>
      <c r="BJ84" s="85">
        <f t="shared" si="56"/>
        <v>4</v>
      </c>
      <c r="BK84" s="24">
        <v>22</v>
      </c>
      <c r="BL84" s="24">
        <v>9</v>
      </c>
      <c r="BM84" s="24">
        <v>17</v>
      </c>
      <c r="BN84" s="24">
        <f t="shared" si="57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62"/>
        <v>0</v>
      </c>
      <c r="CC84" s="85">
        <v>0</v>
      </c>
      <c r="CD84" s="84">
        <f t="shared" si="63"/>
        <v>1</v>
      </c>
      <c r="CE84" s="24">
        <f t="shared" si="63"/>
        <v>0</v>
      </c>
      <c r="CF84" s="24">
        <f t="shared" si="63"/>
        <v>0</v>
      </c>
      <c r="CG84" s="24">
        <f t="shared" si="63"/>
        <v>0</v>
      </c>
      <c r="CH84" s="85">
        <f t="shared" si="63"/>
        <v>0</v>
      </c>
      <c r="CI84" s="24">
        <v>1</v>
      </c>
      <c r="CJ84" s="24">
        <v>0</v>
      </c>
      <c r="CK84" s="24">
        <v>0</v>
      </c>
      <c r="CL84" s="24">
        <f t="shared" si="64"/>
        <v>0</v>
      </c>
      <c r="CM84" s="85">
        <v>0</v>
      </c>
      <c r="CN84" s="40"/>
    </row>
    <row r="85" spans="1:92" ht="15.75" customHeight="1" x14ac:dyDescent="0.25">
      <c r="A85" s="40"/>
      <c r="D85" s="23" t="s">
        <v>112</v>
      </c>
      <c r="E85" s="23"/>
      <c r="F85" s="23"/>
      <c r="G85" s="23" t="s">
        <v>15</v>
      </c>
      <c r="H85" s="24"/>
      <c r="I85" s="24">
        <v>24</v>
      </c>
      <c r="J85" s="24">
        <v>25</v>
      </c>
      <c r="K85" s="24">
        <v>18</v>
      </c>
      <c r="L85" s="55">
        <v>43</v>
      </c>
      <c r="M85" s="24">
        <v>10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58"/>
        <v>9</v>
      </c>
      <c r="AD85" s="24">
        <f t="shared" si="58"/>
        <v>1</v>
      </c>
      <c r="AE85" s="24">
        <f t="shared" si="58"/>
        <v>6</v>
      </c>
      <c r="AF85" s="24">
        <f t="shared" si="58"/>
        <v>2</v>
      </c>
      <c r="AG85" s="115">
        <f t="shared" si="65"/>
        <v>0.22222222222222221</v>
      </c>
      <c r="AH85" s="115"/>
      <c r="AI85" s="24">
        <f t="shared" si="60"/>
        <v>23</v>
      </c>
      <c r="AJ85" s="24">
        <f t="shared" si="60"/>
        <v>1</v>
      </c>
      <c r="AK85" s="24">
        <f t="shared" si="60"/>
        <v>0</v>
      </c>
      <c r="AL85" s="26">
        <f t="shared" si="61"/>
        <v>2.5555555555555554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7</v>
      </c>
      <c r="BB85" s="24">
        <v>1</v>
      </c>
      <c r="BC85" s="24">
        <v>3</v>
      </c>
      <c r="BD85" s="24">
        <f t="shared" si="55"/>
        <v>4</v>
      </c>
      <c r="BE85" s="85">
        <v>0</v>
      </c>
      <c r="BF85" s="84">
        <f t="shared" si="56"/>
        <v>26</v>
      </c>
      <c r="BG85" s="24">
        <f t="shared" si="56"/>
        <v>4</v>
      </c>
      <c r="BH85" s="24">
        <f t="shared" si="56"/>
        <v>13</v>
      </c>
      <c r="BI85" s="24">
        <f t="shared" si="56"/>
        <v>17</v>
      </c>
      <c r="BJ85" s="85">
        <f t="shared" si="56"/>
        <v>2</v>
      </c>
      <c r="BK85" s="24">
        <v>19</v>
      </c>
      <c r="BL85" s="24">
        <v>3</v>
      </c>
      <c r="BM85" s="24">
        <v>10</v>
      </c>
      <c r="BN85" s="24">
        <f t="shared" si="57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62"/>
        <v>0</v>
      </c>
      <c r="CC85" s="85">
        <v>0</v>
      </c>
      <c r="CD85" s="84">
        <f t="shared" si="63"/>
        <v>4</v>
      </c>
      <c r="CE85" s="24">
        <f t="shared" si="63"/>
        <v>0</v>
      </c>
      <c r="CF85" s="24">
        <f t="shared" si="63"/>
        <v>0</v>
      </c>
      <c r="CG85" s="24">
        <f t="shared" si="63"/>
        <v>0</v>
      </c>
      <c r="CH85" s="85">
        <f t="shared" si="63"/>
        <v>0</v>
      </c>
      <c r="CI85" s="24">
        <v>4</v>
      </c>
      <c r="CJ85" s="24">
        <v>0</v>
      </c>
      <c r="CK85" s="24">
        <v>0</v>
      </c>
      <c r="CL85" s="24">
        <f t="shared" si="64"/>
        <v>0</v>
      </c>
      <c r="CM85" s="85">
        <v>0</v>
      </c>
      <c r="CN85" s="40"/>
    </row>
    <row r="86" spans="1:92" ht="15.75" customHeight="1" x14ac:dyDescent="0.25">
      <c r="A86" s="40"/>
      <c r="D86" s="23" t="s">
        <v>106</v>
      </c>
      <c r="E86" s="23"/>
      <c r="F86" s="23"/>
      <c r="G86" s="23" t="s">
        <v>15</v>
      </c>
      <c r="H86" s="24"/>
      <c r="I86" s="24">
        <v>25</v>
      </c>
      <c r="J86" s="24">
        <v>22</v>
      </c>
      <c r="K86" s="24">
        <v>21</v>
      </c>
      <c r="L86" s="55">
        <v>43</v>
      </c>
      <c r="M86" s="24">
        <v>6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58"/>
        <v>3</v>
      </c>
      <c r="AD86" s="24">
        <f t="shared" si="58"/>
        <v>2</v>
      </c>
      <c r="AE86" s="24">
        <f t="shared" si="58"/>
        <v>1</v>
      </c>
      <c r="AF86" s="24">
        <f t="shared" si="58"/>
        <v>0</v>
      </c>
      <c r="AG86" s="115">
        <f t="shared" si="65"/>
        <v>0.66666666666666663</v>
      </c>
      <c r="AH86" s="115"/>
      <c r="AI86" s="24">
        <f t="shared" si="60"/>
        <v>4</v>
      </c>
      <c r="AJ86" s="24">
        <f t="shared" si="60"/>
        <v>1</v>
      </c>
      <c r="AK86" s="24">
        <f t="shared" si="60"/>
        <v>1</v>
      </c>
      <c r="AL86" s="26">
        <f t="shared" si="61"/>
        <v>1.3333333333333333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4</v>
      </c>
      <c r="BB86" s="24">
        <v>1</v>
      </c>
      <c r="BC86" s="24">
        <v>1</v>
      </c>
      <c r="BD86" s="24">
        <f t="shared" si="55"/>
        <v>2</v>
      </c>
      <c r="BE86" s="85">
        <v>2</v>
      </c>
      <c r="BF86" s="84">
        <f t="shared" si="56"/>
        <v>17</v>
      </c>
      <c r="BG86" s="24">
        <f t="shared" si="56"/>
        <v>2</v>
      </c>
      <c r="BH86" s="24">
        <f t="shared" si="56"/>
        <v>10</v>
      </c>
      <c r="BI86" s="24">
        <f t="shared" si="56"/>
        <v>12</v>
      </c>
      <c r="BJ86" s="85">
        <f t="shared" si="56"/>
        <v>4</v>
      </c>
      <c r="BK86" s="24">
        <v>13</v>
      </c>
      <c r="BL86" s="24">
        <v>1</v>
      </c>
      <c r="BM86" s="24">
        <v>9</v>
      </c>
      <c r="BN86" s="24">
        <f t="shared" si="57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6</v>
      </c>
      <c r="BZ86" s="24">
        <v>0</v>
      </c>
      <c r="CA86" s="24">
        <v>4</v>
      </c>
      <c r="CB86" s="24">
        <f t="shared" si="62"/>
        <v>4</v>
      </c>
      <c r="CC86" s="85">
        <v>0</v>
      </c>
      <c r="CD86" s="84">
        <f t="shared" si="63"/>
        <v>13</v>
      </c>
      <c r="CE86" s="24">
        <f t="shared" si="63"/>
        <v>0</v>
      </c>
      <c r="CF86" s="24">
        <f t="shared" si="63"/>
        <v>6</v>
      </c>
      <c r="CG86" s="24">
        <f t="shared" si="63"/>
        <v>6</v>
      </c>
      <c r="CH86" s="85">
        <f t="shared" si="63"/>
        <v>0</v>
      </c>
      <c r="CI86" s="24">
        <v>7</v>
      </c>
      <c r="CJ86" s="24">
        <v>0</v>
      </c>
      <c r="CK86" s="24">
        <v>2</v>
      </c>
      <c r="CL86" s="24">
        <f t="shared" si="64"/>
        <v>2</v>
      </c>
      <c r="CM86" s="85">
        <v>0</v>
      </c>
      <c r="CN86" s="46"/>
    </row>
    <row r="87" spans="1:92" ht="15.75" customHeight="1" x14ac:dyDescent="0.25">
      <c r="A87" s="40"/>
      <c r="D87" s="23" t="s">
        <v>180</v>
      </c>
      <c r="E87" s="23"/>
      <c r="F87" s="23"/>
      <c r="G87" s="23" t="s">
        <v>23</v>
      </c>
      <c r="H87" s="24"/>
      <c r="I87" s="24">
        <v>26</v>
      </c>
      <c r="J87" s="24">
        <v>23</v>
      </c>
      <c r="K87" s="24">
        <v>18</v>
      </c>
      <c r="L87" s="55">
        <v>41</v>
      </c>
      <c r="M87" s="24">
        <v>4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58"/>
        <v>1</v>
      </c>
      <c r="AD87" s="24">
        <f t="shared" si="58"/>
        <v>0</v>
      </c>
      <c r="AE87" s="24">
        <f t="shared" si="58"/>
        <v>1</v>
      </c>
      <c r="AF87" s="24">
        <f t="shared" si="58"/>
        <v>0</v>
      </c>
      <c r="AG87" s="115">
        <f>+(AD87*2+AF87)/(2*AC87)</f>
        <v>0</v>
      </c>
      <c r="AH87" s="115"/>
      <c r="AI87" s="24">
        <f t="shared" si="60"/>
        <v>3</v>
      </c>
      <c r="AJ87" s="24">
        <f t="shared" si="60"/>
        <v>0</v>
      </c>
      <c r="AK87" s="24">
        <f t="shared" si="60"/>
        <v>0</v>
      </c>
      <c r="AL87" s="26">
        <f t="shared" si="61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6</v>
      </c>
      <c r="BB87" s="24">
        <v>0</v>
      </c>
      <c r="BC87" s="24">
        <v>0</v>
      </c>
      <c r="BD87" s="24">
        <f t="shared" si="55"/>
        <v>0</v>
      </c>
      <c r="BE87" s="85">
        <v>2</v>
      </c>
      <c r="BF87" s="84">
        <f t="shared" si="56"/>
        <v>22</v>
      </c>
      <c r="BG87" s="24">
        <f t="shared" si="56"/>
        <v>0</v>
      </c>
      <c r="BH87" s="24">
        <f t="shared" si="56"/>
        <v>13</v>
      </c>
      <c r="BI87" s="24">
        <f t="shared" si="56"/>
        <v>13</v>
      </c>
      <c r="BJ87" s="85">
        <f t="shared" si="56"/>
        <v>10</v>
      </c>
      <c r="BK87" s="24">
        <v>16</v>
      </c>
      <c r="BL87" s="24">
        <v>0</v>
      </c>
      <c r="BM87" s="24">
        <v>13</v>
      </c>
      <c r="BN87" s="24">
        <f t="shared" si="57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1</v>
      </c>
      <c r="BZ87" s="24">
        <v>0</v>
      </c>
      <c r="CA87" s="24">
        <v>0</v>
      </c>
      <c r="CB87" s="24">
        <f t="shared" si="62"/>
        <v>0</v>
      </c>
      <c r="CC87" s="85">
        <v>0</v>
      </c>
      <c r="CD87" s="84">
        <f t="shared" si="63"/>
        <v>2</v>
      </c>
      <c r="CE87" s="24">
        <f t="shared" si="63"/>
        <v>0</v>
      </c>
      <c r="CF87" s="24">
        <f t="shared" si="63"/>
        <v>0</v>
      </c>
      <c r="CG87" s="24">
        <f t="shared" si="63"/>
        <v>0</v>
      </c>
      <c r="CH87" s="85">
        <f t="shared" si="63"/>
        <v>0</v>
      </c>
      <c r="CI87" s="24">
        <v>1</v>
      </c>
      <c r="CJ87" s="24">
        <v>0</v>
      </c>
      <c r="CK87" s="24">
        <v>0</v>
      </c>
      <c r="CL87" s="24">
        <f t="shared" si="64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G88" s="23" t="s">
        <v>19</v>
      </c>
      <c r="H88" s="24"/>
      <c r="I88" s="24">
        <v>28</v>
      </c>
      <c r="J88" s="24">
        <v>11</v>
      </c>
      <c r="K88" s="24">
        <v>28</v>
      </c>
      <c r="L88" s="55">
        <v>39</v>
      </c>
      <c r="M88" s="24">
        <v>16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58"/>
        <v>3</v>
      </c>
      <c r="AD88" s="24">
        <f t="shared" si="58"/>
        <v>2</v>
      </c>
      <c r="AE88" s="24">
        <f t="shared" si="58"/>
        <v>1</v>
      </c>
      <c r="AF88" s="24">
        <f t="shared" si="58"/>
        <v>0</v>
      </c>
      <c r="AG88" s="115">
        <f>+(AD88*2+AF88)/(2*AC88)</f>
        <v>0.66666666666666663</v>
      </c>
      <c r="AH88" s="115"/>
      <c r="AI88" s="24">
        <f t="shared" si="60"/>
        <v>6</v>
      </c>
      <c r="AJ88" s="24">
        <f t="shared" si="60"/>
        <v>0</v>
      </c>
      <c r="AK88" s="24">
        <f t="shared" si="60"/>
        <v>0</v>
      </c>
      <c r="AL88" s="26">
        <f t="shared" si="61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7</v>
      </c>
      <c r="BB88" s="24">
        <v>0</v>
      </c>
      <c r="BC88" s="24">
        <v>1</v>
      </c>
      <c r="BD88" s="24">
        <f t="shared" si="55"/>
        <v>1</v>
      </c>
      <c r="BE88" s="85">
        <v>0</v>
      </c>
      <c r="BF88" s="84">
        <f t="shared" si="56"/>
        <v>23</v>
      </c>
      <c r="BG88" s="24">
        <f t="shared" si="56"/>
        <v>0</v>
      </c>
      <c r="BH88" s="24">
        <f t="shared" si="56"/>
        <v>18</v>
      </c>
      <c r="BI88" s="24">
        <f t="shared" si="56"/>
        <v>18</v>
      </c>
      <c r="BJ88" s="85">
        <f t="shared" si="56"/>
        <v>0</v>
      </c>
      <c r="BK88" s="24">
        <v>16</v>
      </c>
      <c r="BL88" s="24">
        <v>0</v>
      </c>
      <c r="BM88" s="24">
        <v>17</v>
      </c>
      <c r="BN88" s="24">
        <f t="shared" si="57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62"/>
        <v>0</v>
      </c>
      <c r="CC88" s="85">
        <v>0</v>
      </c>
      <c r="CD88" s="84">
        <f t="shared" si="63"/>
        <v>2</v>
      </c>
      <c r="CE88" s="24">
        <f t="shared" si="63"/>
        <v>1</v>
      </c>
      <c r="CF88" s="24">
        <f t="shared" si="63"/>
        <v>0</v>
      </c>
      <c r="CG88" s="24">
        <f t="shared" si="63"/>
        <v>1</v>
      </c>
      <c r="CH88" s="85">
        <f t="shared" si="63"/>
        <v>0</v>
      </c>
      <c r="CI88" s="24">
        <v>2</v>
      </c>
      <c r="CJ88" s="24">
        <v>1</v>
      </c>
      <c r="CK88" s="24">
        <v>0</v>
      </c>
      <c r="CL88" s="24">
        <f t="shared" si="64"/>
        <v>1</v>
      </c>
      <c r="CM88" s="85">
        <v>0</v>
      </c>
      <c r="CN88" s="46"/>
    </row>
    <row r="89" spans="1:92" ht="15.75" customHeight="1" x14ac:dyDescent="0.25">
      <c r="A89" s="40"/>
      <c r="D89" s="23" t="s">
        <v>81</v>
      </c>
      <c r="E89" s="23"/>
      <c r="F89" s="23"/>
      <c r="G89" s="23" t="s">
        <v>19</v>
      </c>
      <c r="H89" s="24"/>
      <c r="I89" s="24">
        <v>26</v>
      </c>
      <c r="J89" s="24">
        <v>15</v>
      </c>
      <c r="K89" s="24">
        <v>14</v>
      </c>
      <c r="L89" s="55">
        <v>29</v>
      </c>
      <c r="M89" s="24">
        <v>0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58"/>
        <v>1</v>
      </c>
      <c r="AD89" s="24">
        <f t="shared" si="58"/>
        <v>1</v>
      </c>
      <c r="AE89" s="24">
        <f t="shared" si="58"/>
        <v>0</v>
      </c>
      <c r="AF89" s="24">
        <f t="shared" si="58"/>
        <v>0</v>
      </c>
      <c r="AG89" s="115">
        <f>+(AD89*2+AF89)/(2*AC89)</f>
        <v>1</v>
      </c>
      <c r="AH89" s="115"/>
      <c r="AI89" s="24">
        <f t="shared" si="60"/>
        <v>3</v>
      </c>
      <c r="AJ89" s="24">
        <f t="shared" si="60"/>
        <v>0</v>
      </c>
      <c r="AK89" s="24">
        <f t="shared" si="60"/>
        <v>0</v>
      </c>
      <c r="AL89" s="26">
        <f t="shared" si="61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7</v>
      </c>
      <c r="BB89" s="24">
        <v>0</v>
      </c>
      <c r="BC89" s="24">
        <v>1</v>
      </c>
      <c r="BD89" s="24">
        <f t="shared" si="55"/>
        <v>1</v>
      </c>
      <c r="BE89" s="85">
        <v>0</v>
      </c>
      <c r="BF89" s="84">
        <f t="shared" si="56"/>
        <v>16</v>
      </c>
      <c r="BG89" s="24">
        <f t="shared" si="56"/>
        <v>0</v>
      </c>
      <c r="BH89" s="24">
        <f t="shared" si="56"/>
        <v>3</v>
      </c>
      <c r="BI89" s="24">
        <f t="shared" si="56"/>
        <v>3</v>
      </c>
      <c r="BJ89" s="85">
        <f t="shared" si="56"/>
        <v>0</v>
      </c>
      <c r="BK89" s="24">
        <v>9</v>
      </c>
      <c r="BL89" s="24">
        <v>0</v>
      </c>
      <c r="BM89" s="24">
        <v>2</v>
      </c>
      <c r="BN89" s="24">
        <f t="shared" si="57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62"/>
        <v>0</v>
      </c>
      <c r="CC89" s="85">
        <v>0</v>
      </c>
      <c r="CD89" s="84">
        <f t="shared" si="63"/>
        <v>1</v>
      </c>
      <c r="CE89" s="24">
        <f t="shared" si="63"/>
        <v>0</v>
      </c>
      <c r="CF89" s="24">
        <f t="shared" si="63"/>
        <v>0</v>
      </c>
      <c r="CG89" s="24">
        <f t="shared" si="63"/>
        <v>0</v>
      </c>
      <c r="CH89" s="85">
        <f t="shared" si="63"/>
        <v>0</v>
      </c>
      <c r="CI89" s="24">
        <v>1</v>
      </c>
      <c r="CJ89" s="24">
        <v>0</v>
      </c>
      <c r="CK89" s="24">
        <v>0</v>
      </c>
      <c r="CL89" s="24">
        <f t="shared" si="64"/>
        <v>0</v>
      </c>
      <c r="CM89" s="85">
        <v>0</v>
      </c>
      <c r="CN89" s="47"/>
    </row>
    <row r="90" spans="1:92" ht="15.75" customHeight="1" x14ac:dyDescent="0.25">
      <c r="A90" s="40"/>
      <c r="D90" s="23" t="s">
        <v>123</v>
      </c>
      <c r="E90" s="23"/>
      <c r="F90" s="23"/>
      <c r="G90" s="23" t="s">
        <v>23</v>
      </c>
      <c r="H90" s="24"/>
      <c r="I90" s="24">
        <v>29</v>
      </c>
      <c r="J90" s="24">
        <v>10</v>
      </c>
      <c r="K90" s="24">
        <v>19</v>
      </c>
      <c r="L90" s="55">
        <v>29</v>
      </c>
      <c r="M90" s="24">
        <v>4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58"/>
        <v>13</v>
      </c>
      <c r="AD90" s="24">
        <f t="shared" si="58"/>
        <v>6</v>
      </c>
      <c r="AE90" s="24">
        <f t="shared" si="58"/>
        <v>5</v>
      </c>
      <c r="AF90" s="24">
        <f t="shared" si="58"/>
        <v>2</v>
      </c>
      <c r="AG90" s="115">
        <f>+(AD90*2+AF90)/(2*AC90)</f>
        <v>0.53846153846153844</v>
      </c>
      <c r="AH90" s="115"/>
      <c r="AI90" s="24">
        <f t="shared" si="60"/>
        <v>38</v>
      </c>
      <c r="AJ90" s="24">
        <f t="shared" si="60"/>
        <v>0</v>
      </c>
      <c r="AK90" s="24">
        <f t="shared" si="60"/>
        <v>1</v>
      </c>
      <c r="AL90" s="26">
        <f t="shared" si="61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5</v>
      </c>
      <c r="BB90" s="24">
        <v>0</v>
      </c>
      <c r="BC90" s="24">
        <v>1</v>
      </c>
      <c r="BD90" s="24">
        <f t="shared" si="55"/>
        <v>1</v>
      </c>
      <c r="BE90" s="85">
        <v>0</v>
      </c>
      <c r="BF90" s="84">
        <f t="shared" si="56"/>
        <v>26</v>
      </c>
      <c r="BG90" s="24">
        <f t="shared" si="56"/>
        <v>4</v>
      </c>
      <c r="BH90" s="24">
        <f t="shared" si="56"/>
        <v>11</v>
      </c>
      <c r="BI90" s="24">
        <f t="shared" si="56"/>
        <v>15</v>
      </c>
      <c r="BJ90" s="85">
        <f t="shared" si="56"/>
        <v>4</v>
      </c>
      <c r="BK90" s="24">
        <v>21</v>
      </c>
      <c r="BL90" s="24">
        <v>4</v>
      </c>
      <c r="BM90" s="24">
        <v>10</v>
      </c>
      <c r="BN90" s="24">
        <f t="shared" si="57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3</v>
      </c>
      <c r="BZ90" s="24">
        <v>0</v>
      </c>
      <c r="CA90" s="24">
        <v>1</v>
      </c>
      <c r="CB90" s="24">
        <f t="shared" si="62"/>
        <v>1</v>
      </c>
      <c r="CC90" s="85">
        <v>2</v>
      </c>
      <c r="CD90" s="84">
        <f t="shared" si="63"/>
        <v>5</v>
      </c>
      <c r="CE90" s="24">
        <f t="shared" si="63"/>
        <v>0</v>
      </c>
      <c r="CF90" s="24">
        <f t="shared" si="63"/>
        <v>1</v>
      </c>
      <c r="CG90" s="24">
        <f t="shared" si="63"/>
        <v>1</v>
      </c>
      <c r="CH90" s="85">
        <f t="shared" si="63"/>
        <v>2</v>
      </c>
      <c r="CI90" s="24">
        <v>2</v>
      </c>
      <c r="CJ90" s="24">
        <v>0</v>
      </c>
      <c r="CK90" s="24">
        <v>0</v>
      </c>
      <c r="CL90" s="24">
        <f t="shared" si="64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62</v>
      </c>
      <c r="E91" s="23"/>
      <c r="F91" s="23"/>
      <c r="G91" s="16" t="s">
        <v>21</v>
      </c>
      <c r="H91" s="24"/>
      <c r="I91" s="24">
        <v>22</v>
      </c>
      <c r="J91" s="24">
        <v>19</v>
      </c>
      <c r="K91" s="24">
        <v>8</v>
      </c>
      <c r="L91" s="55">
        <v>27</v>
      </c>
      <c r="M91" s="24">
        <v>6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58"/>
        <v>21</v>
      </c>
      <c r="AD91" s="24">
        <f t="shared" si="58"/>
        <v>7</v>
      </c>
      <c r="AE91" s="24">
        <f t="shared" si="58"/>
        <v>11</v>
      </c>
      <c r="AF91" s="24">
        <f t="shared" si="58"/>
        <v>3</v>
      </c>
      <c r="AG91" s="119">
        <f>+(AD91*2+AF91)/(2*AC91)</f>
        <v>0.40476190476190477</v>
      </c>
      <c r="AH91" s="119"/>
      <c r="AI91" s="24">
        <f t="shared" si="60"/>
        <v>78</v>
      </c>
      <c r="AJ91" s="24">
        <f t="shared" si="60"/>
        <v>1</v>
      </c>
      <c r="AK91" s="24">
        <f t="shared" si="60"/>
        <v>1</v>
      </c>
      <c r="AL91" s="60">
        <f t="shared" si="61"/>
        <v>3.7142857142857144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4</v>
      </c>
      <c r="BB91" s="24">
        <v>0</v>
      </c>
      <c r="BC91" s="24">
        <v>0</v>
      </c>
      <c r="BD91" s="24">
        <f t="shared" si="55"/>
        <v>0</v>
      </c>
      <c r="BE91" s="85">
        <v>0</v>
      </c>
      <c r="BF91" s="84">
        <f t="shared" si="56"/>
        <v>25</v>
      </c>
      <c r="BG91" s="24">
        <f t="shared" si="56"/>
        <v>3</v>
      </c>
      <c r="BH91" s="24">
        <f t="shared" si="56"/>
        <v>13</v>
      </c>
      <c r="BI91" s="24">
        <f t="shared" si="56"/>
        <v>16</v>
      </c>
      <c r="BJ91" s="85">
        <f t="shared" si="56"/>
        <v>0</v>
      </c>
      <c r="BK91" s="24">
        <v>21</v>
      </c>
      <c r="BL91" s="24">
        <v>3</v>
      </c>
      <c r="BM91" s="24">
        <v>13</v>
      </c>
      <c r="BN91" s="24">
        <f t="shared" si="57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5</v>
      </c>
      <c r="BZ91" s="24">
        <v>2</v>
      </c>
      <c r="CA91" s="24">
        <v>4</v>
      </c>
      <c r="CB91" s="24">
        <f t="shared" si="62"/>
        <v>6</v>
      </c>
      <c r="CC91" s="85">
        <v>0</v>
      </c>
      <c r="CD91" s="84">
        <f t="shared" si="63"/>
        <v>8</v>
      </c>
      <c r="CE91" s="24">
        <f t="shared" si="63"/>
        <v>2</v>
      </c>
      <c r="CF91" s="24">
        <f t="shared" si="63"/>
        <v>4</v>
      </c>
      <c r="CG91" s="24">
        <f t="shared" si="63"/>
        <v>6</v>
      </c>
      <c r="CH91" s="85">
        <f t="shared" si="63"/>
        <v>0</v>
      </c>
      <c r="CI91" s="24">
        <v>3</v>
      </c>
      <c r="CJ91" s="24">
        <v>0</v>
      </c>
      <c r="CK91" s="24">
        <v>0</v>
      </c>
      <c r="CL91" s="24">
        <f t="shared" si="64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37</v>
      </c>
      <c r="E92" s="23"/>
      <c r="F92" s="23"/>
      <c r="G92" s="23" t="s">
        <v>17</v>
      </c>
      <c r="H92" s="24"/>
      <c r="I92" s="24">
        <v>19</v>
      </c>
      <c r="J92" s="24">
        <v>7</v>
      </c>
      <c r="K92" s="24">
        <v>17</v>
      </c>
      <c r="L92" s="55">
        <v>24</v>
      </c>
      <c r="M92" s="24">
        <v>6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62</v>
      </c>
      <c r="AD92" s="15">
        <f>SUM(AD82:AD91)</f>
        <v>27</v>
      </c>
      <c r="AE92" s="15">
        <f>SUM(AE82:AE91)</f>
        <v>28</v>
      </c>
      <c r="AF92" s="15">
        <f>SUM(AF82:AF91)</f>
        <v>7</v>
      </c>
      <c r="AG92" s="118">
        <f>(2*AD92+AF92)/(2*AC92)</f>
        <v>0.49193548387096775</v>
      </c>
      <c r="AH92" s="118"/>
      <c r="AI92" s="15">
        <f>SUM(AI82:AI91)</f>
        <v>176</v>
      </c>
      <c r="AJ92" s="15">
        <f>SUM(AJ82:AJ91)</f>
        <v>3</v>
      </c>
      <c r="AK92" s="15">
        <f>SUM(AK82:AK91)</f>
        <v>3</v>
      </c>
      <c r="AL92" s="36">
        <f t="shared" si="61"/>
        <v>2.838709677419355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76</v>
      </c>
      <c r="BB92" s="25">
        <f t="shared" ref="BB92" si="66">SUM(BB80:BB91)</f>
        <v>12</v>
      </c>
      <c r="BC92" s="25">
        <f>SUM(BC80:BC91)</f>
        <v>14</v>
      </c>
      <c r="BD92" s="25">
        <f>+BC92+BB92</f>
        <v>26</v>
      </c>
      <c r="BE92" s="89">
        <f>SUM(BE80:BE91)</f>
        <v>14</v>
      </c>
      <c r="BF92" s="88">
        <f>SUM(BF80:BF91)</f>
        <v>316</v>
      </c>
      <c r="BG92" s="25">
        <f t="shared" ref="BG92" si="67">SUM(BG80:BG91)</f>
        <v>96</v>
      </c>
      <c r="BH92" s="25">
        <f>SUM(BH80:BH91)</f>
        <v>154</v>
      </c>
      <c r="BI92" s="25">
        <f>+BH92+BG92</f>
        <v>250</v>
      </c>
      <c r="BJ92" s="89">
        <f>SUM(BJ80:BJ91)</f>
        <v>54</v>
      </c>
      <c r="BK92" s="25">
        <f>SUM(BK80:BK91)</f>
        <v>240</v>
      </c>
      <c r="BL92" s="25">
        <f t="shared" ref="BL92" si="68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7</v>
      </c>
      <c r="BS92" s="23" t="s">
        <v>54</v>
      </c>
      <c r="BY92" s="84">
        <v>1</v>
      </c>
      <c r="BZ92" s="24">
        <v>0</v>
      </c>
      <c r="CA92" s="24">
        <v>1</v>
      </c>
      <c r="CB92" s="24">
        <f t="shared" si="62"/>
        <v>1</v>
      </c>
      <c r="CC92" s="85">
        <v>0</v>
      </c>
      <c r="CD92" s="84">
        <f t="shared" si="63"/>
        <v>1</v>
      </c>
      <c r="CE92" s="24">
        <f t="shared" si="63"/>
        <v>0</v>
      </c>
      <c r="CF92" s="24">
        <f t="shared" si="63"/>
        <v>1</v>
      </c>
      <c r="CG92" s="24">
        <f t="shared" si="63"/>
        <v>1</v>
      </c>
      <c r="CH92" s="85">
        <f t="shared" si="63"/>
        <v>0</v>
      </c>
      <c r="CI92" s="24">
        <v>0</v>
      </c>
      <c r="CJ92" s="24">
        <v>0</v>
      </c>
      <c r="CK92" s="24">
        <v>0</v>
      </c>
      <c r="CL92" s="24">
        <v>0</v>
      </c>
      <c r="CM92" s="85">
        <v>0</v>
      </c>
      <c r="CN92" s="47"/>
    </row>
    <row r="93" spans="1:92" ht="15.75" customHeight="1" x14ac:dyDescent="0.25">
      <c r="A93" s="40"/>
      <c r="D93" s="23" t="s">
        <v>104</v>
      </c>
      <c r="E93" s="23"/>
      <c r="F93" s="23"/>
      <c r="G93" s="23" t="s">
        <v>25</v>
      </c>
      <c r="H93" s="24"/>
      <c r="I93" s="24">
        <v>25</v>
      </c>
      <c r="J93" s="24">
        <v>4</v>
      </c>
      <c r="K93" s="24">
        <v>20</v>
      </c>
      <c r="L93" s="55">
        <v>24</v>
      </c>
      <c r="M93" s="24">
        <v>6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25</v>
      </c>
      <c r="BB93" s="24">
        <v>9</v>
      </c>
      <c r="BC93" s="24">
        <v>12</v>
      </c>
      <c r="BD93" s="24">
        <f t="shared" ref="BD93:BD104" si="69">+BB93+BC93</f>
        <v>21</v>
      </c>
      <c r="BE93" s="85">
        <v>4</v>
      </c>
      <c r="BF93" s="84">
        <f t="shared" ref="BF93:BJ104" si="70">+BK93+BA93</f>
        <v>106</v>
      </c>
      <c r="BG93" s="24">
        <f t="shared" si="70"/>
        <v>33</v>
      </c>
      <c r="BH93" s="24">
        <f t="shared" si="70"/>
        <v>44</v>
      </c>
      <c r="BI93" s="24">
        <f t="shared" si="70"/>
        <v>77</v>
      </c>
      <c r="BJ93" s="85">
        <f t="shared" si="70"/>
        <v>16</v>
      </c>
      <c r="BK93" s="15">
        <v>81</v>
      </c>
      <c r="BL93" s="15">
        <v>24</v>
      </c>
      <c r="BM93" s="15">
        <v>32</v>
      </c>
      <c r="BN93" s="15">
        <f t="shared" ref="BN93:BN104" si="71">+BL93+BM93</f>
        <v>56</v>
      </c>
      <c r="BO93" s="87">
        <v>12</v>
      </c>
      <c r="BP93" s="47"/>
      <c r="BQ93" s="47"/>
      <c r="BR93" s="30">
        <v>6.5</v>
      </c>
      <c r="BS93" s="23" t="s">
        <v>143</v>
      </c>
      <c r="BT93" s="23"/>
      <c r="BU93" s="23"/>
      <c r="BV93" s="23"/>
      <c r="BW93" s="24"/>
      <c r="BX93" s="23"/>
      <c r="BY93" s="84">
        <v>0</v>
      </c>
      <c r="BZ93" s="24">
        <v>0</v>
      </c>
      <c r="CA93" s="24">
        <v>0</v>
      </c>
      <c r="CB93" s="24">
        <f t="shared" si="62"/>
        <v>0</v>
      </c>
      <c r="CC93" s="85">
        <v>0</v>
      </c>
      <c r="CD93" s="84">
        <f t="shared" si="63"/>
        <v>1</v>
      </c>
      <c r="CE93" s="24">
        <f t="shared" si="63"/>
        <v>0</v>
      </c>
      <c r="CF93" s="24">
        <f t="shared" si="63"/>
        <v>0</v>
      </c>
      <c r="CG93" s="24">
        <f t="shared" si="63"/>
        <v>0</v>
      </c>
      <c r="CH93" s="85">
        <f t="shared" si="63"/>
        <v>0</v>
      </c>
      <c r="CI93" s="24">
        <v>1</v>
      </c>
      <c r="CJ93" s="24">
        <v>0</v>
      </c>
      <c r="CK93" s="24">
        <v>0</v>
      </c>
      <c r="CL93" s="24">
        <f t="shared" ref="CL93:CL100" si="72">+CJ93+CK93</f>
        <v>0</v>
      </c>
      <c r="CM93" s="85">
        <v>0</v>
      </c>
      <c r="CN93" s="47"/>
    </row>
    <row r="94" spans="1:92" ht="15.75" customHeight="1" x14ac:dyDescent="0.25">
      <c r="A94" s="40"/>
      <c r="D94" s="23" t="s">
        <v>41</v>
      </c>
      <c r="E94" s="23"/>
      <c r="F94" s="23"/>
      <c r="G94" s="23" t="s">
        <v>131</v>
      </c>
      <c r="H94" s="24"/>
      <c r="I94" s="24">
        <v>28</v>
      </c>
      <c r="J94" s="24">
        <v>15</v>
      </c>
      <c r="K94" s="24">
        <v>8</v>
      </c>
      <c r="L94" s="55">
        <v>23</v>
      </c>
      <c r="M94" s="24">
        <v>12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6</v>
      </c>
      <c r="BB94" s="24">
        <v>0</v>
      </c>
      <c r="BC94" s="24">
        <v>0</v>
      </c>
      <c r="BD94" s="24">
        <f t="shared" si="69"/>
        <v>0</v>
      </c>
      <c r="BE94" s="85">
        <v>0</v>
      </c>
      <c r="BF94" s="84">
        <f t="shared" si="70"/>
        <v>19</v>
      </c>
      <c r="BG94" s="24">
        <f t="shared" si="70"/>
        <v>0</v>
      </c>
      <c r="BH94" s="24">
        <f t="shared" si="70"/>
        <v>0</v>
      </c>
      <c r="BI94" s="24">
        <f t="shared" si="70"/>
        <v>0</v>
      </c>
      <c r="BJ94" s="85">
        <f t="shared" si="70"/>
        <v>0</v>
      </c>
      <c r="BK94" s="24">
        <v>13</v>
      </c>
      <c r="BL94" s="24">
        <v>0</v>
      </c>
      <c r="BM94" s="24">
        <v>0</v>
      </c>
      <c r="BN94" s="24">
        <f t="shared" si="71"/>
        <v>0</v>
      </c>
      <c r="BO94" s="85">
        <v>0</v>
      </c>
      <c r="BP94" s="47"/>
      <c r="BQ94" s="47"/>
      <c r="BR94" s="30">
        <v>6.5</v>
      </c>
      <c r="BS94" s="23" t="s">
        <v>55</v>
      </c>
      <c r="BT94" s="23"/>
      <c r="BU94" s="23"/>
      <c r="BV94" s="23"/>
      <c r="BW94" s="24"/>
      <c r="BX94" s="23"/>
      <c r="BY94" s="84">
        <v>0</v>
      </c>
      <c r="BZ94" s="24">
        <v>0</v>
      </c>
      <c r="CA94" s="24">
        <v>0</v>
      </c>
      <c r="CB94" s="24">
        <f t="shared" si="62"/>
        <v>0</v>
      </c>
      <c r="CC94" s="85">
        <v>0</v>
      </c>
      <c r="CD94" s="84">
        <f t="shared" si="63"/>
        <v>2</v>
      </c>
      <c r="CE94" s="24">
        <f t="shared" si="63"/>
        <v>0</v>
      </c>
      <c r="CF94" s="24">
        <f t="shared" si="63"/>
        <v>1</v>
      </c>
      <c r="CG94" s="24">
        <f t="shared" si="63"/>
        <v>1</v>
      </c>
      <c r="CH94" s="85">
        <f t="shared" si="63"/>
        <v>0</v>
      </c>
      <c r="CI94" s="24">
        <v>2</v>
      </c>
      <c r="CJ94" s="24">
        <v>0</v>
      </c>
      <c r="CK94" s="24">
        <v>1</v>
      </c>
      <c r="CL94" s="24">
        <f t="shared" si="72"/>
        <v>1</v>
      </c>
      <c r="CM94" s="85">
        <v>0</v>
      </c>
      <c r="CN94" s="47"/>
    </row>
    <row r="95" spans="1:92" ht="15.75" customHeight="1" x14ac:dyDescent="0.25">
      <c r="A95" s="40"/>
      <c r="D95" s="23" t="s">
        <v>49</v>
      </c>
      <c r="E95" s="23"/>
      <c r="F95" s="23"/>
      <c r="G95" s="16" t="s">
        <v>138</v>
      </c>
      <c r="H95" s="24"/>
      <c r="I95" s="24">
        <v>27</v>
      </c>
      <c r="J95" s="24">
        <v>13</v>
      </c>
      <c r="K95" s="24">
        <v>10</v>
      </c>
      <c r="L95" s="55">
        <v>23</v>
      </c>
      <c r="M95" s="24">
        <v>6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69"/>
        <v>0</v>
      </c>
      <c r="BE95" s="85">
        <v>0</v>
      </c>
      <c r="BF95" s="84">
        <f t="shared" si="70"/>
        <v>0</v>
      </c>
      <c r="BG95" s="24">
        <f t="shared" si="70"/>
        <v>0</v>
      </c>
      <c r="BH95" s="24">
        <f t="shared" si="70"/>
        <v>0</v>
      </c>
      <c r="BI95" s="24">
        <f t="shared" si="70"/>
        <v>0</v>
      </c>
      <c r="BJ95" s="85">
        <f t="shared" si="70"/>
        <v>0</v>
      </c>
      <c r="BK95" s="24">
        <v>0</v>
      </c>
      <c r="BL95" s="24">
        <v>0</v>
      </c>
      <c r="BM95" s="24">
        <v>0</v>
      </c>
      <c r="BN95" s="24">
        <f t="shared" si="71"/>
        <v>0</v>
      </c>
      <c r="BO95" s="85">
        <v>0</v>
      </c>
      <c r="BP95" s="47"/>
      <c r="BQ95" s="47"/>
      <c r="BR95" s="30">
        <v>6.5</v>
      </c>
      <c r="BS95" s="23" t="s">
        <v>42</v>
      </c>
      <c r="BT95" s="23"/>
      <c r="BU95" s="23"/>
      <c r="BV95" s="23"/>
      <c r="BW95" s="24"/>
      <c r="BX95" s="23"/>
      <c r="BY95" s="84">
        <v>1</v>
      </c>
      <c r="BZ95" s="24">
        <v>0</v>
      </c>
      <c r="CA95" s="24">
        <v>0</v>
      </c>
      <c r="CB95" s="24">
        <f t="shared" si="62"/>
        <v>0</v>
      </c>
      <c r="CC95" s="85">
        <v>0</v>
      </c>
      <c r="CD95" s="84">
        <f t="shared" si="63"/>
        <v>6</v>
      </c>
      <c r="CE95" s="24">
        <f t="shared" si="63"/>
        <v>0</v>
      </c>
      <c r="CF95" s="24">
        <f t="shared" si="63"/>
        <v>4</v>
      </c>
      <c r="CG95" s="24">
        <f t="shared" si="63"/>
        <v>4</v>
      </c>
      <c r="CH95" s="85">
        <f t="shared" si="63"/>
        <v>0</v>
      </c>
      <c r="CI95" s="24">
        <v>5</v>
      </c>
      <c r="CJ95" s="24">
        <v>0</v>
      </c>
      <c r="CK95" s="24">
        <v>4</v>
      </c>
      <c r="CL95" s="24">
        <f t="shared" si="72"/>
        <v>4</v>
      </c>
      <c r="CM95" s="85">
        <v>0</v>
      </c>
      <c r="CN95" s="47"/>
    </row>
    <row r="96" spans="1:92" ht="15.75" customHeight="1" x14ac:dyDescent="0.25">
      <c r="A96" s="40"/>
      <c r="D96" s="23" t="s">
        <v>179</v>
      </c>
      <c r="E96" s="23"/>
      <c r="F96" s="23"/>
      <c r="G96" s="23" t="s">
        <v>19</v>
      </c>
      <c r="H96" s="24"/>
      <c r="I96" s="24">
        <v>29</v>
      </c>
      <c r="J96" s="24">
        <v>6</v>
      </c>
      <c r="K96" s="24">
        <v>17</v>
      </c>
      <c r="L96" s="55">
        <v>23</v>
      </c>
      <c r="M96" s="24">
        <v>8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5</v>
      </c>
      <c r="BB96" s="24">
        <v>1</v>
      </c>
      <c r="BC96" s="24">
        <v>1</v>
      </c>
      <c r="BD96" s="24">
        <f t="shared" si="69"/>
        <v>2</v>
      </c>
      <c r="BE96" s="85">
        <v>0</v>
      </c>
      <c r="BF96" s="84">
        <f t="shared" si="70"/>
        <v>22</v>
      </c>
      <c r="BG96" s="24">
        <f t="shared" si="70"/>
        <v>2</v>
      </c>
      <c r="BH96" s="24">
        <f t="shared" si="70"/>
        <v>5</v>
      </c>
      <c r="BI96" s="24">
        <f t="shared" si="70"/>
        <v>7</v>
      </c>
      <c r="BJ96" s="85">
        <f t="shared" si="70"/>
        <v>0</v>
      </c>
      <c r="BK96" s="24">
        <v>17</v>
      </c>
      <c r="BL96" s="24">
        <v>1</v>
      </c>
      <c r="BM96" s="24">
        <v>4</v>
      </c>
      <c r="BN96" s="24">
        <f t="shared" si="71"/>
        <v>5</v>
      </c>
      <c r="BO96" s="85">
        <v>0</v>
      </c>
      <c r="BP96" s="47"/>
      <c r="BQ96" s="47"/>
      <c r="BR96" s="30">
        <v>8.5</v>
      </c>
      <c r="BS96" s="23" t="s">
        <v>158</v>
      </c>
      <c r="BT96" s="23"/>
      <c r="BU96" s="23"/>
      <c r="BV96" s="23"/>
      <c r="BW96" s="24"/>
      <c r="BX96" s="23"/>
      <c r="BY96" s="84">
        <v>0</v>
      </c>
      <c r="BZ96" s="24">
        <v>0</v>
      </c>
      <c r="CA96" s="24">
        <v>0</v>
      </c>
      <c r="CB96" s="24">
        <f t="shared" si="62"/>
        <v>0</v>
      </c>
      <c r="CC96" s="85">
        <v>0</v>
      </c>
      <c r="CD96" s="84">
        <f t="shared" si="63"/>
        <v>1</v>
      </c>
      <c r="CE96" s="24">
        <f t="shared" si="63"/>
        <v>2</v>
      </c>
      <c r="CF96" s="24">
        <f t="shared" si="63"/>
        <v>0</v>
      </c>
      <c r="CG96" s="24">
        <f t="shared" si="63"/>
        <v>2</v>
      </c>
      <c r="CH96" s="85">
        <f t="shared" si="63"/>
        <v>0</v>
      </c>
      <c r="CI96" s="24">
        <v>1</v>
      </c>
      <c r="CJ96" s="24">
        <v>2</v>
      </c>
      <c r="CK96" s="24">
        <v>0</v>
      </c>
      <c r="CL96" s="24">
        <f t="shared" si="72"/>
        <v>2</v>
      </c>
      <c r="CM96" s="85">
        <v>0</v>
      </c>
      <c r="CN96" s="47"/>
    </row>
    <row r="97" spans="1:92" ht="15.75" customHeight="1" thickBot="1" x14ac:dyDescent="0.3">
      <c r="A97" s="40"/>
      <c r="D97" s="23" t="s">
        <v>65</v>
      </c>
      <c r="E97" s="23"/>
      <c r="F97" s="23"/>
      <c r="G97" s="23" t="s">
        <v>131</v>
      </c>
      <c r="H97" s="24"/>
      <c r="I97" s="24">
        <v>23</v>
      </c>
      <c r="J97" s="24">
        <v>3</v>
      </c>
      <c r="K97" s="24">
        <v>20</v>
      </c>
      <c r="L97" s="55">
        <v>23</v>
      </c>
      <c r="M97" s="24">
        <v>2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4</v>
      </c>
      <c r="BB97" s="24">
        <v>5</v>
      </c>
      <c r="BC97" s="24">
        <v>1</v>
      </c>
      <c r="BD97" s="24">
        <f t="shared" si="69"/>
        <v>6</v>
      </c>
      <c r="BE97" s="85">
        <v>0</v>
      </c>
      <c r="BF97" s="84">
        <f t="shared" si="70"/>
        <v>22</v>
      </c>
      <c r="BG97" s="24">
        <f t="shared" si="70"/>
        <v>19</v>
      </c>
      <c r="BH97" s="24">
        <f t="shared" si="70"/>
        <v>8</v>
      </c>
      <c r="BI97" s="24">
        <f t="shared" si="70"/>
        <v>27</v>
      </c>
      <c r="BJ97" s="85">
        <f t="shared" si="70"/>
        <v>6</v>
      </c>
      <c r="BK97" s="24">
        <v>18</v>
      </c>
      <c r="BL97" s="24">
        <v>14</v>
      </c>
      <c r="BM97" s="24">
        <v>7</v>
      </c>
      <c r="BN97" s="24">
        <f t="shared" si="71"/>
        <v>21</v>
      </c>
      <c r="BO97" s="85">
        <v>6</v>
      </c>
      <c r="BP97" s="47"/>
      <c r="BQ97" s="47"/>
      <c r="BR97" s="30">
        <v>7</v>
      </c>
      <c r="BS97" s="23" t="s">
        <v>82</v>
      </c>
      <c r="BT97" s="23"/>
      <c r="BU97" s="23"/>
      <c r="BV97" s="23"/>
      <c r="BW97" s="24"/>
      <c r="BX97" s="23"/>
      <c r="BY97" s="84">
        <v>2</v>
      </c>
      <c r="BZ97" s="24">
        <v>0</v>
      </c>
      <c r="CA97" s="24">
        <v>0</v>
      </c>
      <c r="CB97" s="24">
        <f t="shared" si="62"/>
        <v>0</v>
      </c>
      <c r="CC97" s="85">
        <v>0</v>
      </c>
      <c r="CD97" s="84">
        <f t="shared" si="63"/>
        <v>3</v>
      </c>
      <c r="CE97" s="24">
        <f t="shared" si="63"/>
        <v>0</v>
      </c>
      <c r="CF97" s="24">
        <f t="shared" si="63"/>
        <v>0</v>
      </c>
      <c r="CG97" s="24">
        <f t="shared" si="63"/>
        <v>0</v>
      </c>
      <c r="CH97" s="85">
        <f t="shared" si="63"/>
        <v>0</v>
      </c>
      <c r="CI97" s="24">
        <v>1</v>
      </c>
      <c r="CJ97" s="24">
        <v>0</v>
      </c>
      <c r="CK97" s="24">
        <v>0</v>
      </c>
      <c r="CL97" s="24">
        <f t="shared" si="72"/>
        <v>0</v>
      </c>
      <c r="CM97" s="85">
        <v>0</v>
      </c>
      <c r="CN97" s="47"/>
    </row>
    <row r="98" spans="1:92" ht="15.75" customHeight="1" x14ac:dyDescent="0.25">
      <c r="A98" s="40"/>
      <c r="D98" s="23" t="s">
        <v>143</v>
      </c>
      <c r="E98" s="23"/>
      <c r="F98" s="23"/>
      <c r="G98" s="23" t="s">
        <v>25</v>
      </c>
      <c r="H98" s="24"/>
      <c r="I98" s="24">
        <v>24</v>
      </c>
      <c r="J98" s="24">
        <v>3</v>
      </c>
      <c r="K98" s="24">
        <v>19</v>
      </c>
      <c r="L98" s="55">
        <v>22</v>
      </c>
      <c r="M98" s="24">
        <v>0</v>
      </c>
      <c r="Q98" s="47"/>
      <c r="R98" s="47"/>
      <c r="S98" s="30"/>
      <c r="T98" s="23"/>
      <c r="U98" s="30">
        <v>7.5</v>
      </c>
      <c r="V98" s="23" t="s">
        <v>82</v>
      </c>
      <c r="W98" s="23"/>
      <c r="X98" s="23"/>
      <c r="Y98" s="23"/>
      <c r="Z98" s="24"/>
      <c r="AC98" s="24">
        <f>+AD98+AE98+AF98</f>
        <v>1</v>
      </c>
      <c r="AD98" s="24">
        <v>1</v>
      </c>
      <c r="AE98" s="24">
        <v>0</v>
      </c>
      <c r="AF98" s="24">
        <v>0</v>
      </c>
      <c r="AG98" s="115">
        <f>+(AD98*2+AF98)/(2*AC98)</f>
        <v>1</v>
      </c>
      <c r="AH98" s="115"/>
      <c r="AI98" s="24">
        <v>2</v>
      </c>
      <c r="AJ98" s="24">
        <v>0</v>
      </c>
      <c r="AK98" s="24">
        <v>0</v>
      </c>
      <c r="AL98" s="26">
        <f t="shared" ref="AL98:AL101" si="73">+AI98/AC98</f>
        <v>2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7</v>
      </c>
      <c r="BB98" s="24">
        <v>0</v>
      </c>
      <c r="BC98" s="24">
        <v>2</v>
      </c>
      <c r="BD98" s="24">
        <f t="shared" si="69"/>
        <v>2</v>
      </c>
      <c r="BE98" s="85">
        <v>0</v>
      </c>
      <c r="BF98" s="84">
        <f t="shared" si="70"/>
        <v>27</v>
      </c>
      <c r="BG98" s="24">
        <f t="shared" si="70"/>
        <v>1</v>
      </c>
      <c r="BH98" s="24">
        <f t="shared" si="70"/>
        <v>10</v>
      </c>
      <c r="BI98" s="24">
        <f t="shared" si="70"/>
        <v>11</v>
      </c>
      <c r="BJ98" s="85">
        <f t="shared" si="70"/>
        <v>0</v>
      </c>
      <c r="BK98" s="24">
        <v>20</v>
      </c>
      <c r="BL98" s="24">
        <v>1</v>
      </c>
      <c r="BM98" s="24">
        <v>8</v>
      </c>
      <c r="BN98" s="24">
        <f t="shared" si="71"/>
        <v>9</v>
      </c>
      <c r="BO98" s="85">
        <v>0</v>
      </c>
      <c r="BP98" s="47"/>
      <c r="BQ98" s="47"/>
      <c r="BR98" s="30">
        <v>7</v>
      </c>
      <c r="BS98" s="23" t="s">
        <v>91</v>
      </c>
      <c r="BT98" s="23"/>
      <c r="BU98" s="23"/>
      <c r="BV98" s="23"/>
      <c r="BW98" s="24"/>
      <c r="BX98" s="23"/>
      <c r="BY98" s="84">
        <v>0</v>
      </c>
      <c r="BZ98" s="24">
        <v>0</v>
      </c>
      <c r="CA98" s="24">
        <v>0</v>
      </c>
      <c r="CB98" s="24">
        <f t="shared" si="62"/>
        <v>0</v>
      </c>
      <c r="CC98" s="85">
        <v>0</v>
      </c>
      <c r="CD98" s="84">
        <f t="shared" ref="CD98:CH113" si="74">+CI98+BY98</f>
        <v>1</v>
      </c>
      <c r="CE98" s="24">
        <f t="shared" si="74"/>
        <v>0</v>
      </c>
      <c r="CF98" s="24">
        <f t="shared" si="74"/>
        <v>0</v>
      </c>
      <c r="CG98" s="24">
        <f t="shared" si="74"/>
        <v>0</v>
      </c>
      <c r="CH98" s="85">
        <f t="shared" si="74"/>
        <v>0</v>
      </c>
      <c r="CI98" s="24">
        <v>1</v>
      </c>
      <c r="CJ98" s="24">
        <v>0</v>
      </c>
      <c r="CK98" s="24">
        <v>0</v>
      </c>
      <c r="CL98" s="24">
        <f t="shared" si="72"/>
        <v>0</v>
      </c>
      <c r="CM98" s="85">
        <v>0</v>
      </c>
      <c r="CN98" s="47"/>
    </row>
    <row r="99" spans="1:92" ht="15.75" customHeight="1" x14ac:dyDescent="0.25">
      <c r="A99" s="40"/>
      <c r="D99" s="23" t="s">
        <v>154</v>
      </c>
      <c r="E99" s="23"/>
      <c r="F99" s="23"/>
      <c r="G99" s="23" t="s">
        <v>25</v>
      </c>
      <c r="H99" s="24"/>
      <c r="I99" s="24">
        <v>28</v>
      </c>
      <c r="J99" s="24">
        <v>12</v>
      </c>
      <c r="K99" s="24">
        <v>9</v>
      </c>
      <c r="L99" s="55">
        <v>21</v>
      </c>
      <c r="M99" s="24">
        <v>2</v>
      </c>
      <c r="Q99" s="47"/>
      <c r="R99" s="47"/>
      <c r="S99" s="30"/>
      <c r="T99" s="23"/>
      <c r="U99" s="30">
        <v>7.5</v>
      </c>
      <c r="V99" s="23" t="s">
        <v>388</v>
      </c>
      <c r="W99" s="23"/>
      <c r="X99" s="23"/>
      <c r="Y99" s="23"/>
      <c r="Z99" s="24"/>
      <c r="AC99" s="24">
        <f>+AD99+AE99+AF99</f>
        <v>1</v>
      </c>
      <c r="AD99" s="24">
        <v>0</v>
      </c>
      <c r="AE99" s="24">
        <v>1</v>
      </c>
      <c r="AF99" s="24">
        <v>0</v>
      </c>
      <c r="AG99" s="115">
        <f>+(AD99*2+AF99)/(2*AC99)</f>
        <v>0</v>
      </c>
      <c r="AH99" s="115"/>
      <c r="AI99" s="24">
        <v>3</v>
      </c>
      <c r="AJ99" s="24">
        <v>0</v>
      </c>
      <c r="AK99" s="24">
        <v>0</v>
      </c>
      <c r="AL99" s="26">
        <f t="shared" si="73"/>
        <v>3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6</v>
      </c>
      <c r="BB99" s="24">
        <v>0</v>
      </c>
      <c r="BC99" s="24">
        <v>1</v>
      </c>
      <c r="BD99" s="24">
        <f t="shared" si="69"/>
        <v>1</v>
      </c>
      <c r="BE99" s="85">
        <v>0</v>
      </c>
      <c r="BF99" s="84">
        <f t="shared" si="70"/>
        <v>23</v>
      </c>
      <c r="BG99" s="24">
        <f t="shared" si="70"/>
        <v>3</v>
      </c>
      <c r="BH99" s="24">
        <f t="shared" si="70"/>
        <v>7</v>
      </c>
      <c r="BI99" s="24">
        <f t="shared" si="70"/>
        <v>10</v>
      </c>
      <c r="BJ99" s="85">
        <f t="shared" si="70"/>
        <v>0</v>
      </c>
      <c r="BK99" s="24">
        <v>17</v>
      </c>
      <c r="BL99" s="24">
        <v>3</v>
      </c>
      <c r="BM99" s="24">
        <v>6</v>
      </c>
      <c r="BN99" s="24">
        <f t="shared" si="71"/>
        <v>9</v>
      </c>
      <c r="BO99" s="85">
        <v>0</v>
      </c>
      <c r="BP99" s="47"/>
      <c r="BQ99" s="47"/>
      <c r="BR99" s="30">
        <v>6.5</v>
      </c>
      <c r="BS99" s="23" t="s">
        <v>71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 t="shared" si="62"/>
        <v>0</v>
      </c>
      <c r="CC99" s="85">
        <v>0</v>
      </c>
      <c r="CD99" s="84">
        <f t="shared" si="74"/>
        <v>1</v>
      </c>
      <c r="CE99" s="24">
        <f t="shared" si="74"/>
        <v>0</v>
      </c>
      <c r="CF99" s="24">
        <f t="shared" si="74"/>
        <v>0</v>
      </c>
      <c r="CG99" s="24">
        <f t="shared" si="74"/>
        <v>0</v>
      </c>
      <c r="CH99" s="85">
        <f t="shared" si="74"/>
        <v>0</v>
      </c>
      <c r="CI99" s="24">
        <v>1</v>
      </c>
      <c r="CJ99" s="24">
        <v>0</v>
      </c>
      <c r="CK99" s="24">
        <v>0</v>
      </c>
      <c r="CL99" s="24">
        <f t="shared" si="72"/>
        <v>0</v>
      </c>
      <c r="CM99" s="85">
        <v>0</v>
      </c>
      <c r="CN99" s="47"/>
    </row>
    <row r="100" spans="1:92" ht="15.75" customHeight="1" x14ac:dyDescent="0.25">
      <c r="A100" s="40"/>
      <c r="D100" s="23" t="s">
        <v>178</v>
      </c>
      <c r="E100" s="23"/>
      <c r="F100" s="23"/>
      <c r="G100" s="23" t="s">
        <v>19</v>
      </c>
      <c r="H100" s="24"/>
      <c r="I100" s="24">
        <v>18</v>
      </c>
      <c r="J100" s="24">
        <v>8</v>
      </c>
      <c r="K100" s="24">
        <v>13</v>
      </c>
      <c r="L100" s="55">
        <v>21</v>
      </c>
      <c r="M100" s="24">
        <v>2</v>
      </c>
      <c r="Q100" s="47"/>
      <c r="R100" s="47"/>
      <c r="S100" s="30"/>
      <c r="T100" s="23"/>
      <c r="U100" s="30">
        <v>7.5</v>
      </c>
      <c r="V100" s="23" t="s">
        <v>16</v>
      </c>
      <c r="W100" s="23"/>
      <c r="X100" s="23"/>
      <c r="Y100" s="23"/>
      <c r="Z100" s="24"/>
      <c r="AC100" s="24">
        <f>+AD100+AE100+AF100</f>
        <v>3</v>
      </c>
      <c r="AD100" s="24">
        <v>0</v>
      </c>
      <c r="AE100" s="24">
        <v>2</v>
      </c>
      <c r="AF100" s="24">
        <v>1</v>
      </c>
      <c r="AG100" s="115">
        <f>+(AD100*2+AF100)/(2*AC100)</f>
        <v>0.16666666666666666</v>
      </c>
      <c r="AH100" s="115"/>
      <c r="AI100" s="24">
        <v>4</v>
      </c>
      <c r="AJ100" s="24">
        <v>0</v>
      </c>
      <c r="AK100" s="24">
        <v>0</v>
      </c>
      <c r="AL100" s="26">
        <f t="shared" si="73"/>
        <v>1.3333333333333333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6</v>
      </c>
      <c r="BB100" s="24">
        <v>0</v>
      </c>
      <c r="BC100" s="24">
        <v>1</v>
      </c>
      <c r="BD100" s="24">
        <f t="shared" si="69"/>
        <v>1</v>
      </c>
      <c r="BE100" s="85">
        <v>2</v>
      </c>
      <c r="BF100" s="84">
        <f t="shared" si="70"/>
        <v>28</v>
      </c>
      <c r="BG100" s="24">
        <f t="shared" si="70"/>
        <v>3</v>
      </c>
      <c r="BH100" s="24">
        <f t="shared" si="70"/>
        <v>10</v>
      </c>
      <c r="BI100" s="24">
        <f t="shared" si="70"/>
        <v>13</v>
      </c>
      <c r="BJ100" s="85">
        <f t="shared" si="70"/>
        <v>4</v>
      </c>
      <c r="BK100" s="24">
        <v>22</v>
      </c>
      <c r="BL100" s="24">
        <v>3</v>
      </c>
      <c r="BM100" s="24">
        <v>9</v>
      </c>
      <c r="BN100" s="24">
        <f t="shared" si="71"/>
        <v>12</v>
      </c>
      <c r="BO100" s="85">
        <v>2</v>
      </c>
      <c r="BP100" s="47"/>
      <c r="BQ100" s="47"/>
      <c r="BR100" s="30">
        <v>6</v>
      </c>
      <c r="BS100" s="23" t="s">
        <v>56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 t="shared" si="62"/>
        <v>0</v>
      </c>
      <c r="CC100" s="85">
        <v>0</v>
      </c>
      <c r="CD100" s="84">
        <f t="shared" si="74"/>
        <v>1</v>
      </c>
      <c r="CE100" s="24">
        <f t="shared" si="74"/>
        <v>0</v>
      </c>
      <c r="CF100" s="24">
        <f t="shared" si="74"/>
        <v>0</v>
      </c>
      <c r="CG100" s="24">
        <f t="shared" si="74"/>
        <v>0</v>
      </c>
      <c r="CH100" s="85">
        <f t="shared" si="74"/>
        <v>0</v>
      </c>
      <c r="CI100" s="24">
        <v>1</v>
      </c>
      <c r="CJ100" s="24">
        <v>0</v>
      </c>
      <c r="CK100" s="24">
        <v>0</v>
      </c>
      <c r="CL100" s="24">
        <f t="shared" si="72"/>
        <v>0</v>
      </c>
      <c r="CM100" s="85">
        <v>0</v>
      </c>
      <c r="CN100" s="47"/>
    </row>
    <row r="101" spans="1:92" ht="15.75" customHeight="1" x14ac:dyDescent="0.25">
      <c r="A101" s="40"/>
      <c r="D101" s="23" t="s">
        <v>122</v>
      </c>
      <c r="E101" s="23"/>
      <c r="F101" s="23"/>
      <c r="G101" s="23" t="s">
        <v>131</v>
      </c>
      <c r="H101" s="24"/>
      <c r="I101" s="24">
        <v>29</v>
      </c>
      <c r="J101" s="24">
        <v>7</v>
      </c>
      <c r="K101" s="24">
        <v>14</v>
      </c>
      <c r="L101" s="55">
        <v>21</v>
      </c>
      <c r="M101" s="24">
        <v>0</v>
      </c>
      <c r="Q101" s="47"/>
      <c r="R101" s="47"/>
      <c r="S101" s="30"/>
      <c r="T101" s="23"/>
      <c r="U101" s="30">
        <v>7.5</v>
      </c>
      <c r="V101" s="23" t="s">
        <v>111</v>
      </c>
      <c r="AC101" s="24">
        <f>+AD101+AE101+AF101</f>
        <v>1</v>
      </c>
      <c r="AD101" s="24">
        <v>0</v>
      </c>
      <c r="AE101" s="24">
        <v>1</v>
      </c>
      <c r="AF101" s="24">
        <v>0</v>
      </c>
      <c r="AG101" s="115">
        <f>+(AD101*2+AF101)/(2*AC101)</f>
        <v>0</v>
      </c>
      <c r="AH101" s="115"/>
      <c r="AI101" s="24">
        <v>3</v>
      </c>
      <c r="AJ101" s="24">
        <v>1</v>
      </c>
      <c r="AK101" s="24">
        <v>0</v>
      </c>
      <c r="AL101" s="26">
        <f t="shared" si="73"/>
        <v>3</v>
      </c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69"/>
        <v>0</v>
      </c>
      <c r="BE101" s="85">
        <v>0</v>
      </c>
      <c r="BF101" s="84">
        <f t="shared" si="70"/>
        <v>9</v>
      </c>
      <c r="BG101" s="24">
        <f t="shared" si="70"/>
        <v>1</v>
      </c>
      <c r="BH101" s="24">
        <f t="shared" si="70"/>
        <v>5</v>
      </c>
      <c r="BI101" s="24">
        <f t="shared" si="70"/>
        <v>6</v>
      </c>
      <c r="BJ101" s="85">
        <f t="shared" si="70"/>
        <v>2</v>
      </c>
      <c r="BK101" s="24">
        <v>9</v>
      </c>
      <c r="BL101" s="24">
        <v>1</v>
      </c>
      <c r="BM101" s="24">
        <v>5</v>
      </c>
      <c r="BN101" s="24">
        <f t="shared" si="71"/>
        <v>6</v>
      </c>
      <c r="BO101" s="85">
        <v>2</v>
      </c>
      <c r="BP101" s="47"/>
      <c r="BQ101" s="47"/>
      <c r="BR101" s="30">
        <v>8.5</v>
      </c>
      <c r="BS101" s="23" t="s">
        <v>63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 t="shared" si="62"/>
        <v>0</v>
      </c>
      <c r="CC101" s="85">
        <v>0</v>
      </c>
      <c r="CD101" s="84">
        <f t="shared" si="74"/>
        <v>2</v>
      </c>
      <c r="CE101" s="24">
        <f t="shared" si="74"/>
        <v>2</v>
      </c>
      <c r="CF101" s="24">
        <f t="shared" si="74"/>
        <v>1</v>
      </c>
      <c r="CG101" s="24">
        <f t="shared" si="74"/>
        <v>3</v>
      </c>
      <c r="CH101" s="85">
        <f t="shared" si="74"/>
        <v>0</v>
      </c>
      <c r="CI101" s="24">
        <v>2</v>
      </c>
      <c r="CJ101" s="24">
        <v>2</v>
      </c>
      <c r="CK101" s="24">
        <v>1</v>
      </c>
      <c r="CL101" s="24">
        <v>3</v>
      </c>
      <c r="CM101" s="85">
        <v>0</v>
      </c>
      <c r="CN101" s="47"/>
    </row>
    <row r="102" spans="1:92" ht="15.75" customHeight="1" thickBot="1" x14ac:dyDescent="0.3">
      <c r="A102" s="40"/>
      <c r="D102" s="23" t="s">
        <v>181</v>
      </c>
      <c r="E102" s="23"/>
      <c r="F102" s="23"/>
      <c r="G102" s="23" t="s">
        <v>15</v>
      </c>
      <c r="H102" s="24"/>
      <c r="I102" s="24">
        <v>25</v>
      </c>
      <c r="J102" s="24">
        <v>7</v>
      </c>
      <c r="K102" s="24">
        <v>13</v>
      </c>
      <c r="L102" s="55">
        <v>20</v>
      </c>
      <c r="M102" s="24">
        <v>2</v>
      </c>
      <c r="Q102" s="47"/>
      <c r="R102" s="47"/>
      <c r="S102" s="30"/>
      <c r="T102" s="23"/>
      <c r="U102" s="59">
        <v>7</v>
      </c>
      <c r="V102" s="31" t="s">
        <v>363</v>
      </c>
      <c r="W102" s="31"/>
      <c r="X102" s="31"/>
      <c r="Y102" s="31"/>
      <c r="Z102" s="43"/>
      <c r="AA102" s="3"/>
      <c r="AB102" s="3"/>
      <c r="AC102" s="24">
        <f>+AD102+AE102+AF102</f>
        <v>7</v>
      </c>
      <c r="AD102" s="24">
        <v>2</v>
      </c>
      <c r="AE102" s="24">
        <v>3</v>
      </c>
      <c r="AF102" s="24">
        <v>2</v>
      </c>
      <c r="AG102" s="115">
        <f>+(AD102*2+AF102)/(2*AC102)</f>
        <v>0.42857142857142855</v>
      </c>
      <c r="AH102" s="115"/>
      <c r="AI102" s="24">
        <v>26</v>
      </c>
      <c r="AJ102" s="24">
        <v>0</v>
      </c>
      <c r="AK102" s="24">
        <v>0</v>
      </c>
      <c r="AL102" s="26">
        <f>+AI102/AC102</f>
        <v>3.7142857142857144</v>
      </c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7</v>
      </c>
      <c r="BB102" s="24">
        <v>0</v>
      </c>
      <c r="BC102" s="24">
        <v>3</v>
      </c>
      <c r="BD102" s="24">
        <f t="shared" si="69"/>
        <v>3</v>
      </c>
      <c r="BE102" s="85">
        <v>0</v>
      </c>
      <c r="BF102" s="84">
        <f t="shared" si="70"/>
        <v>20</v>
      </c>
      <c r="BG102" s="24">
        <f t="shared" si="70"/>
        <v>0</v>
      </c>
      <c r="BH102" s="24">
        <f t="shared" si="70"/>
        <v>7</v>
      </c>
      <c r="BI102" s="24">
        <f t="shared" si="70"/>
        <v>7</v>
      </c>
      <c r="BJ102" s="85">
        <f t="shared" si="70"/>
        <v>0</v>
      </c>
      <c r="BK102" s="24">
        <v>13</v>
      </c>
      <c r="BL102" s="24">
        <v>0</v>
      </c>
      <c r="BM102" s="24">
        <v>4</v>
      </c>
      <c r="BN102" s="24">
        <f t="shared" si="71"/>
        <v>4</v>
      </c>
      <c r="BO102" s="85">
        <v>0</v>
      </c>
      <c r="BP102" s="47"/>
      <c r="BQ102" s="47"/>
      <c r="BR102" s="30">
        <v>8.5</v>
      </c>
      <c r="BS102" s="23" t="s">
        <v>156</v>
      </c>
      <c r="BT102" s="23"/>
      <c r="BU102" s="23"/>
      <c r="BV102" s="23"/>
      <c r="BW102" s="24"/>
      <c r="BX102" s="23"/>
      <c r="BY102" s="84">
        <v>0</v>
      </c>
      <c r="BZ102" s="24">
        <v>0</v>
      </c>
      <c r="CA102" s="24">
        <v>0</v>
      </c>
      <c r="CB102" s="24">
        <f t="shared" si="62"/>
        <v>0</v>
      </c>
      <c r="CC102" s="85">
        <v>0</v>
      </c>
      <c r="CD102" s="84">
        <f t="shared" si="74"/>
        <v>1</v>
      </c>
      <c r="CE102" s="24">
        <f t="shared" si="74"/>
        <v>0</v>
      </c>
      <c r="CF102" s="24">
        <f t="shared" si="74"/>
        <v>0</v>
      </c>
      <c r="CG102" s="24">
        <f t="shared" si="74"/>
        <v>0</v>
      </c>
      <c r="CH102" s="85">
        <f t="shared" si="74"/>
        <v>0</v>
      </c>
      <c r="CI102" s="24">
        <v>1</v>
      </c>
      <c r="CJ102" s="24">
        <v>0</v>
      </c>
      <c r="CK102" s="24">
        <v>0</v>
      </c>
      <c r="CL102" s="24">
        <v>0</v>
      </c>
      <c r="CM102" s="85">
        <v>0</v>
      </c>
      <c r="CN102" s="47"/>
    </row>
    <row r="103" spans="1:92" ht="15.75" customHeight="1" x14ac:dyDescent="0.25">
      <c r="A103" s="40"/>
      <c r="D103" s="23" t="s">
        <v>156</v>
      </c>
      <c r="E103" s="23"/>
      <c r="F103" s="23"/>
      <c r="G103" s="23" t="s">
        <v>131</v>
      </c>
      <c r="H103" s="24"/>
      <c r="I103" s="24">
        <v>27</v>
      </c>
      <c r="J103" s="24">
        <v>6</v>
      </c>
      <c r="K103" s="24">
        <v>13</v>
      </c>
      <c r="L103" s="55">
        <v>19</v>
      </c>
      <c r="M103" s="24">
        <v>14</v>
      </c>
      <c r="Q103" s="47"/>
      <c r="R103" s="47"/>
      <c r="S103" s="30"/>
      <c r="T103" s="23"/>
      <c r="U103" s="8"/>
      <c r="V103" s="35"/>
      <c r="W103" s="34" t="s">
        <v>27</v>
      </c>
      <c r="X103" s="35"/>
      <c r="Y103" s="35"/>
      <c r="Z103" s="15"/>
      <c r="AA103" s="8"/>
      <c r="AB103" s="8"/>
      <c r="AC103" s="15">
        <f>SUM(AC98:AC102)</f>
        <v>13</v>
      </c>
      <c r="AD103" s="15">
        <f>SUM(AD98:AD102)</f>
        <v>3</v>
      </c>
      <c r="AE103" s="15">
        <f>SUM(AE98:AE102)</f>
        <v>7</v>
      </c>
      <c r="AF103" s="15">
        <f>SUM(AF98:AF102)</f>
        <v>3</v>
      </c>
      <c r="AG103" s="118">
        <f>(2*AD103+AF103)/(2*AC103)</f>
        <v>0.34615384615384615</v>
      </c>
      <c r="AH103" s="118"/>
      <c r="AI103" s="15">
        <f>SUM(AI98:AI102)</f>
        <v>38</v>
      </c>
      <c r="AJ103" s="15">
        <f>SUM(AJ98:AJ102)</f>
        <v>1</v>
      </c>
      <c r="AK103" s="15">
        <f>SUM(AK98:AK102)</f>
        <v>0</v>
      </c>
      <c r="AL103" s="36">
        <f>+AI103/AC103</f>
        <v>2.9230769230769229</v>
      </c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4</v>
      </c>
      <c r="BB103" s="24">
        <v>0</v>
      </c>
      <c r="BC103" s="24">
        <v>2</v>
      </c>
      <c r="BD103" s="24">
        <f t="shared" si="69"/>
        <v>2</v>
      </c>
      <c r="BE103" s="85">
        <v>0</v>
      </c>
      <c r="BF103" s="84">
        <f t="shared" si="70"/>
        <v>19</v>
      </c>
      <c r="BG103" s="24">
        <f t="shared" si="70"/>
        <v>0</v>
      </c>
      <c r="BH103" s="24">
        <f t="shared" si="70"/>
        <v>4</v>
      </c>
      <c r="BI103" s="24">
        <f t="shared" si="70"/>
        <v>4</v>
      </c>
      <c r="BJ103" s="85">
        <f t="shared" si="70"/>
        <v>4</v>
      </c>
      <c r="BK103" s="24">
        <v>15</v>
      </c>
      <c r="BL103" s="24">
        <v>0</v>
      </c>
      <c r="BM103" s="24">
        <v>2</v>
      </c>
      <c r="BN103" s="24">
        <f t="shared" si="71"/>
        <v>2</v>
      </c>
      <c r="BO103" s="85">
        <v>4</v>
      </c>
      <c r="BP103" s="47"/>
      <c r="BQ103" s="47"/>
      <c r="BR103" s="30">
        <v>6.5</v>
      </c>
      <c r="BS103" s="23" t="s">
        <v>65</v>
      </c>
      <c r="BY103" s="84">
        <v>1</v>
      </c>
      <c r="BZ103" s="24">
        <v>0</v>
      </c>
      <c r="CA103" s="24">
        <v>0</v>
      </c>
      <c r="CB103" s="24">
        <f t="shared" si="62"/>
        <v>0</v>
      </c>
      <c r="CC103" s="85">
        <v>0</v>
      </c>
      <c r="CD103" s="84">
        <f t="shared" si="74"/>
        <v>1</v>
      </c>
      <c r="CE103" s="24">
        <f t="shared" si="74"/>
        <v>0</v>
      </c>
      <c r="CF103" s="24">
        <f t="shared" si="74"/>
        <v>0</v>
      </c>
      <c r="CG103" s="24">
        <f t="shared" si="74"/>
        <v>0</v>
      </c>
      <c r="CH103" s="85">
        <f t="shared" si="74"/>
        <v>0</v>
      </c>
      <c r="CI103" s="24">
        <v>0</v>
      </c>
      <c r="CJ103" s="24">
        <v>0</v>
      </c>
      <c r="CK103" s="24">
        <v>0</v>
      </c>
      <c r="CL103" s="24">
        <v>0</v>
      </c>
      <c r="CM103" s="85">
        <v>0</v>
      </c>
      <c r="CN103" s="47"/>
    </row>
    <row r="104" spans="1:92" ht="15.75" customHeight="1" x14ac:dyDescent="0.25">
      <c r="A104" s="40"/>
      <c r="D104" s="23" t="s">
        <v>69</v>
      </c>
      <c r="E104" s="23"/>
      <c r="F104" s="23"/>
      <c r="G104" s="23" t="s">
        <v>23</v>
      </c>
      <c r="H104" s="24"/>
      <c r="I104" s="24">
        <v>23</v>
      </c>
      <c r="J104" s="24">
        <v>0</v>
      </c>
      <c r="K104" s="24">
        <v>18</v>
      </c>
      <c r="L104" s="55">
        <v>18</v>
      </c>
      <c r="M104" s="24">
        <v>0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7</v>
      </c>
      <c r="BB104" s="24">
        <v>0</v>
      </c>
      <c r="BC104" s="24">
        <v>2</v>
      </c>
      <c r="BD104" s="24">
        <f t="shared" si="69"/>
        <v>2</v>
      </c>
      <c r="BE104" s="85">
        <v>2</v>
      </c>
      <c r="BF104" s="84">
        <f t="shared" si="70"/>
        <v>24</v>
      </c>
      <c r="BG104" s="24">
        <f t="shared" si="70"/>
        <v>3</v>
      </c>
      <c r="BH104" s="24">
        <f t="shared" si="70"/>
        <v>6</v>
      </c>
      <c r="BI104" s="24">
        <f t="shared" si="70"/>
        <v>9</v>
      </c>
      <c r="BJ104" s="85">
        <f t="shared" si="70"/>
        <v>2</v>
      </c>
      <c r="BK104" s="24">
        <v>17</v>
      </c>
      <c r="BL104" s="24">
        <v>3</v>
      </c>
      <c r="BM104" s="24">
        <v>4</v>
      </c>
      <c r="BN104" s="24">
        <f t="shared" si="71"/>
        <v>7</v>
      </c>
      <c r="BO104" s="85">
        <v>0</v>
      </c>
      <c r="BP104" s="47"/>
      <c r="BQ104" s="47"/>
      <c r="BR104" s="30">
        <v>8.5</v>
      </c>
      <c r="BS104" s="23" t="s">
        <v>88</v>
      </c>
      <c r="BT104" s="23"/>
      <c r="BU104" s="23"/>
      <c r="BV104" s="23"/>
      <c r="BW104" s="24"/>
      <c r="BX104" s="23"/>
      <c r="BY104" s="84">
        <v>0</v>
      </c>
      <c r="BZ104" s="24">
        <v>0</v>
      </c>
      <c r="CA104" s="24">
        <v>0</v>
      </c>
      <c r="CB104" s="24">
        <f t="shared" si="62"/>
        <v>0</v>
      </c>
      <c r="CC104" s="85">
        <v>0</v>
      </c>
      <c r="CD104" s="84">
        <f t="shared" si="74"/>
        <v>1</v>
      </c>
      <c r="CE104" s="24">
        <f t="shared" si="74"/>
        <v>1</v>
      </c>
      <c r="CF104" s="24">
        <f t="shared" si="74"/>
        <v>0</v>
      </c>
      <c r="CG104" s="24">
        <f t="shared" si="74"/>
        <v>1</v>
      </c>
      <c r="CH104" s="85">
        <f t="shared" si="74"/>
        <v>0</v>
      </c>
      <c r="CI104" s="24">
        <v>1</v>
      </c>
      <c r="CJ104" s="24">
        <v>1</v>
      </c>
      <c r="CK104" s="24">
        <v>0</v>
      </c>
      <c r="CL104" s="24">
        <v>1</v>
      </c>
      <c r="CM104" s="85">
        <v>0</v>
      </c>
      <c r="CN104" s="47"/>
    </row>
    <row r="105" spans="1:92" ht="15.75" customHeight="1" thickBot="1" x14ac:dyDescent="0.3">
      <c r="A105" s="40"/>
      <c r="D105" s="23" t="s">
        <v>38</v>
      </c>
      <c r="E105" s="23"/>
      <c r="F105" s="23"/>
      <c r="G105" s="23" t="s">
        <v>25</v>
      </c>
      <c r="H105" s="24"/>
      <c r="I105" s="24">
        <v>27</v>
      </c>
      <c r="J105" s="24">
        <v>4</v>
      </c>
      <c r="K105" s="24">
        <v>13</v>
      </c>
      <c r="L105" s="55">
        <v>17</v>
      </c>
      <c r="M105" s="24">
        <v>8</v>
      </c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77</v>
      </c>
      <c r="BB105" s="25">
        <f t="shared" ref="BB105" si="75">SUM(BB93:BB104)</f>
        <v>15</v>
      </c>
      <c r="BC105" s="25">
        <f>SUM(BC93:BC104)</f>
        <v>25</v>
      </c>
      <c r="BD105" s="25">
        <f>+BC105+BB105</f>
        <v>40</v>
      </c>
      <c r="BE105" s="89">
        <f>SUM(BE93:BE104)</f>
        <v>8</v>
      </c>
      <c r="BF105" s="88">
        <f>SUM(BF93:BF104)</f>
        <v>319</v>
      </c>
      <c r="BG105" s="25">
        <f t="shared" ref="BG105" si="76">SUM(BG93:BG104)</f>
        <v>65</v>
      </c>
      <c r="BH105" s="25">
        <f>SUM(BH93:BH104)</f>
        <v>106</v>
      </c>
      <c r="BI105" s="25">
        <f>+BH105+BG105</f>
        <v>171</v>
      </c>
      <c r="BJ105" s="89">
        <f>SUM(BJ93:BJ104)</f>
        <v>34</v>
      </c>
      <c r="BK105" s="25">
        <f>SUM(BK93:BK104)</f>
        <v>242</v>
      </c>
      <c r="BL105" s="25">
        <f t="shared" ref="BL105" si="77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7.5</v>
      </c>
      <c r="BS105" s="23" t="s">
        <v>39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 t="shared" si="62"/>
        <v>0</v>
      </c>
      <c r="CC105" s="85">
        <v>0</v>
      </c>
      <c r="CD105" s="84">
        <f t="shared" si="74"/>
        <v>2</v>
      </c>
      <c r="CE105" s="24">
        <f t="shared" si="74"/>
        <v>0</v>
      </c>
      <c r="CF105" s="24">
        <f t="shared" si="74"/>
        <v>0</v>
      </c>
      <c r="CG105" s="24">
        <f t="shared" si="74"/>
        <v>0</v>
      </c>
      <c r="CH105" s="85">
        <f t="shared" si="74"/>
        <v>0</v>
      </c>
      <c r="CI105" s="24">
        <v>2</v>
      </c>
      <c r="CJ105" s="24">
        <v>0</v>
      </c>
      <c r="CK105" s="24">
        <v>0</v>
      </c>
      <c r="CL105" s="24">
        <v>0</v>
      </c>
      <c r="CM105" s="85">
        <v>0</v>
      </c>
      <c r="CN105" s="47"/>
    </row>
    <row r="106" spans="1:92" ht="15.75" customHeight="1" x14ac:dyDescent="0.25">
      <c r="A106" s="40"/>
      <c r="D106" s="23" t="s">
        <v>175</v>
      </c>
      <c r="E106" s="23"/>
      <c r="F106" s="23"/>
      <c r="G106" s="23" t="s">
        <v>23</v>
      </c>
      <c r="H106" s="24"/>
      <c r="I106" s="24">
        <v>26</v>
      </c>
      <c r="J106" s="24">
        <v>4</v>
      </c>
      <c r="K106" s="24">
        <v>13</v>
      </c>
      <c r="L106" s="55">
        <v>17</v>
      </c>
      <c r="M106" s="24">
        <v>2</v>
      </c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37</v>
      </c>
      <c r="BB106" s="24">
        <v>10</v>
      </c>
      <c r="BC106" s="24">
        <v>25</v>
      </c>
      <c r="BD106" s="24">
        <f t="shared" ref="BD106:BD117" si="78">+BB106+BC106</f>
        <v>35</v>
      </c>
      <c r="BE106" s="85">
        <v>2</v>
      </c>
      <c r="BF106" s="84">
        <f t="shared" ref="BF106:BJ117" si="79">+BK106+BA106</f>
        <v>104.5</v>
      </c>
      <c r="BG106" s="24">
        <f t="shared" si="79"/>
        <v>35</v>
      </c>
      <c r="BH106" s="24">
        <f t="shared" si="79"/>
        <v>51</v>
      </c>
      <c r="BI106" s="24">
        <f t="shared" si="79"/>
        <v>86</v>
      </c>
      <c r="BJ106" s="85">
        <f t="shared" si="79"/>
        <v>8</v>
      </c>
      <c r="BK106" s="15">
        <v>67.5</v>
      </c>
      <c r="BL106" s="15">
        <v>25</v>
      </c>
      <c r="BM106" s="15">
        <v>26</v>
      </c>
      <c r="BN106" s="15">
        <f t="shared" ref="BN106:BN117" si="80">+BL106+BM106</f>
        <v>51</v>
      </c>
      <c r="BO106" s="87">
        <v>6</v>
      </c>
      <c r="BP106" s="47"/>
      <c r="BQ106" s="47"/>
      <c r="BR106" s="30">
        <v>8.5</v>
      </c>
      <c r="BS106" s="23" t="s">
        <v>171</v>
      </c>
      <c r="BT106" s="23"/>
      <c r="BU106" s="23"/>
      <c r="BV106" s="23"/>
      <c r="BW106" s="24"/>
      <c r="BX106" s="23"/>
      <c r="BY106" s="84">
        <v>0</v>
      </c>
      <c r="BZ106" s="24">
        <v>0</v>
      </c>
      <c r="CA106" s="24">
        <v>0</v>
      </c>
      <c r="CB106" s="24">
        <f t="shared" si="62"/>
        <v>0</v>
      </c>
      <c r="CC106" s="85">
        <v>0</v>
      </c>
      <c r="CD106" s="84">
        <f t="shared" si="74"/>
        <v>1</v>
      </c>
      <c r="CE106" s="24">
        <f t="shared" si="74"/>
        <v>1</v>
      </c>
      <c r="CF106" s="24">
        <f t="shared" si="74"/>
        <v>0</v>
      </c>
      <c r="CG106" s="24">
        <f t="shared" si="74"/>
        <v>1</v>
      </c>
      <c r="CH106" s="85">
        <f t="shared" si="74"/>
        <v>0</v>
      </c>
      <c r="CI106" s="24">
        <v>1</v>
      </c>
      <c r="CJ106" s="24">
        <v>1</v>
      </c>
      <c r="CK106" s="24">
        <v>0</v>
      </c>
      <c r="CL106" s="24">
        <v>1</v>
      </c>
      <c r="CM106" s="85">
        <v>0</v>
      </c>
      <c r="CN106" s="47"/>
    </row>
    <row r="107" spans="1:92" ht="15.75" customHeight="1" x14ac:dyDescent="0.25">
      <c r="A107" s="40"/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5</v>
      </c>
      <c r="BB107" s="24">
        <v>0</v>
      </c>
      <c r="BC107" s="24">
        <v>0</v>
      </c>
      <c r="BD107" s="24">
        <f t="shared" si="78"/>
        <v>0</v>
      </c>
      <c r="BE107" s="85">
        <v>0</v>
      </c>
      <c r="BF107" s="84">
        <f t="shared" si="79"/>
        <v>24</v>
      </c>
      <c r="BG107" s="24">
        <f t="shared" si="79"/>
        <v>0</v>
      </c>
      <c r="BH107" s="24">
        <f t="shared" si="79"/>
        <v>0</v>
      </c>
      <c r="BI107" s="24">
        <f t="shared" si="79"/>
        <v>0</v>
      </c>
      <c r="BJ107" s="85">
        <f t="shared" si="79"/>
        <v>2</v>
      </c>
      <c r="BK107" s="24">
        <v>19</v>
      </c>
      <c r="BL107" s="24">
        <v>0</v>
      </c>
      <c r="BM107" s="24">
        <v>0</v>
      </c>
      <c r="BN107" s="24">
        <f t="shared" si="80"/>
        <v>0</v>
      </c>
      <c r="BO107" s="85">
        <v>2</v>
      </c>
      <c r="BP107" s="47"/>
      <c r="BQ107" s="47"/>
      <c r="BR107" s="30">
        <v>7.5</v>
      </c>
      <c r="BS107" s="23" t="s">
        <v>41</v>
      </c>
      <c r="BT107" s="23"/>
      <c r="BU107" s="23"/>
      <c r="BV107" s="23"/>
      <c r="BW107" s="24"/>
      <c r="BX107" s="23"/>
      <c r="BY107" s="84">
        <v>1</v>
      </c>
      <c r="BZ107" s="24">
        <v>0</v>
      </c>
      <c r="CA107" s="24">
        <v>1</v>
      </c>
      <c r="CB107" s="24">
        <f t="shared" si="62"/>
        <v>1</v>
      </c>
      <c r="CC107" s="85">
        <v>0</v>
      </c>
      <c r="CD107" s="84">
        <f t="shared" si="74"/>
        <v>4</v>
      </c>
      <c r="CE107" s="24">
        <f t="shared" si="74"/>
        <v>3</v>
      </c>
      <c r="CF107" s="24">
        <f t="shared" si="74"/>
        <v>2</v>
      </c>
      <c r="CG107" s="24">
        <f t="shared" si="74"/>
        <v>5</v>
      </c>
      <c r="CH107" s="85">
        <f t="shared" si="74"/>
        <v>0</v>
      </c>
      <c r="CI107" s="24">
        <v>3</v>
      </c>
      <c r="CJ107" s="24">
        <v>3</v>
      </c>
      <c r="CK107" s="24">
        <v>1</v>
      </c>
      <c r="CL107" s="24">
        <v>4</v>
      </c>
      <c r="CM107" s="85">
        <v>0</v>
      </c>
      <c r="CN107" s="47"/>
    </row>
    <row r="108" spans="1:92" ht="15.75" customHeight="1" x14ac:dyDescent="0.25">
      <c r="A108" s="40"/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7</v>
      </c>
      <c r="BB108" s="24">
        <v>13</v>
      </c>
      <c r="BC108" s="24">
        <v>8</v>
      </c>
      <c r="BD108" s="24">
        <f t="shared" si="78"/>
        <v>21</v>
      </c>
      <c r="BE108" s="85">
        <v>2</v>
      </c>
      <c r="BF108" s="84">
        <f t="shared" si="79"/>
        <v>25</v>
      </c>
      <c r="BG108" s="24">
        <f t="shared" si="79"/>
        <v>31</v>
      </c>
      <c r="BH108" s="24">
        <f t="shared" si="79"/>
        <v>24</v>
      </c>
      <c r="BI108" s="24">
        <f t="shared" si="79"/>
        <v>55</v>
      </c>
      <c r="BJ108" s="85">
        <f t="shared" si="79"/>
        <v>6</v>
      </c>
      <c r="BK108" s="24">
        <v>18</v>
      </c>
      <c r="BL108" s="24">
        <v>18</v>
      </c>
      <c r="BM108" s="24">
        <v>16</v>
      </c>
      <c r="BN108" s="24">
        <f t="shared" si="80"/>
        <v>34</v>
      </c>
      <c r="BO108" s="85">
        <v>4</v>
      </c>
      <c r="BP108" s="47"/>
      <c r="BQ108" s="47"/>
      <c r="BR108" s="30">
        <v>6.5</v>
      </c>
      <c r="BS108" s="23" t="s">
        <v>72</v>
      </c>
      <c r="BT108" s="23"/>
      <c r="BU108" s="23"/>
      <c r="BV108" s="23"/>
      <c r="BW108" s="24"/>
      <c r="BX108" s="23"/>
      <c r="BY108" s="84">
        <v>4</v>
      </c>
      <c r="BZ108" s="24">
        <v>1</v>
      </c>
      <c r="CA108" s="24">
        <v>4</v>
      </c>
      <c r="CB108" s="24">
        <f t="shared" si="62"/>
        <v>5</v>
      </c>
      <c r="CC108" s="85">
        <v>0</v>
      </c>
      <c r="CD108" s="84">
        <f t="shared" si="74"/>
        <v>5</v>
      </c>
      <c r="CE108" s="24">
        <f t="shared" si="74"/>
        <v>1</v>
      </c>
      <c r="CF108" s="24">
        <f t="shared" si="74"/>
        <v>4</v>
      </c>
      <c r="CG108" s="24">
        <f t="shared" si="74"/>
        <v>5</v>
      </c>
      <c r="CH108" s="85">
        <f t="shared" si="74"/>
        <v>0</v>
      </c>
      <c r="CI108" s="24">
        <v>1</v>
      </c>
      <c r="CJ108" s="24">
        <v>0</v>
      </c>
      <c r="CK108" s="24">
        <v>0</v>
      </c>
      <c r="CL108" s="24">
        <v>0</v>
      </c>
      <c r="CM108" s="85">
        <v>0</v>
      </c>
      <c r="CN108" s="47"/>
    </row>
    <row r="109" spans="1:92" ht="15.75" customHeight="1" thickBot="1" x14ac:dyDescent="0.3">
      <c r="A109" s="40"/>
      <c r="D109" s="2" t="s">
        <v>109</v>
      </c>
      <c r="E109" s="2"/>
      <c r="F109" s="2"/>
      <c r="G109" s="4" t="s">
        <v>2</v>
      </c>
      <c r="H109" s="4"/>
      <c r="I109" s="4" t="s">
        <v>4</v>
      </c>
      <c r="J109" s="4" t="s">
        <v>29</v>
      </c>
      <c r="K109" s="4" t="s">
        <v>30</v>
      </c>
      <c r="L109" s="4" t="s">
        <v>31</v>
      </c>
      <c r="M109" s="56" t="s">
        <v>3</v>
      </c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1</v>
      </c>
      <c r="BB109" s="24">
        <v>1</v>
      </c>
      <c r="BC109" s="24">
        <v>2</v>
      </c>
      <c r="BD109" s="24">
        <f t="shared" si="78"/>
        <v>3</v>
      </c>
      <c r="BE109" s="85">
        <v>0</v>
      </c>
      <c r="BF109" s="84">
        <f t="shared" si="79"/>
        <v>19</v>
      </c>
      <c r="BG109" s="24">
        <f t="shared" si="79"/>
        <v>7</v>
      </c>
      <c r="BH109" s="24">
        <f t="shared" si="79"/>
        <v>17</v>
      </c>
      <c r="BI109" s="24">
        <f t="shared" si="79"/>
        <v>24</v>
      </c>
      <c r="BJ109" s="85">
        <f t="shared" si="79"/>
        <v>6</v>
      </c>
      <c r="BK109" s="24">
        <v>18</v>
      </c>
      <c r="BL109" s="24">
        <v>6</v>
      </c>
      <c r="BM109" s="24">
        <v>15</v>
      </c>
      <c r="BN109" s="24">
        <f t="shared" si="80"/>
        <v>21</v>
      </c>
      <c r="BO109" s="85">
        <v>6</v>
      </c>
      <c r="BP109" s="47"/>
      <c r="BQ109" s="47"/>
      <c r="BR109" s="30">
        <v>9</v>
      </c>
      <c r="BS109" s="23" t="s">
        <v>112</v>
      </c>
      <c r="BT109" s="23"/>
      <c r="BU109" s="23"/>
      <c r="BV109" s="23"/>
      <c r="BW109" s="24"/>
      <c r="BX109" s="23"/>
      <c r="BY109" s="84">
        <v>0</v>
      </c>
      <c r="BZ109" s="24">
        <v>0</v>
      </c>
      <c r="CA109" s="24">
        <v>0</v>
      </c>
      <c r="CB109" s="24">
        <f t="shared" si="62"/>
        <v>0</v>
      </c>
      <c r="CC109" s="85">
        <v>0</v>
      </c>
      <c r="CD109" s="84">
        <f t="shared" si="74"/>
        <v>1</v>
      </c>
      <c r="CE109" s="24">
        <f t="shared" si="74"/>
        <v>0</v>
      </c>
      <c r="CF109" s="24">
        <f t="shared" si="74"/>
        <v>0</v>
      </c>
      <c r="CG109" s="24">
        <f t="shared" si="74"/>
        <v>0</v>
      </c>
      <c r="CH109" s="85">
        <f t="shared" si="74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D110" s="23" t="s">
        <v>172</v>
      </c>
      <c r="G110" s="23" t="s">
        <v>19</v>
      </c>
      <c r="H110" s="24"/>
      <c r="I110" s="24">
        <v>28</v>
      </c>
      <c r="J110" s="24">
        <v>11</v>
      </c>
      <c r="K110" s="24">
        <v>28</v>
      </c>
      <c r="L110" s="24">
        <v>39</v>
      </c>
      <c r="M110" s="55">
        <v>16</v>
      </c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78"/>
        <v>0</v>
      </c>
      <c r="BE110" s="85">
        <v>0</v>
      </c>
      <c r="BF110" s="84">
        <f t="shared" si="79"/>
        <v>9</v>
      </c>
      <c r="BG110" s="24">
        <f t="shared" si="79"/>
        <v>1</v>
      </c>
      <c r="BH110" s="24">
        <f t="shared" si="79"/>
        <v>6</v>
      </c>
      <c r="BI110" s="24">
        <f t="shared" si="79"/>
        <v>7</v>
      </c>
      <c r="BJ110" s="85">
        <f t="shared" si="79"/>
        <v>0</v>
      </c>
      <c r="BK110" s="24">
        <v>9</v>
      </c>
      <c r="BL110" s="24">
        <v>1</v>
      </c>
      <c r="BM110" s="24">
        <v>6</v>
      </c>
      <c r="BN110" s="24">
        <f t="shared" si="80"/>
        <v>7</v>
      </c>
      <c r="BO110" s="85">
        <v>0</v>
      </c>
      <c r="BP110" s="47"/>
      <c r="BQ110" s="47"/>
      <c r="BR110" s="30">
        <v>7</v>
      </c>
      <c r="BS110" s="23" t="s">
        <v>44</v>
      </c>
      <c r="BT110" s="23"/>
      <c r="BU110" s="23"/>
      <c r="BV110" s="23"/>
      <c r="BW110" s="24"/>
      <c r="BX110" s="23"/>
      <c r="BY110" s="84">
        <v>3</v>
      </c>
      <c r="BZ110" s="24">
        <v>1</v>
      </c>
      <c r="CA110" s="24">
        <v>0</v>
      </c>
      <c r="CB110" s="24">
        <f t="shared" si="62"/>
        <v>1</v>
      </c>
      <c r="CC110" s="85">
        <v>0</v>
      </c>
      <c r="CD110" s="84">
        <f t="shared" si="74"/>
        <v>4</v>
      </c>
      <c r="CE110" s="24">
        <f t="shared" si="74"/>
        <v>1</v>
      </c>
      <c r="CF110" s="24">
        <f t="shared" si="74"/>
        <v>0</v>
      </c>
      <c r="CG110" s="24">
        <f t="shared" si="74"/>
        <v>1</v>
      </c>
      <c r="CH110" s="85">
        <f t="shared" si="74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x14ac:dyDescent="0.25">
      <c r="A111" s="40"/>
      <c r="D111" s="23" t="s">
        <v>156</v>
      </c>
      <c r="E111" s="23"/>
      <c r="F111" s="23"/>
      <c r="G111" s="23" t="s">
        <v>131</v>
      </c>
      <c r="H111" s="24"/>
      <c r="I111" s="24">
        <v>27</v>
      </c>
      <c r="J111" s="24">
        <v>6</v>
      </c>
      <c r="K111" s="24">
        <v>13</v>
      </c>
      <c r="L111" s="24">
        <v>19</v>
      </c>
      <c r="M111" s="55">
        <v>14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78"/>
        <v>0</v>
      </c>
      <c r="BE111" s="85">
        <v>0</v>
      </c>
      <c r="BF111" s="84">
        <f t="shared" si="79"/>
        <v>5</v>
      </c>
      <c r="BG111" s="24">
        <f t="shared" si="79"/>
        <v>0</v>
      </c>
      <c r="BH111" s="24">
        <f t="shared" si="79"/>
        <v>2</v>
      </c>
      <c r="BI111" s="24">
        <f t="shared" si="79"/>
        <v>2</v>
      </c>
      <c r="BJ111" s="85">
        <f t="shared" si="79"/>
        <v>0</v>
      </c>
      <c r="BK111" s="24">
        <v>5</v>
      </c>
      <c r="BL111" s="24">
        <v>0</v>
      </c>
      <c r="BM111" s="24">
        <v>2</v>
      </c>
      <c r="BN111" s="24">
        <f t="shared" si="80"/>
        <v>2</v>
      </c>
      <c r="BO111" s="85">
        <v>0</v>
      </c>
      <c r="BP111" s="47"/>
      <c r="BQ111" s="47"/>
      <c r="BR111" s="30">
        <v>6</v>
      </c>
      <c r="BS111" s="23" t="s">
        <v>145</v>
      </c>
      <c r="BT111" s="23"/>
      <c r="BU111" s="23"/>
      <c r="BV111" s="23"/>
      <c r="BW111" s="24"/>
      <c r="BX111" s="23"/>
      <c r="BY111" s="84">
        <v>0</v>
      </c>
      <c r="BZ111" s="24">
        <v>0</v>
      </c>
      <c r="CA111" s="24">
        <v>0</v>
      </c>
      <c r="CB111" s="24">
        <f t="shared" si="62"/>
        <v>0</v>
      </c>
      <c r="CC111" s="85">
        <v>0</v>
      </c>
      <c r="CD111" s="84">
        <f t="shared" si="74"/>
        <v>1</v>
      </c>
      <c r="CE111" s="24">
        <f t="shared" si="74"/>
        <v>0</v>
      </c>
      <c r="CF111" s="24">
        <f t="shared" si="74"/>
        <v>0</v>
      </c>
      <c r="CG111" s="24">
        <f t="shared" si="74"/>
        <v>0</v>
      </c>
      <c r="CH111" s="85">
        <f t="shared" si="74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41</v>
      </c>
      <c r="E112" s="23"/>
      <c r="F112" s="23"/>
      <c r="G112" s="23" t="s">
        <v>131</v>
      </c>
      <c r="H112" s="24"/>
      <c r="I112" s="24">
        <v>28</v>
      </c>
      <c r="J112" s="24">
        <v>15</v>
      </c>
      <c r="K112" s="24">
        <v>8</v>
      </c>
      <c r="L112" s="24">
        <v>23</v>
      </c>
      <c r="M112" s="55">
        <v>12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7</v>
      </c>
      <c r="BB112" s="24">
        <v>0</v>
      </c>
      <c r="BC112" s="24">
        <v>2</v>
      </c>
      <c r="BD112" s="24">
        <f t="shared" si="78"/>
        <v>2</v>
      </c>
      <c r="BE112" s="85">
        <v>0</v>
      </c>
      <c r="BF112" s="84">
        <f t="shared" si="79"/>
        <v>29</v>
      </c>
      <c r="BG112" s="24">
        <f t="shared" si="79"/>
        <v>3</v>
      </c>
      <c r="BH112" s="24">
        <f t="shared" si="79"/>
        <v>6</v>
      </c>
      <c r="BI112" s="24">
        <f t="shared" si="79"/>
        <v>9</v>
      </c>
      <c r="BJ112" s="85">
        <f t="shared" si="79"/>
        <v>2</v>
      </c>
      <c r="BK112" s="24">
        <v>22</v>
      </c>
      <c r="BL112" s="24">
        <v>3</v>
      </c>
      <c r="BM112" s="24">
        <v>4</v>
      </c>
      <c r="BN112" s="24">
        <f t="shared" si="80"/>
        <v>7</v>
      </c>
      <c r="BO112" s="85">
        <v>2</v>
      </c>
      <c r="BP112" s="47"/>
      <c r="BQ112" s="47"/>
      <c r="BR112" s="30">
        <v>7</v>
      </c>
      <c r="BS112" s="23" t="s">
        <v>51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 t="shared" si="62"/>
        <v>0</v>
      </c>
      <c r="CC112" s="85">
        <v>0</v>
      </c>
      <c r="CD112" s="84">
        <f t="shared" si="74"/>
        <v>1</v>
      </c>
      <c r="CE112" s="24">
        <f t="shared" si="74"/>
        <v>0</v>
      </c>
      <c r="CF112" s="24">
        <f t="shared" si="74"/>
        <v>0</v>
      </c>
      <c r="CG112" s="24">
        <f t="shared" si="74"/>
        <v>0</v>
      </c>
      <c r="CH112" s="85">
        <f t="shared" si="74"/>
        <v>0</v>
      </c>
      <c r="CI112" s="24">
        <v>1</v>
      </c>
      <c r="CJ112" s="24">
        <v>0</v>
      </c>
      <c r="CK112" s="24">
        <v>0</v>
      </c>
      <c r="CL112" s="24">
        <v>0</v>
      </c>
      <c r="CM112" s="85">
        <v>0</v>
      </c>
      <c r="CN112" s="47"/>
    </row>
    <row r="113" spans="1:92" ht="15.75" customHeight="1" x14ac:dyDescent="0.25">
      <c r="A113" s="40"/>
      <c r="D113" s="23" t="s">
        <v>115</v>
      </c>
      <c r="E113" s="23"/>
      <c r="F113" s="23"/>
      <c r="G113" s="23" t="s">
        <v>23</v>
      </c>
      <c r="H113" s="24"/>
      <c r="I113" s="24">
        <v>22</v>
      </c>
      <c r="J113" s="24">
        <v>0</v>
      </c>
      <c r="K113" s="24">
        <v>13</v>
      </c>
      <c r="L113" s="24">
        <v>13</v>
      </c>
      <c r="M113" s="55">
        <v>10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6</v>
      </c>
      <c r="BB113" s="24">
        <v>0</v>
      </c>
      <c r="BC113" s="24">
        <v>0</v>
      </c>
      <c r="BD113" s="24">
        <f t="shared" si="78"/>
        <v>0</v>
      </c>
      <c r="BE113" s="85">
        <v>0</v>
      </c>
      <c r="BF113" s="84">
        <f t="shared" si="79"/>
        <v>28</v>
      </c>
      <c r="BG113" s="24">
        <f t="shared" si="79"/>
        <v>0</v>
      </c>
      <c r="BH113" s="24">
        <f t="shared" si="79"/>
        <v>4</v>
      </c>
      <c r="BI113" s="24">
        <f t="shared" si="79"/>
        <v>4</v>
      </c>
      <c r="BJ113" s="85">
        <f t="shared" si="79"/>
        <v>2</v>
      </c>
      <c r="BK113" s="24">
        <v>22</v>
      </c>
      <c r="BL113" s="24">
        <v>0</v>
      </c>
      <c r="BM113" s="24">
        <v>4</v>
      </c>
      <c r="BN113" s="24">
        <f t="shared" si="80"/>
        <v>4</v>
      </c>
      <c r="BO113" s="85">
        <v>2</v>
      </c>
      <c r="BP113" s="47"/>
      <c r="BQ113" s="47"/>
      <c r="BR113" s="30">
        <v>8</v>
      </c>
      <c r="BS113" s="23" t="s">
        <v>116</v>
      </c>
      <c r="BT113" s="23"/>
      <c r="BU113" s="23"/>
      <c r="BV113" s="23"/>
      <c r="BW113" s="24"/>
      <c r="BX113" s="23"/>
      <c r="BY113" s="84">
        <v>2</v>
      </c>
      <c r="BZ113" s="24">
        <v>0</v>
      </c>
      <c r="CA113" s="24">
        <v>0</v>
      </c>
      <c r="CB113" s="24">
        <f t="shared" si="62"/>
        <v>0</v>
      </c>
      <c r="CC113" s="85">
        <v>0</v>
      </c>
      <c r="CD113" s="84">
        <f t="shared" si="74"/>
        <v>4</v>
      </c>
      <c r="CE113" s="24">
        <f t="shared" si="74"/>
        <v>1</v>
      </c>
      <c r="CF113" s="24">
        <f t="shared" si="74"/>
        <v>3</v>
      </c>
      <c r="CG113" s="24">
        <f t="shared" si="74"/>
        <v>4</v>
      </c>
      <c r="CH113" s="85">
        <f t="shared" si="74"/>
        <v>0</v>
      </c>
      <c r="CI113" s="24">
        <v>2</v>
      </c>
      <c r="CJ113" s="24">
        <v>1</v>
      </c>
      <c r="CK113" s="24">
        <v>3</v>
      </c>
      <c r="CL113" s="24">
        <v>4</v>
      </c>
      <c r="CM113" s="85">
        <v>0</v>
      </c>
      <c r="CN113" s="47"/>
    </row>
    <row r="114" spans="1:92" ht="15.75" customHeight="1" x14ac:dyDescent="0.25">
      <c r="A114" s="40"/>
      <c r="D114" s="23" t="s">
        <v>112</v>
      </c>
      <c r="E114" s="23"/>
      <c r="F114" s="23"/>
      <c r="G114" s="23" t="s">
        <v>15</v>
      </c>
      <c r="H114" s="24"/>
      <c r="I114" s="24">
        <v>24</v>
      </c>
      <c r="J114" s="24">
        <v>25</v>
      </c>
      <c r="K114" s="24">
        <v>18</v>
      </c>
      <c r="L114" s="24">
        <v>43</v>
      </c>
      <c r="M114" s="55">
        <v>10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78"/>
        <v>0</v>
      </c>
      <c r="BE114" s="85">
        <v>0</v>
      </c>
      <c r="BF114" s="84">
        <f t="shared" si="79"/>
        <v>2.5</v>
      </c>
      <c r="BG114" s="24">
        <f t="shared" si="79"/>
        <v>0</v>
      </c>
      <c r="BH114" s="24">
        <f t="shared" si="79"/>
        <v>0</v>
      </c>
      <c r="BI114" s="24">
        <f t="shared" si="79"/>
        <v>0</v>
      </c>
      <c r="BJ114" s="85">
        <f t="shared" si="79"/>
        <v>2</v>
      </c>
      <c r="BK114" s="24">
        <v>2.5</v>
      </c>
      <c r="BL114" s="24">
        <v>0</v>
      </c>
      <c r="BM114" s="24">
        <v>0</v>
      </c>
      <c r="BN114" s="24">
        <f t="shared" si="80"/>
        <v>0</v>
      </c>
      <c r="BO114" s="85">
        <v>2</v>
      </c>
      <c r="BP114" s="47"/>
      <c r="BQ114" s="47"/>
      <c r="BR114" s="30">
        <v>7</v>
      </c>
      <c r="BS114" s="23" t="s">
        <v>38</v>
      </c>
      <c r="BT114" s="23"/>
      <c r="BU114" s="23"/>
      <c r="BV114" s="23"/>
      <c r="BW114" s="24"/>
      <c r="BX114" s="23"/>
      <c r="BY114" s="84">
        <v>0</v>
      </c>
      <c r="BZ114" s="24">
        <v>0</v>
      </c>
      <c r="CA114" s="24">
        <v>0</v>
      </c>
      <c r="CB114" s="24">
        <f t="shared" si="62"/>
        <v>0</v>
      </c>
      <c r="CC114" s="85">
        <v>0</v>
      </c>
      <c r="CD114" s="84">
        <f t="shared" ref="CD114:CH118" si="81">+CI114+BY114</f>
        <v>4</v>
      </c>
      <c r="CE114" s="24">
        <f t="shared" si="81"/>
        <v>0</v>
      </c>
      <c r="CF114" s="24">
        <f t="shared" si="81"/>
        <v>2</v>
      </c>
      <c r="CG114" s="24">
        <f t="shared" si="81"/>
        <v>2</v>
      </c>
      <c r="CH114" s="85">
        <f t="shared" si="81"/>
        <v>0</v>
      </c>
      <c r="CI114" s="24">
        <v>4</v>
      </c>
      <c r="CJ114" s="24">
        <v>0</v>
      </c>
      <c r="CK114" s="24">
        <v>2</v>
      </c>
      <c r="CL114" s="24">
        <v>2</v>
      </c>
      <c r="CM114" s="85">
        <v>0</v>
      </c>
      <c r="CN114" s="47"/>
    </row>
    <row r="115" spans="1:92" ht="15.75" customHeight="1" x14ac:dyDescent="0.25">
      <c r="A115" s="40"/>
      <c r="D115" s="23" t="s">
        <v>78</v>
      </c>
      <c r="E115" s="23"/>
      <c r="F115" s="23"/>
      <c r="G115" s="23" t="s">
        <v>23</v>
      </c>
      <c r="H115" s="24"/>
      <c r="I115" s="24">
        <v>25</v>
      </c>
      <c r="J115" s="24">
        <v>37</v>
      </c>
      <c r="K115" s="24">
        <v>11</v>
      </c>
      <c r="L115" s="24">
        <v>48</v>
      </c>
      <c r="M115" s="55">
        <v>10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78"/>
        <v>0</v>
      </c>
      <c r="BE115" s="85">
        <v>0</v>
      </c>
      <c r="BF115" s="84">
        <f t="shared" si="79"/>
        <v>20</v>
      </c>
      <c r="BG115" s="24">
        <f t="shared" si="79"/>
        <v>2</v>
      </c>
      <c r="BH115" s="24">
        <f t="shared" si="79"/>
        <v>4</v>
      </c>
      <c r="BI115" s="24">
        <f t="shared" si="79"/>
        <v>6</v>
      </c>
      <c r="BJ115" s="85">
        <f t="shared" si="79"/>
        <v>4</v>
      </c>
      <c r="BK115" s="24">
        <v>20</v>
      </c>
      <c r="BL115" s="24">
        <v>2</v>
      </c>
      <c r="BM115" s="24">
        <v>4</v>
      </c>
      <c r="BN115" s="24">
        <f t="shared" si="80"/>
        <v>6</v>
      </c>
      <c r="BO115" s="85">
        <v>4</v>
      </c>
      <c r="BP115" s="47"/>
      <c r="BQ115" s="47"/>
      <c r="BR115" s="30">
        <v>6.5</v>
      </c>
      <c r="BS115" s="23" t="s">
        <v>130</v>
      </c>
      <c r="BT115" s="23"/>
      <c r="BU115" s="23"/>
      <c r="BV115" s="23"/>
      <c r="BW115" s="24"/>
      <c r="BX115" s="23"/>
      <c r="BY115" s="84">
        <v>0</v>
      </c>
      <c r="BZ115" s="24">
        <v>0</v>
      </c>
      <c r="CA115" s="24">
        <v>0</v>
      </c>
      <c r="CB115" s="24">
        <f t="shared" si="62"/>
        <v>0</v>
      </c>
      <c r="CC115" s="85">
        <v>0</v>
      </c>
      <c r="CD115" s="84">
        <f t="shared" si="81"/>
        <v>4</v>
      </c>
      <c r="CE115" s="24">
        <f t="shared" si="81"/>
        <v>0</v>
      </c>
      <c r="CF115" s="24">
        <f t="shared" si="81"/>
        <v>3</v>
      </c>
      <c r="CG115" s="24">
        <f t="shared" si="81"/>
        <v>3</v>
      </c>
      <c r="CH115" s="85">
        <f t="shared" si="81"/>
        <v>2</v>
      </c>
      <c r="CI115" s="24">
        <v>4</v>
      </c>
      <c r="CJ115" s="24">
        <v>0</v>
      </c>
      <c r="CK115" s="24">
        <v>3</v>
      </c>
      <c r="CL115" s="24">
        <v>3</v>
      </c>
      <c r="CM115" s="85">
        <v>2</v>
      </c>
      <c r="CN115" s="47"/>
    </row>
    <row r="116" spans="1:92" ht="15.75" customHeight="1" x14ac:dyDescent="0.25">
      <c r="A116" s="40"/>
      <c r="D116" s="23" t="s">
        <v>158</v>
      </c>
      <c r="E116" s="23"/>
      <c r="F116" s="23"/>
      <c r="G116" s="23" t="s">
        <v>131</v>
      </c>
      <c r="H116" s="24"/>
      <c r="I116" s="24">
        <v>29</v>
      </c>
      <c r="J116" s="24">
        <v>38</v>
      </c>
      <c r="K116" s="24">
        <v>28</v>
      </c>
      <c r="L116" s="24">
        <v>66</v>
      </c>
      <c r="M116" s="55">
        <v>10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7</v>
      </c>
      <c r="BB116" s="24">
        <v>1</v>
      </c>
      <c r="BC116" s="24">
        <v>3</v>
      </c>
      <c r="BD116" s="24">
        <f t="shared" si="78"/>
        <v>4</v>
      </c>
      <c r="BE116" s="85">
        <v>0</v>
      </c>
      <c r="BF116" s="84">
        <f t="shared" si="79"/>
        <v>26</v>
      </c>
      <c r="BG116" s="24">
        <f t="shared" si="79"/>
        <v>1</v>
      </c>
      <c r="BH116" s="24">
        <f t="shared" si="79"/>
        <v>6</v>
      </c>
      <c r="BI116" s="24">
        <f t="shared" si="79"/>
        <v>7</v>
      </c>
      <c r="BJ116" s="85">
        <f t="shared" si="79"/>
        <v>2</v>
      </c>
      <c r="BK116" s="24">
        <v>19</v>
      </c>
      <c r="BL116" s="24">
        <v>0</v>
      </c>
      <c r="BM116" s="24">
        <v>3</v>
      </c>
      <c r="BN116" s="24">
        <f t="shared" si="80"/>
        <v>3</v>
      </c>
      <c r="BO116" s="85">
        <v>2</v>
      </c>
      <c r="BP116" s="47"/>
      <c r="BQ116" s="47"/>
      <c r="BR116" s="30">
        <v>8</v>
      </c>
      <c r="BS116" s="23" t="s">
        <v>66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 t="shared" si="62"/>
        <v>0</v>
      </c>
      <c r="CC116" s="85">
        <v>0</v>
      </c>
      <c r="CD116" s="84">
        <f t="shared" si="81"/>
        <v>3</v>
      </c>
      <c r="CE116" s="24">
        <f t="shared" si="81"/>
        <v>0</v>
      </c>
      <c r="CF116" s="24">
        <f t="shared" si="81"/>
        <v>1</v>
      </c>
      <c r="CG116" s="24">
        <f t="shared" si="81"/>
        <v>1</v>
      </c>
      <c r="CH116" s="85">
        <f t="shared" si="81"/>
        <v>2</v>
      </c>
      <c r="CI116" s="24">
        <v>3</v>
      </c>
      <c r="CJ116" s="24">
        <v>0</v>
      </c>
      <c r="CK116" s="24">
        <v>1</v>
      </c>
      <c r="CL116" s="24">
        <v>1</v>
      </c>
      <c r="CM116" s="85">
        <v>2</v>
      </c>
      <c r="CN116" s="47"/>
    </row>
    <row r="117" spans="1:92" ht="15.75" customHeight="1" x14ac:dyDescent="0.25">
      <c r="A117" s="40"/>
      <c r="D117" s="23" t="s">
        <v>173</v>
      </c>
      <c r="E117" s="23"/>
      <c r="F117" s="23"/>
      <c r="G117" s="16" t="s">
        <v>138</v>
      </c>
      <c r="H117" s="24"/>
      <c r="I117" s="24">
        <v>25</v>
      </c>
      <c r="J117" s="24">
        <v>1</v>
      </c>
      <c r="K117" s="24">
        <v>6</v>
      </c>
      <c r="L117" s="24">
        <v>7</v>
      </c>
      <c r="M117" s="55">
        <v>8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7</v>
      </c>
      <c r="BB117" s="24">
        <v>0</v>
      </c>
      <c r="BC117" s="24">
        <v>0</v>
      </c>
      <c r="BD117" s="24">
        <f t="shared" si="78"/>
        <v>0</v>
      </c>
      <c r="BE117" s="85">
        <v>2</v>
      </c>
      <c r="BF117" s="84">
        <f t="shared" si="79"/>
        <v>26</v>
      </c>
      <c r="BG117" s="24">
        <f t="shared" si="79"/>
        <v>0</v>
      </c>
      <c r="BH117" s="24">
        <f t="shared" si="79"/>
        <v>2</v>
      </c>
      <c r="BI117" s="24">
        <f t="shared" si="79"/>
        <v>2</v>
      </c>
      <c r="BJ117" s="85">
        <f t="shared" si="79"/>
        <v>2</v>
      </c>
      <c r="BK117" s="24">
        <v>19</v>
      </c>
      <c r="BL117" s="24">
        <v>0</v>
      </c>
      <c r="BM117" s="24">
        <v>2</v>
      </c>
      <c r="BN117" s="24">
        <f t="shared" si="80"/>
        <v>2</v>
      </c>
      <c r="BO117" s="85">
        <v>0</v>
      </c>
      <c r="BP117" s="47"/>
      <c r="BQ117" s="47"/>
      <c r="BR117" s="30">
        <v>9.5</v>
      </c>
      <c r="BS117" s="23" t="s">
        <v>78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 t="shared" si="62"/>
        <v>0</v>
      </c>
      <c r="CC117" s="85">
        <v>0</v>
      </c>
      <c r="CD117" s="84">
        <f t="shared" si="81"/>
        <v>1</v>
      </c>
      <c r="CE117" s="24">
        <f t="shared" si="81"/>
        <v>2</v>
      </c>
      <c r="CF117" s="24">
        <f t="shared" si="81"/>
        <v>0</v>
      </c>
      <c r="CG117" s="24">
        <f t="shared" si="81"/>
        <v>2</v>
      </c>
      <c r="CH117" s="85">
        <f t="shared" si="81"/>
        <v>0</v>
      </c>
      <c r="CI117" s="24">
        <v>1</v>
      </c>
      <c r="CJ117" s="24">
        <v>2</v>
      </c>
      <c r="CK117" s="24">
        <v>0</v>
      </c>
      <c r="CL117" s="24">
        <v>2</v>
      </c>
      <c r="CM117" s="85">
        <v>0</v>
      </c>
      <c r="CN117" s="47"/>
    </row>
    <row r="118" spans="1:92" ht="15.75" customHeight="1" thickBot="1" x14ac:dyDescent="0.3">
      <c r="A118" s="40"/>
      <c r="D118" s="23" t="s">
        <v>119</v>
      </c>
      <c r="E118" s="23"/>
      <c r="F118" s="23"/>
      <c r="G118" s="23" t="s">
        <v>19</v>
      </c>
      <c r="H118" s="24"/>
      <c r="I118" s="24">
        <v>26</v>
      </c>
      <c r="J118" s="24">
        <v>32</v>
      </c>
      <c r="K118" s="24">
        <v>12</v>
      </c>
      <c r="L118" s="24">
        <v>44</v>
      </c>
      <c r="M118" s="55">
        <v>8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77</v>
      </c>
      <c r="BB118" s="25">
        <f t="shared" ref="BB118" si="82">SUM(BB106:BB117)</f>
        <v>25</v>
      </c>
      <c r="BC118" s="25">
        <f>SUM(BC106:BC117)</f>
        <v>40</v>
      </c>
      <c r="BD118" s="25">
        <f>+BC118+BB118</f>
        <v>65</v>
      </c>
      <c r="BE118" s="89">
        <f>SUM(BE106:BE117)</f>
        <v>6</v>
      </c>
      <c r="BF118" s="88">
        <f>SUM(BF106:BF117)</f>
        <v>318</v>
      </c>
      <c r="BG118" s="25">
        <f t="shared" ref="BG118" si="83">SUM(BG106:BG117)</f>
        <v>80</v>
      </c>
      <c r="BH118" s="25">
        <f>SUM(BH106:BH117)</f>
        <v>122</v>
      </c>
      <c r="BI118" s="25">
        <f>+BH118+BG118</f>
        <v>202</v>
      </c>
      <c r="BJ118" s="89">
        <f>SUM(BJ106:BJ117)</f>
        <v>36</v>
      </c>
      <c r="BK118" s="25">
        <f>SUM(BK106:BK117)</f>
        <v>241</v>
      </c>
      <c r="BL118" s="25">
        <f t="shared" ref="BL118" si="84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30">
        <v>8</v>
      </c>
      <c r="BS118" s="23" t="s">
        <v>123</v>
      </c>
      <c r="BT118" s="23"/>
      <c r="BU118" s="23"/>
      <c r="BV118" s="23"/>
      <c r="BW118" s="24"/>
      <c r="BX118" s="23"/>
      <c r="BY118" s="84">
        <v>0</v>
      </c>
      <c r="BZ118" s="24">
        <v>0</v>
      </c>
      <c r="CA118" s="24">
        <v>0</v>
      </c>
      <c r="CB118" s="24">
        <f t="shared" si="62"/>
        <v>0</v>
      </c>
      <c r="CC118" s="85">
        <v>0</v>
      </c>
      <c r="CD118" s="84">
        <f t="shared" si="81"/>
        <v>1</v>
      </c>
      <c r="CE118" s="24">
        <f t="shared" si="81"/>
        <v>1</v>
      </c>
      <c r="CF118" s="24">
        <f t="shared" si="81"/>
        <v>0</v>
      </c>
      <c r="CG118" s="24">
        <f t="shared" si="81"/>
        <v>1</v>
      </c>
      <c r="CH118" s="85">
        <f t="shared" si="81"/>
        <v>2</v>
      </c>
      <c r="CI118" s="24">
        <v>1</v>
      </c>
      <c r="CJ118" s="24">
        <v>1</v>
      </c>
      <c r="CK118" s="24">
        <v>0</v>
      </c>
      <c r="CL118" s="24">
        <v>1</v>
      </c>
      <c r="CM118" s="85">
        <v>2</v>
      </c>
      <c r="CN118" s="47"/>
    </row>
    <row r="119" spans="1:92" ht="15.75" customHeight="1" x14ac:dyDescent="0.25">
      <c r="A119" s="40"/>
      <c r="D119" s="23" t="s">
        <v>38</v>
      </c>
      <c r="E119" s="23"/>
      <c r="F119" s="23"/>
      <c r="G119" s="23" t="s">
        <v>25</v>
      </c>
      <c r="H119" s="24"/>
      <c r="I119" s="24">
        <v>27</v>
      </c>
      <c r="J119" s="24">
        <v>4</v>
      </c>
      <c r="K119" s="24">
        <v>13</v>
      </c>
      <c r="L119" s="24">
        <v>17</v>
      </c>
      <c r="M119" s="55">
        <v>8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20</v>
      </c>
      <c r="BB119" s="24">
        <v>2</v>
      </c>
      <c r="BC119" s="24">
        <v>9</v>
      </c>
      <c r="BD119" s="24">
        <f t="shared" ref="BD119:BD130" si="85">+BB119+BC119</f>
        <v>11</v>
      </c>
      <c r="BE119" s="85">
        <v>0</v>
      </c>
      <c r="BF119" s="84">
        <f t="shared" ref="BF119:BJ130" si="86">+BK119+BA119</f>
        <v>59</v>
      </c>
      <c r="BG119" s="24">
        <f t="shared" si="86"/>
        <v>6</v>
      </c>
      <c r="BH119" s="24">
        <f t="shared" si="86"/>
        <v>14</v>
      </c>
      <c r="BI119" s="24">
        <f t="shared" si="86"/>
        <v>20</v>
      </c>
      <c r="BJ119" s="85">
        <f t="shared" si="86"/>
        <v>0</v>
      </c>
      <c r="BK119" s="15">
        <v>39</v>
      </c>
      <c r="BL119" s="15">
        <v>4</v>
      </c>
      <c r="BM119" s="15">
        <v>5</v>
      </c>
      <c r="BN119" s="15">
        <f t="shared" ref="BN119:BN130" si="87">+BL119+BM119</f>
        <v>9</v>
      </c>
      <c r="BO119" s="87">
        <v>0</v>
      </c>
      <c r="BP119" s="47"/>
      <c r="BQ119" s="47"/>
      <c r="BR119" s="57"/>
      <c r="BS119" s="34" t="s">
        <v>760</v>
      </c>
      <c r="BT119" s="34"/>
      <c r="BU119" s="34"/>
      <c r="BV119" s="57"/>
      <c r="BW119" s="15"/>
      <c r="BX119" s="34"/>
      <c r="BY119" s="86">
        <f t="shared" ref="BY119:CM119" si="88">SUM(BY82:BY118)</f>
        <v>30</v>
      </c>
      <c r="BZ119" s="15">
        <f t="shared" si="88"/>
        <v>4</v>
      </c>
      <c r="CA119" s="15">
        <f t="shared" si="88"/>
        <v>15</v>
      </c>
      <c r="CB119" s="15">
        <f t="shared" si="88"/>
        <v>19</v>
      </c>
      <c r="CC119" s="87">
        <f t="shared" si="88"/>
        <v>2</v>
      </c>
      <c r="CD119" s="86">
        <f t="shared" si="88"/>
        <v>100.5</v>
      </c>
      <c r="CE119" s="15">
        <f t="shared" si="88"/>
        <v>19</v>
      </c>
      <c r="CF119" s="15">
        <f t="shared" si="88"/>
        <v>35</v>
      </c>
      <c r="CG119" s="15">
        <f t="shared" si="88"/>
        <v>54</v>
      </c>
      <c r="CH119" s="87">
        <f t="shared" si="88"/>
        <v>8</v>
      </c>
      <c r="CI119" s="86">
        <f t="shared" si="88"/>
        <v>70.5</v>
      </c>
      <c r="CJ119" s="15">
        <f t="shared" si="88"/>
        <v>15</v>
      </c>
      <c r="CK119" s="15">
        <f t="shared" si="88"/>
        <v>20</v>
      </c>
      <c r="CL119" s="15">
        <f t="shared" si="88"/>
        <v>35</v>
      </c>
      <c r="CM119" s="87">
        <f t="shared" si="88"/>
        <v>6</v>
      </c>
      <c r="CN119" s="47"/>
    </row>
    <row r="120" spans="1:92" ht="15.75" customHeight="1" thickBot="1" x14ac:dyDescent="0.3">
      <c r="A120" s="40"/>
      <c r="D120" s="23" t="s">
        <v>171</v>
      </c>
      <c r="E120" s="23"/>
      <c r="F120" s="23"/>
      <c r="G120" s="23" t="s">
        <v>131</v>
      </c>
      <c r="H120" s="24"/>
      <c r="I120" s="24">
        <v>29</v>
      </c>
      <c r="J120" s="24">
        <v>30</v>
      </c>
      <c r="K120" s="24">
        <v>42</v>
      </c>
      <c r="L120" s="24">
        <v>72</v>
      </c>
      <c r="M120" s="55">
        <v>8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85"/>
        <v>0</v>
      </c>
      <c r="BE120" s="85">
        <v>0</v>
      </c>
      <c r="BF120" s="84">
        <f t="shared" si="86"/>
        <v>5</v>
      </c>
      <c r="BG120" s="24">
        <f t="shared" si="86"/>
        <v>0</v>
      </c>
      <c r="BH120" s="24">
        <f t="shared" si="86"/>
        <v>0</v>
      </c>
      <c r="BI120" s="24">
        <f t="shared" si="86"/>
        <v>0</v>
      </c>
      <c r="BJ120" s="85">
        <f t="shared" si="86"/>
        <v>0</v>
      </c>
      <c r="BK120" s="24">
        <v>5</v>
      </c>
      <c r="BL120" s="24">
        <v>0</v>
      </c>
      <c r="BM120" s="24">
        <v>0</v>
      </c>
      <c r="BN120" s="24">
        <f t="shared" si="87"/>
        <v>0</v>
      </c>
      <c r="BO120" s="85">
        <v>0</v>
      </c>
      <c r="BP120" s="47"/>
      <c r="BQ120" s="47"/>
      <c r="BR120" s="30"/>
      <c r="BS120" s="23" t="s">
        <v>774</v>
      </c>
      <c r="BT120" s="23"/>
      <c r="BU120" s="23"/>
      <c r="BV120" s="30"/>
      <c r="BW120" s="24"/>
      <c r="BX120" s="23"/>
      <c r="BY120" s="84">
        <f>+BY119+BY56+AC103-1</f>
        <v>158</v>
      </c>
      <c r="BZ120" s="24">
        <f>+BZ119+BZ56</f>
        <v>31</v>
      </c>
      <c r="CA120" s="24">
        <f>+CA119+CA56</f>
        <v>69</v>
      </c>
      <c r="CB120" s="24">
        <f>+CB119+CB56</f>
        <v>100</v>
      </c>
      <c r="CC120" s="85">
        <f>+CC119+CC56</f>
        <v>16</v>
      </c>
      <c r="CD120" s="84">
        <f>+CD119+CD56+AC92-1-1</f>
        <v>583.5</v>
      </c>
      <c r="CE120" s="24">
        <f>+CE119+CE56</f>
        <v>138</v>
      </c>
      <c r="CF120" s="24">
        <f>+CF119+CF56</f>
        <v>218</v>
      </c>
      <c r="CG120" s="24">
        <f>+CG119+CG56</f>
        <v>356</v>
      </c>
      <c r="CH120" s="85">
        <f>+CH119+CH56</f>
        <v>66</v>
      </c>
      <c r="CI120" s="84">
        <f>+CI119+CI56+AC121-1-1</f>
        <v>424.5</v>
      </c>
      <c r="CJ120" s="24">
        <f>+CJ119+CJ56</f>
        <v>107</v>
      </c>
      <c r="CK120" s="24">
        <f>+CK119+CK56</f>
        <v>149</v>
      </c>
      <c r="CL120" s="24">
        <f>+CL119+CL56</f>
        <v>256</v>
      </c>
      <c r="CM120" s="85">
        <f>+CM119+CM56</f>
        <v>50</v>
      </c>
      <c r="CN120" s="47"/>
    </row>
    <row r="121" spans="1:92" ht="15.75" customHeight="1" x14ac:dyDescent="0.25">
      <c r="A121" s="40"/>
      <c r="D121" s="23" t="s">
        <v>179</v>
      </c>
      <c r="E121" s="23"/>
      <c r="F121" s="23"/>
      <c r="G121" s="23" t="s">
        <v>19</v>
      </c>
      <c r="H121" s="24"/>
      <c r="I121" s="24">
        <v>29</v>
      </c>
      <c r="J121" s="24">
        <v>6</v>
      </c>
      <c r="K121" s="24">
        <v>17</v>
      </c>
      <c r="L121" s="24">
        <v>23</v>
      </c>
      <c r="M121" s="55">
        <v>8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6</v>
      </c>
      <c r="BB121" s="24">
        <v>7</v>
      </c>
      <c r="BC121" s="24">
        <v>4</v>
      </c>
      <c r="BD121" s="24">
        <f t="shared" si="85"/>
        <v>11</v>
      </c>
      <c r="BE121" s="85">
        <v>4</v>
      </c>
      <c r="BF121" s="84">
        <f t="shared" si="86"/>
        <v>24</v>
      </c>
      <c r="BG121" s="24">
        <f t="shared" si="86"/>
        <v>25</v>
      </c>
      <c r="BH121" s="24">
        <f t="shared" si="86"/>
        <v>18</v>
      </c>
      <c r="BI121" s="24">
        <f t="shared" si="86"/>
        <v>43</v>
      </c>
      <c r="BJ121" s="85">
        <f t="shared" si="86"/>
        <v>10</v>
      </c>
      <c r="BK121" s="24">
        <v>18</v>
      </c>
      <c r="BL121" s="24">
        <v>18</v>
      </c>
      <c r="BM121" s="24">
        <v>14</v>
      </c>
      <c r="BN121" s="24">
        <f t="shared" si="87"/>
        <v>32</v>
      </c>
      <c r="BO121" s="85">
        <v>6</v>
      </c>
      <c r="BP121" s="47"/>
      <c r="BQ121" s="47"/>
      <c r="BR121" s="16"/>
      <c r="BT121" s="16"/>
      <c r="BU121" s="16"/>
      <c r="BV121" s="16"/>
      <c r="BW121" s="16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47"/>
    </row>
    <row r="122" spans="1:92" ht="15.75" customHeight="1" x14ac:dyDescent="0.25">
      <c r="A122" s="40"/>
      <c r="D122" s="23" t="s">
        <v>37</v>
      </c>
      <c r="E122" s="23"/>
      <c r="F122" s="23"/>
      <c r="G122" s="23" t="s">
        <v>17</v>
      </c>
      <c r="H122" s="24"/>
      <c r="I122" s="24">
        <v>19</v>
      </c>
      <c r="J122" s="24">
        <v>7</v>
      </c>
      <c r="K122" s="24">
        <v>17</v>
      </c>
      <c r="L122" s="24">
        <v>24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6</v>
      </c>
      <c r="BB122" s="24">
        <v>5</v>
      </c>
      <c r="BC122" s="24">
        <v>4</v>
      </c>
      <c r="BD122" s="24">
        <f t="shared" si="85"/>
        <v>9</v>
      </c>
      <c r="BE122" s="85">
        <v>0</v>
      </c>
      <c r="BF122" s="84">
        <f t="shared" si="86"/>
        <v>25</v>
      </c>
      <c r="BG122" s="24">
        <f t="shared" si="86"/>
        <v>7</v>
      </c>
      <c r="BH122" s="24">
        <f t="shared" si="86"/>
        <v>13</v>
      </c>
      <c r="BI122" s="24">
        <f t="shared" si="86"/>
        <v>20</v>
      </c>
      <c r="BJ122" s="85">
        <f t="shared" si="86"/>
        <v>2</v>
      </c>
      <c r="BK122" s="24">
        <v>19</v>
      </c>
      <c r="BL122" s="24">
        <v>2</v>
      </c>
      <c r="BM122" s="24">
        <v>9</v>
      </c>
      <c r="BN122" s="24">
        <f t="shared" si="87"/>
        <v>11</v>
      </c>
      <c r="BO122" s="85">
        <v>2</v>
      </c>
      <c r="BP122" s="47"/>
      <c r="BQ122" s="47"/>
      <c r="BR122" s="30"/>
      <c r="BS122" s="23" t="s">
        <v>107</v>
      </c>
      <c r="BT122" s="23"/>
      <c r="BU122" s="23"/>
      <c r="BV122" s="30"/>
      <c r="BW122" s="24"/>
      <c r="BX122" s="23"/>
      <c r="BY122" s="24">
        <f t="shared" ref="BY122:CM122" si="89">+BA119+BA106+BA93+BA80+BA46+BA33+BA20+BA7</f>
        <v>158</v>
      </c>
      <c r="BZ122" s="24">
        <f t="shared" si="89"/>
        <v>31</v>
      </c>
      <c r="CA122" s="24">
        <f t="shared" si="89"/>
        <v>69</v>
      </c>
      <c r="CB122" s="24">
        <f t="shared" si="89"/>
        <v>100</v>
      </c>
      <c r="CC122" s="24">
        <f t="shared" si="89"/>
        <v>16</v>
      </c>
      <c r="CD122" s="24">
        <f t="shared" si="89"/>
        <v>582.5</v>
      </c>
      <c r="CE122" s="24">
        <f t="shared" si="89"/>
        <v>138</v>
      </c>
      <c r="CF122" s="24">
        <f t="shared" si="89"/>
        <v>218</v>
      </c>
      <c r="CG122" s="24">
        <f t="shared" si="89"/>
        <v>356</v>
      </c>
      <c r="CH122" s="24">
        <f t="shared" si="89"/>
        <v>66</v>
      </c>
      <c r="CI122" s="24">
        <f t="shared" si="89"/>
        <v>424.5</v>
      </c>
      <c r="CJ122" s="24">
        <f t="shared" si="89"/>
        <v>107</v>
      </c>
      <c r="CK122" s="24">
        <f t="shared" si="89"/>
        <v>149</v>
      </c>
      <c r="CL122" s="24">
        <f t="shared" si="89"/>
        <v>256</v>
      </c>
      <c r="CM122" s="24">
        <f t="shared" si="89"/>
        <v>50</v>
      </c>
      <c r="CN122" s="47"/>
    </row>
    <row r="123" spans="1:92" ht="15.75" customHeight="1" x14ac:dyDescent="0.25">
      <c r="A123" s="40"/>
      <c r="D123" s="23" t="s">
        <v>62</v>
      </c>
      <c r="E123" s="23"/>
      <c r="F123" s="23"/>
      <c r="G123" s="16" t="s">
        <v>21</v>
      </c>
      <c r="H123" s="24"/>
      <c r="I123" s="24">
        <v>22</v>
      </c>
      <c r="J123" s="24">
        <v>19</v>
      </c>
      <c r="K123" s="24">
        <v>8</v>
      </c>
      <c r="L123" s="24">
        <v>27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7</v>
      </c>
      <c r="BB123" s="24">
        <v>0</v>
      </c>
      <c r="BC123" s="24">
        <v>3</v>
      </c>
      <c r="BD123" s="24">
        <f t="shared" si="85"/>
        <v>3</v>
      </c>
      <c r="BE123" s="85">
        <v>2</v>
      </c>
      <c r="BF123" s="84">
        <f t="shared" si="86"/>
        <v>29</v>
      </c>
      <c r="BG123" s="24">
        <f t="shared" si="86"/>
        <v>0</v>
      </c>
      <c r="BH123" s="24">
        <f t="shared" si="86"/>
        <v>16</v>
      </c>
      <c r="BI123" s="24">
        <f t="shared" si="86"/>
        <v>16</v>
      </c>
      <c r="BJ123" s="85">
        <f t="shared" si="86"/>
        <v>2</v>
      </c>
      <c r="BK123" s="24">
        <v>22</v>
      </c>
      <c r="BL123" s="24">
        <v>0</v>
      </c>
      <c r="BM123" s="24">
        <v>13</v>
      </c>
      <c r="BN123" s="24">
        <f t="shared" si="87"/>
        <v>13</v>
      </c>
      <c r="BO123" s="85">
        <v>0</v>
      </c>
      <c r="BP123" s="47"/>
      <c r="BQ123" s="47"/>
      <c r="BR123" s="30"/>
      <c r="BS123" s="23"/>
      <c r="BW123" s="24"/>
      <c r="BX123" s="23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47"/>
    </row>
    <row r="124" spans="1:92" ht="15.75" customHeight="1" x14ac:dyDescent="0.25">
      <c r="A124" s="40"/>
      <c r="D124" s="23" t="s">
        <v>105</v>
      </c>
      <c r="E124" s="23"/>
      <c r="F124" s="23"/>
      <c r="G124" s="23" t="s">
        <v>131</v>
      </c>
      <c r="H124" s="24"/>
      <c r="I124" s="24">
        <v>22</v>
      </c>
      <c r="J124" s="24">
        <v>0</v>
      </c>
      <c r="K124" s="24">
        <v>6</v>
      </c>
      <c r="L124" s="24">
        <v>6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6</v>
      </c>
      <c r="BB124" s="24">
        <v>4</v>
      </c>
      <c r="BC124" s="24">
        <v>6</v>
      </c>
      <c r="BD124" s="24">
        <f t="shared" si="85"/>
        <v>10</v>
      </c>
      <c r="BE124" s="85">
        <v>4</v>
      </c>
      <c r="BF124" s="84">
        <f t="shared" si="86"/>
        <v>25</v>
      </c>
      <c r="BG124" s="24">
        <f t="shared" si="86"/>
        <v>22</v>
      </c>
      <c r="BH124" s="24">
        <f t="shared" si="86"/>
        <v>21</v>
      </c>
      <c r="BI124" s="24">
        <f t="shared" si="86"/>
        <v>43</v>
      </c>
      <c r="BJ124" s="85">
        <f t="shared" si="86"/>
        <v>6</v>
      </c>
      <c r="BK124" s="24">
        <v>19</v>
      </c>
      <c r="BL124" s="24">
        <v>18</v>
      </c>
      <c r="BM124" s="24">
        <v>15</v>
      </c>
      <c r="BN124" s="24">
        <f t="shared" si="87"/>
        <v>33</v>
      </c>
      <c r="BO124" s="85">
        <v>2</v>
      </c>
      <c r="BP124" s="47"/>
      <c r="BQ124" s="47"/>
      <c r="BR124" s="30"/>
      <c r="BS124" s="23"/>
      <c r="BT124" s="23"/>
      <c r="BU124" s="23"/>
      <c r="BV124" s="30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174</v>
      </c>
      <c r="E125" s="23"/>
      <c r="F125" s="23"/>
      <c r="G125" s="23" t="s">
        <v>25</v>
      </c>
      <c r="H125" s="24"/>
      <c r="I125" s="24">
        <v>24</v>
      </c>
      <c r="J125" s="24">
        <v>3</v>
      </c>
      <c r="K125" s="24">
        <v>7</v>
      </c>
      <c r="L125" s="24">
        <v>10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6</v>
      </c>
      <c r="BB125" s="24">
        <v>0</v>
      </c>
      <c r="BC125" s="24">
        <v>2</v>
      </c>
      <c r="BD125" s="24">
        <f t="shared" si="85"/>
        <v>2</v>
      </c>
      <c r="BE125" s="85">
        <v>0</v>
      </c>
      <c r="BF125" s="84">
        <f t="shared" si="86"/>
        <v>26</v>
      </c>
      <c r="BG125" s="24">
        <f t="shared" si="86"/>
        <v>1</v>
      </c>
      <c r="BH125" s="24">
        <f t="shared" si="86"/>
        <v>10</v>
      </c>
      <c r="BI125" s="24">
        <f t="shared" si="86"/>
        <v>11</v>
      </c>
      <c r="BJ125" s="85">
        <f t="shared" si="86"/>
        <v>4</v>
      </c>
      <c r="BK125" s="24">
        <v>20</v>
      </c>
      <c r="BL125" s="24">
        <v>1</v>
      </c>
      <c r="BM125" s="24">
        <v>8</v>
      </c>
      <c r="BN125" s="24">
        <f t="shared" si="87"/>
        <v>9</v>
      </c>
      <c r="BO125" s="85">
        <v>4</v>
      </c>
      <c r="BP125" s="47"/>
      <c r="BQ125" s="47"/>
      <c r="BR125" s="30"/>
      <c r="BS125" s="23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 t="s">
        <v>61</v>
      </c>
      <c r="E126" s="23"/>
      <c r="F126" s="23"/>
      <c r="G126" s="23" t="s">
        <v>17</v>
      </c>
      <c r="H126" s="24"/>
      <c r="I126" s="24">
        <v>25</v>
      </c>
      <c r="J126" s="24">
        <v>31</v>
      </c>
      <c r="K126" s="24">
        <v>24</v>
      </c>
      <c r="L126" s="24">
        <v>55</v>
      </c>
      <c r="M126" s="55">
        <v>6</v>
      </c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6</v>
      </c>
      <c r="BB126" s="24">
        <v>1</v>
      </c>
      <c r="BC126" s="24">
        <v>2</v>
      </c>
      <c r="BD126" s="24">
        <f t="shared" si="85"/>
        <v>3</v>
      </c>
      <c r="BE126" s="85">
        <v>2</v>
      </c>
      <c r="BF126" s="84">
        <f t="shared" si="86"/>
        <v>24</v>
      </c>
      <c r="BG126" s="24">
        <f t="shared" si="86"/>
        <v>3</v>
      </c>
      <c r="BH126" s="24">
        <f t="shared" si="86"/>
        <v>5</v>
      </c>
      <c r="BI126" s="24">
        <f t="shared" si="86"/>
        <v>8</v>
      </c>
      <c r="BJ126" s="85">
        <f t="shared" si="86"/>
        <v>4</v>
      </c>
      <c r="BK126" s="24">
        <v>18</v>
      </c>
      <c r="BL126" s="24">
        <v>2</v>
      </c>
      <c r="BM126" s="24">
        <v>3</v>
      </c>
      <c r="BN126" s="24">
        <f t="shared" si="87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D127" s="23" t="s">
        <v>106</v>
      </c>
      <c r="E127" s="23"/>
      <c r="F127" s="23"/>
      <c r="G127" s="23" t="s">
        <v>15</v>
      </c>
      <c r="H127" s="24"/>
      <c r="I127" s="24">
        <v>25</v>
      </c>
      <c r="J127" s="24">
        <v>22</v>
      </c>
      <c r="K127" s="24">
        <v>21</v>
      </c>
      <c r="L127" s="24">
        <v>43</v>
      </c>
      <c r="M127" s="55">
        <v>6</v>
      </c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4</v>
      </c>
      <c r="BB127" s="24">
        <v>2</v>
      </c>
      <c r="BC127" s="24">
        <v>1</v>
      </c>
      <c r="BD127" s="24">
        <f t="shared" si="85"/>
        <v>3</v>
      </c>
      <c r="BE127" s="85">
        <v>0</v>
      </c>
      <c r="BF127" s="84">
        <f t="shared" si="86"/>
        <v>26</v>
      </c>
      <c r="BG127" s="24">
        <f t="shared" si="86"/>
        <v>6</v>
      </c>
      <c r="BH127" s="24">
        <f t="shared" si="86"/>
        <v>8</v>
      </c>
      <c r="BI127" s="24">
        <f t="shared" si="86"/>
        <v>14</v>
      </c>
      <c r="BJ127" s="85">
        <f t="shared" si="86"/>
        <v>0</v>
      </c>
      <c r="BK127" s="24">
        <v>22</v>
      </c>
      <c r="BL127" s="24">
        <v>4</v>
      </c>
      <c r="BM127" s="24">
        <v>7</v>
      </c>
      <c r="BN127" s="24">
        <f t="shared" si="87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D128" s="23" t="s">
        <v>104</v>
      </c>
      <c r="E128" s="23"/>
      <c r="F128" s="23"/>
      <c r="G128" s="23" t="s">
        <v>25</v>
      </c>
      <c r="H128" s="24"/>
      <c r="I128" s="24">
        <v>25</v>
      </c>
      <c r="J128" s="24">
        <v>4</v>
      </c>
      <c r="K128" s="24">
        <v>20</v>
      </c>
      <c r="L128" s="24">
        <v>24</v>
      </c>
      <c r="M128" s="55">
        <v>6</v>
      </c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2</v>
      </c>
      <c r="BB128" s="24">
        <v>1</v>
      </c>
      <c r="BC128" s="24">
        <v>0</v>
      </c>
      <c r="BD128" s="24">
        <f t="shared" si="85"/>
        <v>1</v>
      </c>
      <c r="BE128" s="85">
        <v>0</v>
      </c>
      <c r="BF128" s="84">
        <f t="shared" si="86"/>
        <v>20</v>
      </c>
      <c r="BG128" s="24">
        <f t="shared" si="86"/>
        <v>5</v>
      </c>
      <c r="BH128" s="24">
        <f t="shared" si="86"/>
        <v>6</v>
      </c>
      <c r="BI128" s="24">
        <f t="shared" si="86"/>
        <v>11</v>
      </c>
      <c r="BJ128" s="85">
        <f t="shared" si="86"/>
        <v>0</v>
      </c>
      <c r="BK128" s="24">
        <v>18</v>
      </c>
      <c r="BL128" s="24">
        <v>4</v>
      </c>
      <c r="BM128" s="24">
        <v>6</v>
      </c>
      <c r="BN128" s="24">
        <f t="shared" si="87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D129" s="23" t="s">
        <v>49</v>
      </c>
      <c r="E129" s="23"/>
      <c r="F129" s="23"/>
      <c r="G129" s="16" t="s">
        <v>138</v>
      </c>
      <c r="H129" s="24"/>
      <c r="I129" s="24">
        <v>27</v>
      </c>
      <c r="J129" s="24">
        <v>13</v>
      </c>
      <c r="K129" s="24">
        <v>10</v>
      </c>
      <c r="L129" s="24">
        <v>23</v>
      </c>
      <c r="M129" s="55">
        <v>6</v>
      </c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7</v>
      </c>
      <c r="BB129" s="24">
        <v>1</v>
      </c>
      <c r="BC129" s="24">
        <v>1</v>
      </c>
      <c r="BD129" s="24">
        <f t="shared" si="85"/>
        <v>2</v>
      </c>
      <c r="BE129" s="85">
        <v>2</v>
      </c>
      <c r="BF129" s="84">
        <f t="shared" si="86"/>
        <v>26</v>
      </c>
      <c r="BG129" s="24">
        <f t="shared" si="86"/>
        <v>3</v>
      </c>
      <c r="BH129" s="24">
        <f t="shared" si="86"/>
        <v>5</v>
      </c>
      <c r="BI129" s="24">
        <f t="shared" si="86"/>
        <v>8</v>
      </c>
      <c r="BJ129" s="85">
        <f t="shared" si="86"/>
        <v>2</v>
      </c>
      <c r="BK129" s="24">
        <v>19</v>
      </c>
      <c r="BL129" s="24">
        <v>2</v>
      </c>
      <c r="BM129" s="24">
        <v>4</v>
      </c>
      <c r="BN129" s="24">
        <f t="shared" si="87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D130" s="23" t="s">
        <v>157</v>
      </c>
      <c r="G130" s="16" t="s">
        <v>138</v>
      </c>
      <c r="H130" s="24"/>
      <c r="I130" s="24">
        <v>27</v>
      </c>
      <c r="J130" s="24">
        <v>3</v>
      </c>
      <c r="K130" s="24">
        <v>13</v>
      </c>
      <c r="L130" s="24">
        <v>16</v>
      </c>
      <c r="M130" s="55">
        <v>6</v>
      </c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7</v>
      </c>
      <c r="BB130" s="24">
        <v>1</v>
      </c>
      <c r="BC130" s="24">
        <v>4</v>
      </c>
      <c r="BD130" s="24">
        <f t="shared" si="85"/>
        <v>5</v>
      </c>
      <c r="BE130" s="85">
        <v>2</v>
      </c>
      <c r="BF130" s="84">
        <f t="shared" si="86"/>
        <v>29</v>
      </c>
      <c r="BG130" s="24">
        <f t="shared" si="86"/>
        <v>1</v>
      </c>
      <c r="BH130" s="24">
        <f t="shared" si="86"/>
        <v>9</v>
      </c>
      <c r="BI130" s="24">
        <f t="shared" si="86"/>
        <v>10</v>
      </c>
      <c r="BJ130" s="85">
        <f t="shared" si="86"/>
        <v>4</v>
      </c>
      <c r="BK130" s="24">
        <v>22</v>
      </c>
      <c r="BL130" s="24">
        <v>0</v>
      </c>
      <c r="BM130" s="24">
        <v>5</v>
      </c>
      <c r="BN130" s="24">
        <f t="shared" si="87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D131" s="23" t="s">
        <v>52</v>
      </c>
      <c r="E131" s="23"/>
      <c r="F131" s="23"/>
      <c r="G131" s="23" t="s">
        <v>25</v>
      </c>
      <c r="H131" s="24"/>
      <c r="I131" s="24">
        <v>27</v>
      </c>
      <c r="J131" s="24">
        <v>2</v>
      </c>
      <c r="K131" s="24">
        <v>8</v>
      </c>
      <c r="L131" s="24">
        <v>10</v>
      </c>
      <c r="M131" s="55">
        <v>6</v>
      </c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77</v>
      </c>
      <c r="BB131" s="25">
        <f t="shared" ref="BB131" si="90">SUM(BB119:BB130)</f>
        <v>24</v>
      </c>
      <c r="BC131" s="25">
        <f>SUM(BC119:BC130)</f>
        <v>36</v>
      </c>
      <c r="BD131" s="25">
        <f>+BC131+BB131</f>
        <v>60</v>
      </c>
      <c r="BE131" s="89">
        <f>SUM(BE119:BE130)</f>
        <v>16</v>
      </c>
      <c r="BF131" s="88">
        <f>SUM(BF119:BF130)</f>
        <v>318</v>
      </c>
      <c r="BG131" s="25">
        <f t="shared" ref="BG131" si="91">SUM(BG119:BG130)</f>
        <v>79</v>
      </c>
      <c r="BH131" s="25">
        <f>SUM(BH119:BH130)</f>
        <v>125</v>
      </c>
      <c r="BI131" s="25">
        <f>+BH131+BG131</f>
        <v>204</v>
      </c>
      <c r="BJ131" s="89">
        <f>SUM(BJ119:BJ130)</f>
        <v>34</v>
      </c>
      <c r="BK131" s="25">
        <f>SUM(BK119:BK130)</f>
        <v>241</v>
      </c>
      <c r="BL131" s="25">
        <f t="shared" ref="BL131" si="92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614</v>
      </c>
      <c r="BB132" s="95">
        <f t="shared" ref="BB132:BE132" si="93">+BB131+BB118+BB105+BB92+BB58+BB45+BB32+BB19</f>
        <v>152</v>
      </c>
      <c r="BC132" s="95">
        <f t="shared" si="93"/>
        <v>241</v>
      </c>
      <c r="BD132" s="95">
        <f t="shared" si="93"/>
        <v>393</v>
      </c>
      <c r="BE132" s="95">
        <f t="shared" si="93"/>
        <v>90</v>
      </c>
      <c r="BF132" s="94">
        <f>+BF131+BF118+BF105+BF92+BF58+BF45+BF32+BF19</f>
        <v>2543</v>
      </c>
      <c r="BG132" s="95">
        <f t="shared" ref="BG132:BJ132" si="94">+BG131+BG118+BG105+BG92+BG58+BG45+BG32+BG19</f>
        <v>658</v>
      </c>
      <c r="BH132" s="95">
        <f t="shared" si="94"/>
        <v>1057</v>
      </c>
      <c r="BI132" s="95">
        <f t="shared" si="94"/>
        <v>1715</v>
      </c>
      <c r="BJ132" s="96">
        <f t="shared" si="94"/>
        <v>344</v>
      </c>
      <c r="BK132" s="95">
        <f>+BK131+BK118+BK105+BK92+BK58+BK45+BK32+BK19</f>
        <v>1929</v>
      </c>
      <c r="BL132" s="95">
        <f t="shared" ref="BL132:BO132" si="95">+BL131+BL118+BL105+BL92+BL58+BL45+BL32+BL19</f>
        <v>506</v>
      </c>
      <c r="BM132" s="95">
        <f t="shared" si="95"/>
        <v>816</v>
      </c>
      <c r="BN132" s="95">
        <f t="shared" si="95"/>
        <v>1322</v>
      </c>
      <c r="BO132" s="96">
        <f t="shared" si="95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29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28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7" si="96">SUMIF($C$4:$C$11,$C150,G$4:G$11)+SUMIF($C$163:$C$170,$C150,G$163:G$170)</f>
        <v>20</v>
      </c>
      <c r="H150" s="67">
        <f t="shared" si="96"/>
        <v>5</v>
      </c>
      <c r="I150" s="67">
        <f t="shared" si="96"/>
        <v>4</v>
      </c>
      <c r="J150" s="67">
        <f t="shared" ref="J150:J157" si="97">G150*2+I150*1</f>
        <v>44</v>
      </c>
      <c r="K150" s="71">
        <f t="shared" ref="K150:K157" si="98">+J150/((G150+H150+I150)*2)</f>
        <v>0.75862068965517238</v>
      </c>
      <c r="L150" s="67">
        <f t="shared" ref="L150:O157" si="99">SUMIF($C$4:$C$11,$C150,L$4:L$11)+SUMIF($C$163:$C$170,$C150,L$163:L$170)</f>
        <v>108</v>
      </c>
      <c r="M150" s="67">
        <f t="shared" si="99"/>
        <v>53</v>
      </c>
      <c r="N150" s="67">
        <f t="shared" si="99"/>
        <v>175</v>
      </c>
      <c r="O150" s="67">
        <f t="shared" si="99"/>
        <v>60</v>
      </c>
      <c r="P150" s="5">
        <v>1</v>
      </c>
      <c r="Q150" s="45"/>
    </row>
    <row r="151" spans="1:92" ht="18" x14ac:dyDescent="0.25">
      <c r="A151" s="40"/>
      <c r="B151" s="67" t="s">
        <v>743</v>
      </c>
      <c r="C151" s="72" t="s">
        <v>23</v>
      </c>
      <c r="D151" s="70"/>
      <c r="E151" s="72"/>
      <c r="F151" s="70"/>
      <c r="G151" s="67">
        <f t="shared" si="96"/>
        <v>18</v>
      </c>
      <c r="H151" s="67">
        <f t="shared" si="96"/>
        <v>7</v>
      </c>
      <c r="I151" s="67">
        <f t="shared" si="96"/>
        <v>4</v>
      </c>
      <c r="J151" s="67">
        <f t="shared" si="97"/>
        <v>40</v>
      </c>
      <c r="K151" s="71">
        <f t="shared" si="98"/>
        <v>0.68965517241379315</v>
      </c>
      <c r="L151" s="67">
        <f t="shared" si="99"/>
        <v>96</v>
      </c>
      <c r="M151" s="67">
        <f t="shared" si="99"/>
        <v>63</v>
      </c>
      <c r="N151" s="67">
        <f t="shared" si="99"/>
        <v>154</v>
      </c>
      <c r="O151" s="67">
        <f t="shared" si="99"/>
        <v>54</v>
      </c>
      <c r="P151" s="5">
        <v>2</v>
      </c>
      <c r="Q151" s="40"/>
    </row>
    <row r="152" spans="1:92" ht="18" x14ac:dyDescent="0.25">
      <c r="A152" s="40"/>
      <c r="B152" s="67" t="s">
        <v>742</v>
      </c>
      <c r="C152" s="68" t="s">
        <v>160</v>
      </c>
      <c r="D152" s="69"/>
      <c r="E152" s="68"/>
      <c r="F152" s="70"/>
      <c r="G152" s="67">
        <f t="shared" si="96"/>
        <v>18</v>
      </c>
      <c r="H152" s="67">
        <f t="shared" si="96"/>
        <v>8</v>
      </c>
      <c r="I152" s="67">
        <f t="shared" si="96"/>
        <v>3</v>
      </c>
      <c r="J152" s="67">
        <f t="shared" si="97"/>
        <v>39</v>
      </c>
      <c r="K152" s="71">
        <f t="shared" si="98"/>
        <v>0.67241379310344829</v>
      </c>
      <c r="L152" s="67">
        <f t="shared" si="99"/>
        <v>100</v>
      </c>
      <c r="M152" s="67">
        <f t="shared" si="99"/>
        <v>81</v>
      </c>
      <c r="N152" s="67">
        <f t="shared" si="99"/>
        <v>160</v>
      </c>
      <c r="O152" s="67">
        <f t="shared" si="99"/>
        <v>48</v>
      </c>
      <c r="P152" s="5">
        <v>3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96"/>
        <v>12</v>
      </c>
      <c r="H153" s="67">
        <f t="shared" si="96"/>
        <v>11</v>
      </c>
      <c r="I153" s="67">
        <f t="shared" si="96"/>
        <v>6</v>
      </c>
      <c r="J153" s="67">
        <f t="shared" si="97"/>
        <v>30</v>
      </c>
      <c r="K153" s="71">
        <f t="shared" si="98"/>
        <v>0.51724137931034486</v>
      </c>
      <c r="L153" s="67">
        <f t="shared" si="99"/>
        <v>80</v>
      </c>
      <c r="M153" s="67">
        <f t="shared" si="99"/>
        <v>76</v>
      </c>
      <c r="N153" s="67">
        <f t="shared" si="99"/>
        <v>122</v>
      </c>
      <c r="O153" s="67">
        <f t="shared" si="99"/>
        <v>36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96"/>
        <v>10</v>
      </c>
      <c r="H154" s="67">
        <f t="shared" si="96"/>
        <v>16</v>
      </c>
      <c r="I154" s="67">
        <f t="shared" si="96"/>
        <v>3</v>
      </c>
      <c r="J154" s="67">
        <f t="shared" si="97"/>
        <v>23</v>
      </c>
      <c r="K154" s="71">
        <f t="shared" si="98"/>
        <v>0.39655172413793105</v>
      </c>
      <c r="L154" s="67">
        <f t="shared" si="99"/>
        <v>80</v>
      </c>
      <c r="M154" s="67">
        <f t="shared" si="99"/>
        <v>90</v>
      </c>
      <c r="N154" s="67">
        <f t="shared" si="99"/>
        <v>126</v>
      </c>
      <c r="O154" s="67">
        <f t="shared" si="99"/>
        <v>34</v>
      </c>
      <c r="P154" s="5">
        <v>5</v>
      </c>
      <c r="Q154" s="40"/>
    </row>
    <row r="155" spans="1:92" ht="18" x14ac:dyDescent="0.25">
      <c r="A155" s="40"/>
      <c r="B155" s="67" t="s">
        <v>746</v>
      </c>
      <c r="C155" s="72" t="s">
        <v>21</v>
      </c>
      <c r="D155" s="70"/>
      <c r="E155" s="70"/>
      <c r="F155" s="70"/>
      <c r="G155" s="67">
        <f t="shared" si="96"/>
        <v>9</v>
      </c>
      <c r="H155" s="67">
        <f t="shared" si="96"/>
        <v>17</v>
      </c>
      <c r="I155" s="67">
        <f t="shared" si="96"/>
        <v>3</v>
      </c>
      <c r="J155" s="67">
        <f>G155*2+I155*1</f>
        <v>21</v>
      </c>
      <c r="K155" s="71">
        <f>+J155/((G155+H155+I155)*2)</f>
        <v>0.36206896551724138</v>
      </c>
      <c r="L155" s="67">
        <f t="shared" si="99"/>
        <v>65</v>
      </c>
      <c r="M155" s="67">
        <f t="shared" si="99"/>
        <v>88</v>
      </c>
      <c r="N155" s="67">
        <f t="shared" si="99"/>
        <v>106</v>
      </c>
      <c r="O155" s="67">
        <f t="shared" si="99"/>
        <v>34</v>
      </c>
      <c r="P155" s="5">
        <v>6</v>
      </c>
      <c r="Q155" s="40"/>
    </row>
    <row r="156" spans="1:92" ht="18" x14ac:dyDescent="0.25">
      <c r="A156" s="40"/>
      <c r="B156" s="67" t="s">
        <v>749</v>
      </c>
      <c r="C156" s="72" t="s">
        <v>15</v>
      </c>
      <c r="D156" s="70"/>
      <c r="E156" s="72"/>
      <c r="F156" s="70"/>
      <c r="G156" s="67">
        <f t="shared" si="96"/>
        <v>9</v>
      </c>
      <c r="H156" s="67">
        <f t="shared" si="96"/>
        <v>17</v>
      </c>
      <c r="I156" s="67">
        <f t="shared" si="96"/>
        <v>3</v>
      </c>
      <c r="J156" s="67">
        <f>G156*2+I156*1</f>
        <v>21</v>
      </c>
      <c r="K156" s="71">
        <f>+J156/((G156+H156+I156)*2)</f>
        <v>0.36206896551724138</v>
      </c>
      <c r="L156" s="67">
        <f t="shared" si="99"/>
        <v>79</v>
      </c>
      <c r="M156" s="67">
        <f t="shared" si="99"/>
        <v>107</v>
      </c>
      <c r="N156" s="67">
        <f t="shared" si="99"/>
        <v>125</v>
      </c>
      <c r="O156" s="67">
        <f t="shared" si="99"/>
        <v>34</v>
      </c>
      <c r="P156" s="5">
        <v>7</v>
      </c>
      <c r="Q156" s="40"/>
    </row>
    <row r="157" spans="1:92" ht="18.75" thickBot="1" x14ac:dyDescent="0.3">
      <c r="A157" s="40"/>
      <c r="B157" s="67" t="s">
        <v>747</v>
      </c>
      <c r="C157" s="68" t="s">
        <v>132</v>
      </c>
      <c r="D157" s="70"/>
      <c r="E157" s="72"/>
      <c r="F157" s="70"/>
      <c r="G157" s="67">
        <f t="shared" si="96"/>
        <v>5</v>
      </c>
      <c r="H157" s="67">
        <f t="shared" si="96"/>
        <v>20</v>
      </c>
      <c r="I157" s="67">
        <f t="shared" si="96"/>
        <v>4</v>
      </c>
      <c r="J157" s="67">
        <f t="shared" si="97"/>
        <v>14</v>
      </c>
      <c r="K157" s="71">
        <f t="shared" si="98"/>
        <v>0.2413793103448276</v>
      </c>
      <c r="L157" s="67">
        <f t="shared" si="99"/>
        <v>50</v>
      </c>
      <c r="M157" s="67">
        <f t="shared" si="99"/>
        <v>100</v>
      </c>
      <c r="N157" s="67">
        <f t="shared" si="99"/>
        <v>89</v>
      </c>
      <c r="O157" s="67">
        <f t="shared" si="99"/>
        <v>44</v>
      </c>
      <c r="P157" s="5">
        <v>8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101</v>
      </c>
      <c r="H158" s="75">
        <f>SUM(H150:H157)</f>
        <v>101</v>
      </c>
      <c r="I158" s="75">
        <f>SUM(I150:I157)</f>
        <v>30</v>
      </c>
      <c r="J158" s="75"/>
      <c r="K158" s="75"/>
      <c r="L158" s="75">
        <f>SUM(L150:L157)</f>
        <v>658</v>
      </c>
      <c r="M158" s="75">
        <f>SUM(M150:M157)</f>
        <v>658</v>
      </c>
      <c r="N158" s="75">
        <f>SUM(N150:N157)</f>
        <v>1057</v>
      </c>
      <c r="O158" s="75">
        <f>SUM(O150:O157)</f>
        <v>344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29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C177" s="23"/>
      <c r="D177" s="23" t="s">
        <v>61</v>
      </c>
      <c r="E177" s="23"/>
      <c r="F177" s="24"/>
      <c r="G177" s="23" t="s">
        <v>17</v>
      </c>
      <c r="H177" s="24"/>
      <c r="I177" s="79">
        <v>7</v>
      </c>
      <c r="J177" s="79">
        <v>13</v>
      </c>
      <c r="K177" s="79">
        <v>8</v>
      </c>
      <c r="L177" s="105">
        <v>21</v>
      </c>
      <c r="M177" s="79">
        <v>2</v>
      </c>
      <c r="O177" s="77"/>
      <c r="P177" s="77"/>
      <c r="Q177" s="47"/>
    </row>
    <row r="178" spans="1:17" ht="15.75" x14ac:dyDescent="0.25">
      <c r="A178" s="40"/>
      <c r="C178" s="23"/>
      <c r="D178" s="23" t="s">
        <v>171</v>
      </c>
      <c r="E178" s="23"/>
      <c r="F178" s="24"/>
      <c r="G178" s="23" t="s">
        <v>131</v>
      </c>
      <c r="H178" s="24"/>
      <c r="I178" s="79">
        <v>7</v>
      </c>
      <c r="J178" s="79">
        <v>7</v>
      </c>
      <c r="K178" s="79">
        <v>9</v>
      </c>
      <c r="L178" s="105">
        <v>16</v>
      </c>
      <c r="M178" s="79">
        <v>2</v>
      </c>
      <c r="O178" s="77"/>
      <c r="P178" s="77"/>
      <c r="Q178" s="47"/>
    </row>
    <row r="179" spans="1:17" ht="15.75" x14ac:dyDescent="0.25">
      <c r="A179" s="40"/>
      <c r="D179" s="23" t="s">
        <v>172</v>
      </c>
      <c r="E179" s="23"/>
      <c r="F179" s="24"/>
      <c r="G179" s="23" t="s">
        <v>19</v>
      </c>
      <c r="H179" s="24"/>
      <c r="I179" s="79">
        <v>7</v>
      </c>
      <c r="J179" s="79">
        <v>3</v>
      </c>
      <c r="K179" s="79">
        <v>11</v>
      </c>
      <c r="L179" s="105">
        <v>14</v>
      </c>
      <c r="M179" s="79">
        <v>2</v>
      </c>
      <c r="O179" s="78"/>
      <c r="P179" s="78"/>
      <c r="Q179" s="47"/>
    </row>
    <row r="180" spans="1:17" ht="15.75" x14ac:dyDescent="0.25">
      <c r="A180" s="40"/>
      <c r="C180" s="23"/>
      <c r="D180" s="23" t="s">
        <v>158</v>
      </c>
      <c r="E180" s="23"/>
      <c r="F180" s="24"/>
      <c r="G180" s="23" t="s">
        <v>131</v>
      </c>
      <c r="H180" s="24"/>
      <c r="I180" s="79">
        <v>7</v>
      </c>
      <c r="J180" s="79">
        <v>6</v>
      </c>
      <c r="K180" s="79">
        <v>6</v>
      </c>
      <c r="L180" s="105">
        <v>12</v>
      </c>
      <c r="M180" s="79">
        <v>2</v>
      </c>
      <c r="O180" s="78"/>
      <c r="P180" s="78"/>
      <c r="Q180" s="47"/>
    </row>
    <row r="181" spans="1:17" ht="15.75" x14ac:dyDescent="0.25">
      <c r="A181" s="40"/>
      <c r="C181" s="23"/>
      <c r="D181" s="23" t="s">
        <v>125</v>
      </c>
      <c r="E181" s="23"/>
      <c r="F181" s="24"/>
      <c r="G181" s="23" t="s">
        <v>25</v>
      </c>
      <c r="H181" s="24"/>
      <c r="I181" s="79">
        <v>7</v>
      </c>
      <c r="J181" s="79">
        <v>8</v>
      </c>
      <c r="K181" s="79">
        <v>3</v>
      </c>
      <c r="L181" s="105">
        <v>11</v>
      </c>
      <c r="M181" s="79">
        <v>0</v>
      </c>
      <c r="O181" s="78"/>
      <c r="P181" s="78"/>
      <c r="Q181" s="47"/>
    </row>
    <row r="182" spans="1:17" ht="15.75" x14ac:dyDescent="0.25">
      <c r="A182" s="40"/>
      <c r="C182" s="23"/>
      <c r="D182" s="23" t="s">
        <v>112</v>
      </c>
      <c r="E182" s="23"/>
      <c r="F182" s="24"/>
      <c r="G182" s="23" t="s">
        <v>15</v>
      </c>
      <c r="H182" s="24"/>
      <c r="I182" s="79">
        <v>6</v>
      </c>
      <c r="J182" s="79">
        <v>7</v>
      </c>
      <c r="K182" s="79">
        <v>4</v>
      </c>
      <c r="L182" s="105">
        <v>11</v>
      </c>
      <c r="M182" s="79">
        <v>4</v>
      </c>
      <c r="O182" s="78"/>
      <c r="P182" s="78"/>
      <c r="Q182" s="47"/>
    </row>
    <row r="183" spans="1:17" ht="15.75" x14ac:dyDescent="0.25">
      <c r="A183" s="40"/>
      <c r="C183" s="23"/>
      <c r="D183" s="23" t="s">
        <v>119</v>
      </c>
      <c r="E183" s="23"/>
      <c r="F183" s="24"/>
      <c r="G183" s="23" t="s">
        <v>19</v>
      </c>
      <c r="H183" s="24"/>
      <c r="I183" s="79">
        <v>6</v>
      </c>
      <c r="J183" s="79">
        <v>8</v>
      </c>
      <c r="K183" s="79">
        <v>2</v>
      </c>
      <c r="L183" s="105">
        <v>10</v>
      </c>
      <c r="M183" s="79">
        <v>2</v>
      </c>
      <c r="O183" s="70"/>
      <c r="P183" s="70"/>
      <c r="Q183" s="47"/>
    </row>
    <row r="184" spans="1:17" ht="15.75" x14ac:dyDescent="0.25">
      <c r="A184" s="40"/>
      <c r="C184" s="23"/>
      <c r="D184" s="23" t="s">
        <v>81</v>
      </c>
      <c r="E184" s="23"/>
      <c r="F184" s="24"/>
      <c r="G184" s="23" t="s">
        <v>19</v>
      </c>
      <c r="H184" s="24"/>
      <c r="I184" s="79">
        <v>5</v>
      </c>
      <c r="J184" s="79">
        <v>5</v>
      </c>
      <c r="K184" s="79">
        <v>5</v>
      </c>
      <c r="L184" s="105">
        <v>10</v>
      </c>
      <c r="M184" s="79">
        <v>0</v>
      </c>
      <c r="O184" s="78"/>
      <c r="P184" s="78"/>
      <c r="Q184" s="47"/>
    </row>
    <row r="185" spans="1:17" ht="15.75" x14ac:dyDescent="0.25">
      <c r="A185" s="40"/>
      <c r="C185" s="23"/>
      <c r="D185" s="23" t="s">
        <v>106</v>
      </c>
      <c r="E185" s="23"/>
      <c r="F185" s="24"/>
      <c r="G185" s="23" t="s">
        <v>15</v>
      </c>
      <c r="H185" s="24"/>
      <c r="I185" s="79">
        <v>6</v>
      </c>
      <c r="J185" s="79">
        <v>4</v>
      </c>
      <c r="K185" s="79">
        <v>6</v>
      </c>
      <c r="L185" s="105">
        <v>10</v>
      </c>
      <c r="M185" s="79">
        <v>4</v>
      </c>
      <c r="O185" s="78"/>
      <c r="P185" s="78"/>
      <c r="Q185" s="47"/>
    </row>
    <row r="186" spans="1:17" ht="15.75" x14ac:dyDescent="0.25">
      <c r="A186" s="40"/>
      <c r="C186" s="23"/>
      <c r="D186" s="23" t="s">
        <v>104</v>
      </c>
      <c r="E186" s="23"/>
      <c r="F186" s="24"/>
      <c r="G186" s="23" t="s">
        <v>25</v>
      </c>
      <c r="H186" s="24"/>
      <c r="I186" s="79">
        <v>7</v>
      </c>
      <c r="J186" s="79">
        <v>2</v>
      </c>
      <c r="K186" s="79">
        <v>8</v>
      </c>
      <c r="L186" s="105">
        <v>10</v>
      </c>
      <c r="M186" s="79">
        <v>2</v>
      </c>
      <c r="O186" s="78"/>
      <c r="P186" s="78"/>
      <c r="Q186" s="47"/>
    </row>
    <row r="187" spans="1:17" ht="15.75" x14ac:dyDescent="0.25">
      <c r="A187" s="40"/>
      <c r="C187" s="23"/>
      <c r="D187" s="23" t="s">
        <v>181</v>
      </c>
      <c r="E187" s="23"/>
      <c r="F187" s="24"/>
      <c r="G187" s="23" t="s">
        <v>15</v>
      </c>
      <c r="H187" s="24"/>
      <c r="I187" s="79">
        <v>6</v>
      </c>
      <c r="J187" s="79">
        <v>5</v>
      </c>
      <c r="K187" s="79">
        <v>4</v>
      </c>
      <c r="L187" s="105">
        <v>9</v>
      </c>
      <c r="M187" s="79">
        <v>0</v>
      </c>
      <c r="O187" s="77"/>
      <c r="P187" s="77"/>
      <c r="Q187" s="47"/>
    </row>
    <row r="188" spans="1:17" ht="15.75" x14ac:dyDescent="0.25">
      <c r="A188" s="40"/>
      <c r="C188" s="23"/>
      <c r="D188" s="23" t="s">
        <v>78</v>
      </c>
      <c r="E188" s="23"/>
      <c r="F188" s="24"/>
      <c r="G188" s="23" t="s">
        <v>23</v>
      </c>
      <c r="H188" s="24"/>
      <c r="I188" s="79">
        <v>7</v>
      </c>
      <c r="J188" s="79">
        <v>6</v>
      </c>
      <c r="K188" s="79">
        <v>2</v>
      </c>
      <c r="L188" s="105">
        <v>8</v>
      </c>
      <c r="M188" s="79">
        <v>0</v>
      </c>
      <c r="O188" s="78"/>
      <c r="P188" s="78"/>
      <c r="Q188" s="47"/>
    </row>
    <row r="189" spans="1:17" ht="15.75" x14ac:dyDescent="0.25">
      <c r="A189" s="40"/>
      <c r="C189" s="23"/>
      <c r="D189" s="23" t="s">
        <v>41</v>
      </c>
      <c r="E189" s="23"/>
      <c r="F189" s="24"/>
      <c r="G189" s="23" t="s">
        <v>131</v>
      </c>
      <c r="H189" s="24"/>
      <c r="I189" s="79">
        <v>7</v>
      </c>
      <c r="J189" s="79">
        <v>6</v>
      </c>
      <c r="K189" s="79">
        <v>1</v>
      </c>
      <c r="L189" s="105">
        <v>7</v>
      </c>
      <c r="M189" s="79">
        <v>2</v>
      </c>
      <c r="O189" s="78"/>
      <c r="P189" s="78"/>
      <c r="Q189" s="47"/>
    </row>
    <row r="190" spans="1:17" ht="18" x14ac:dyDescent="0.25">
      <c r="A190" s="40"/>
      <c r="C190" s="23"/>
      <c r="D190" s="23" t="s">
        <v>49</v>
      </c>
      <c r="E190" s="23"/>
      <c r="F190" s="24"/>
      <c r="G190" s="23" t="s">
        <v>138</v>
      </c>
      <c r="H190" s="24"/>
      <c r="I190" s="79">
        <v>7</v>
      </c>
      <c r="J190" s="79">
        <v>5</v>
      </c>
      <c r="K190" s="79">
        <v>2</v>
      </c>
      <c r="L190" s="105">
        <v>7</v>
      </c>
      <c r="M190" s="79">
        <v>2</v>
      </c>
      <c r="O190" s="67"/>
      <c r="P190" s="70"/>
      <c r="Q190" s="47"/>
    </row>
    <row r="191" spans="1:17" ht="15.75" x14ac:dyDescent="0.25">
      <c r="A191" s="40"/>
      <c r="C191" s="23"/>
      <c r="D191" s="23" t="s">
        <v>178</v>
      </c>
      <c r="E191" s="23"/>
      <c r="F191" s="24"/>
      <c r="G191" s="23" t="s">
        <v>19</v>
      </c>
      <c r="H191" s="24"/>
      <c r="I191" s="79">
        <v>5</v>
      </c>
      <c r="J191" s="79">
        <v>3</v>
      </c>
      <c r="K191" s="79">
        <v>4</v>
      </c>
      <c r="L191" s="105">
        <v>7</v>
      </c>
      <c r="M191" s="79">
        <v>2</v>
      </c>
      <c r="O191" s="77"/>
      <c r="P191" s="77"/>
      <c r="Q191" s="47"/>
    </row>
    <row r="192" spans="1:17" ht="15.75" x14ac:dyDescent="0.25">
      <c r="A192" s="40"/>
      <c r="B192" s="77"/>
      <c r="C192" s="77"/>
      <c r="D192" s="23" t="s">
        <v>65</v>
      </c>
      <c r="E192" s="23"/>
      <c r="F192" s="24"/>
      <c r="G192" s="23" t="s">
        <v>131</v>
      </c>
      <c r="H192" s="24"/>
      <c r="I192" s="79">
        <v>7</v>
      </c>
      <c r="J192" s="79">
        <v>1</v>
      </c>
      <c r="K192" s="79">
        <v>6</v>
      </c>
      <c r="L192" s="105">
        <v>7</v>
      </c>
      <c r="M192" s="79">
        <v>2</v>
      </c>
      <c r="O192" s="77"/>
      <c r="P192" s="77"/>
      <c r="Q192" s="47"/>
    </row>
    <row r="193" spans="1:17" ht="18" x14ac:dyDescent="0.25">
      <c r="A193" s="40"/>
      <c r="B193" s="72"/>
      <c r="C193" s="72"/>
      <c r="D193" s="23" t="s">
        <v>62</v>
      </c>
      <c r="E193" s="23"/>
      <c r="F193" s="24"/>
      <c r="G193" s="23" t="s">
        <v>21</v>
      </c>
      <c r="H193" s="24"/>
      <c r="I193" s="79">
        <v>4</v>
      </c>
      <c r="J193" s="79">
        <v>5</v>
      </c>
      <c r="K193" s="79">
        <v>1</v>
      </c>
      <c r="L193" s="105">
        <v>6</v>
      </c>
      <c r="M193" s="79">
        <v>0</v>
      </c>
      <c r="O193" s="72"/>
      <c r="P193" s="77"/>
      <c r="Q193" s="47"/>
    </row>
    <row r="194" spans="1:17" ht="15.75" x14ac:dyDescent="0.25">
      <c r="A194" s="40"/>
      <c r="B194" s="77"/>
      <c r="C194" s="77"/>
      <c r="D194" s="23" t="s">
        <v>143</v>
      </c>
      <c r="E194" s="23"/>
      <c r="F194" s="24"/>
      <c r="G194" s="23" t="s">
        <v>25</v>
      </c>
      <c r="H194" s="24"/>
      <c r="I194" s="79">
        <v>7</v>
      </c>
      <c r="J194" s="79">
        <v>1</v>
      </c>
      <c r="K194" s="79">
        <v>5</v>
      </c>
      <c r="L194" s="105">
        <v>6</v>
      </c>
      <c r="M194" s="79">
        <v>0</v>
      </c>
      <c r="O194" s="77"/>
      <c r="P194" s="77"/>
      <c r="Q194" s="47"/>
    </row>
    <row r="195" spans="1:17" ht="18" x14ac:dyDescent="0.25">
      <c r="A195" s="40"/>
      <c r="B195" s="77"/>
      <c r="C195" s="72"/>
      <c r="D195" s="23" t="s">
        <v>180</v>
      </c>
      <c r="E195" s="23"/>
      <c r="F195" s="24"/>
      <c r="G195" s="23" t="s">
        <v>23</v>
      </c>
      <c r="H195" s="24"/>
      <c r="I195" s="79">
        <v>7</v>
      </c>
      <c r="J195" s="79">
        <v>3</v>
      </c>
      <c r="K195" s="79">
        <v>2</v>
      </c>
      <c r="L195" s="105">
        <v>5</v>
      </c>
      <c r="M195" s="79">
        <v>2</v>
      </c>
      <c r="O195" s="77"/>
      <c r="P195" s="77"/>
      <c r="Q195" s="47"/>
    </row>
    <row r="196" spans="1:17" ht="15.75" x14ac:dyDescent="0.25">
      <c r="A196" s="40"/>
      <c r="C196" s="23"/>
      <c r="D196" s="23" t="s">
        <v>159</v>
      </c>
      <c r="E196" s="23"/>
      <c r="F196" s="24"/>
      <c r="G196" s="23" t="s">
        <v>131</v>
      </c>
      <c r="H196" s="24"/>
      <c r="I196" s="79">
        <v>6</v>
      </c>
      <c r="J196" s="79">
        <v>1</v>
      </c>
      <c r="K196" s="79">
        <v>4</v>
      </c>
      <c r="L196" s="105">
        <v>5</v>
      </c>
      <c r="M196" s="79">
        <v>2</v>
      </c>
      <c r="Q196" s="47"/>
    </row>
    <row r="197" spans="1:17" ht="15.75" x14ac:dyDescent="0.25">
      <c r="A197" s="40"/>
      <c r="C197" s="23"/>
      <c r="D197" s="23" t="s">
        <v>70</v>
      </c>
      <c r="E197" s="23"/>
      <c r="F197" s="24"/>
      <c r="G197" s="23" t="s">
        <v>15</v>
      </c>
      <c r="H197" s="24"/>
      <c r="I197" s="79">
        <v>7</v>
      </c>
      <c r="J197" s="79">
        <v>1</v>
      </c>
      <c r="K197" s="79">
        <v>4</v>
      </c>
      <c r="L197" s="105">
        <v>5</v>
      </c>
      <c r="M197" s="79">
        <v>2</v>
      </c>
      <c r="Q197" s="47"/>
    </row>
    <row r="198" spans="1:17" ht="15.75" x14ac:dyDescent="0.25">
      <c r="A198" s="40"/>
      <c r="C198" s="23"/>
      <c r="D198" s="23"/>
      <c r="E198" s="23"/>
      <c r="F198" s="24"/>
      <c r="G198" s="23"/>
      <c r="H198" s="24"/>
      <c r="I198" s="79"/>
      <c r="J198" s="79"/>
      <c r="K198" s="79"/>
      <c r="M198" s="79"/>
      <c r="Q198" s="47"/>
    </row>
    <row r="199" spans="1:17" ht="15.75" x14ac:dyDescent="0.25">
      <c r="A199" s="40"/>
      <c r="C199" s="23"/>
      <c r="D199" s="23"/>
      <c r="E199" s="23"/>
      <c r="F199" s="24"/>
      <c r="G199" s="23"/>
      <c r="H199" s="24"/>
      <c r="I199" s="79"/>
      <c r="J199" s="79"/>
      <c r="K199" s="79"/>
      <c r="M199" s="79"/>
      <c r="Q199" s="47"/>
    </row>
    <row r="200" spans="1:17" ht="18.75" thickBot="1" x14ac:dyDescent="0.3">
      <c r="A200" s="40"/>
      <c r="C200" s="23"/>
      <c r="D200" s="64" t="s">
        <v>109</v>
      </c>
      <c r="E200" s="64"/>
      <c r="F200" s="64"/>
      <c r="G200" s="66" t="s">
        <v>2</v>
      </c>
      <c r="H200" s="66"/>
      <c r="I200" s="66" t="s">
        <v>4</v>
      </c>
      <c r="J200" s="66" t="s">
        <v>29</v>
      </c>
      <c r="K200" s="66" t="s">
        <v>30</v>
      </c>
      <c r="L200" s="66" t="s">
        <v>31</v>
      </c>
      <c r="M200" s="104" t="s">
        <v>3</v>
      </c>
      <c r="Q200" s="47"/>
    </row>
    <row r="201" spans="1:17" ht="15.75" x14ac:dyDescent="0.25">
      <c r="A201" s="40"/>
      <c r="C201" s="23"/>
      <c r="D201" s="23" t="s">
        <v>156</v>
      </c>
      <c r="E201" s="23"/>
      <c r="F201" s="23"/>
      <c r="G201" s="23" t="s">
        <v>131</v>
      </c>
      <c r="H201" s="24"/>
      <c r="I201" s="79">
        <v>7</v>
      </c>
      <c r="J201" s="79">
        <v>1</v>
      </c>
      <c r="K201" s="79">
        <v>3</v>
      </c>
      <c r="L201" s="79">
        <v>4</v>
      </c>
      <c r="M201" s="105">
        <v>6</v>
      </c>
      <c r="Q201" s="47"/>
    </row>
    <row r="202" spans="1:17" ht="15.75" x14ac:dyDescent="0.25">
      <c r="A202" s="40"/>
      <c r="C202" s="23"/>
      <c r="D202" s="23" t="s">
        <v>112</v>
      </c>
      <c r="E202" s="23"/>
      <c r="F202" s="23"/>
      <c r="G202" s="23" t="s">
        <v>15</v>
      </c>
      <c r="H202" s="24"/>
      <c r="I202" s="79">
        <v>6</v>
      </c>
      <c r="J202" s="79">
        <v>7</v>
      </c>
      <c r="K202" s="79">
        <v>4</v>
      </c>
      <c r="L202" s="79">
        <v>11</v>
      </c>
      <c r="M202" s="105">
        <v>4</v>
      </c>
      <c r="Q202" s="47"/>
    </row>
    <row r="203" spans="1:17" ht="15.75" x14ac:dyDescent="0.25">
      <c r="A203" s="40"/>
      <c r="C203" s="23"/>
      <c r="D203" s="23" t="s">
        <v>106</v>
      </c>
      <c r="E203" s="23"/>
      <c r="F203" s="23"/>
      <c r="G203" s="23" t="s">
        <v>15</v>
      </c>
      <c r="H203" s="24"/>
      <c r="I203" s="79">
        <v>6</v>
      </c>
      <c r="J203" s="79">
        <v>4</v>
      </c>
      <c r="K203" s="79">
        <v>6</v>
      </c>
      <c r="L203" s="79">
        <v>10</v>
      </c>
      <c r="M203" s="105">
        <v>4</v>
      </c>
      <c r="Q203" s="47"/>
    </row>
    <row r="204" spans="1:17" ht="15.75" x14ac:dyDescent="0.25">
      <c r="A204" s="40"/>
      <c r="C204" s="23"/>
      <c r="D204" s="23" t="s">
        <v>52</v>
      </c>
      <c r="E204" s="23"/>
      <c r="F204" s="23"/>
      <c r="G204" s="23" t="s">
        <v>25</v>
      </c>
      <c r="H204" s="24"/>
      <c r="I204" s="79">
        <v>6</v>
      </c>
      <c r="J204" s="79">
        <v>1</v>
      </c>
      <c r="K204" s="79">
        <v>1</v>
      </c>
      <c r="L204" s="79">
        <v>2</v>
      </c>
      <c r="M204" s="105">
        <v>4</v>
      </c>
      <c r="Q204" s="47"/>
    </row>
    <row r="205" spans="1:17" ht="15.75" x14ac:dyDescent="0.25">
      <c r="A205" s="40"/>
      <c r="C205" s="23"/>
      <c r="Q205" s="40"/>
    </row>
    <row r="206" spans="1:17" ht="15.75" x14ac:dyDescent="0.25">
      <c r="A206" s="40"/>
      <c r="Q206" s="40"/>
    </row>
    <row r="207" spans="1:17" ht="15.75" x14ac:dyDescent="0.25">
      <c r="A207" s="40"/>
      <c r="C207" s="23"/>
      <c r="Q207" s="40"/>
    </row>
    <row r="208" spans="1:17" ht="15.75" x14ac:dyDescent="0.25">
      <c r="A208" s="40"/>
      <c r="C208" s="23"/>
      <c r="Q208" s="40"/>
    </row>
    <row r="209" spans="1:17" ht="15.75" x14ac:dyDescent="0.25">
      <c r="A209" s="40"/>
      <c r="C209" s="23"/>
      <c r="D209" s="23"/>
      <c r="F209" s="24"/>
      <c r="G209" s="23"/>
      <c r="I209" s="79"/>
      <c r="J209" s="79"/>
      <c r="K209" s="79"/>
      <c r="L209" s="79"/>
      <c r="M209" s="79"/>
      <c r="Q209" s="40"/>
    </row>
    <row r="210" spans="1:17" ht="15.75" x14ac:dyDescent="0.25">
      <c r="A210" s="40"/>
      <c r="D210" s="23"/>
      <c r="E210" s="30"/>
      <c r="F210" s="24"/>
      <c r="G210" s="16"/>
      <c r="I210" s="79"/>
      <c r="J210" s="79"/>
      <c r="K210" s="79"/>
      <c r="L210" s="79"/>
      <c r="M210" s="79"/>
      <c r="Q210" s="45"/>
    </row>
    <row r="211" spans="1:17" ht="15.75" x14ac:dyDescent="0.25">
      <c r="A211" s="40"/>
      <c r="C211" s="23"/>
      <c r="D211" s="23"/>
      <c r="E211" s="30"/>
      <c r="F211" s="24"/>
      <c r="G211" s="16"/>
      <c r="I211" s="79"/>
      <c r="J211" s="79"/>
      <c r="K211" s="79"/>
      <c r="L211" s="79"/>
      <c r="M211" s="79"/>
      <c r="Q211" s="45"/>
    </row>
    <row r="212" spans="1:17" ht="15.75" x14ac:dyDescent="0.25">
      <c r="A212" s="40"/>
      <c r="C212" s="23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mergeCells count="115">
    <mergeCell ref="B161:P161"/>
    <mergeCell ref="B174:P174"/>
    <mergeCell ref="BH135:BI135"/>
    <mergeCell ref="CF135:CG135"/>
    <mergeCell ref="BH136:BI136"/>
    <mergeCell ref="CF136:CG136"/>
    <mergeCell ref="B146:P146"/>
    <mergeCell ref="D147:N147"/>
    <mergeCell ref="AG120:AH120"/>
    <mergeCell ref="AG121:AH121"/>
    <mergeCell ref="BH133:BI133"/>
    <mergeCell ref="CF133:CG133"/>
    <mergeCell ref="BH134:BI134"/>
    <mergeCell ref="CF134:CG134"/>
    <mergeCell ref="AG114:AH114"/>
    <mergeCell ref="AG115:AH115"/>
    <mergeCell ref="AG116:AH116"/>
    <mergeCell ref="AG117:AH117"/>
    <mergeCell ref="AG118:AH118"/>
    <mergeCell ref="AG119:AH119"/>
    <mergeCell ref="AG102:AH102"/>
    <mergeCell ref="AG103:AH103"/>
    <mergeCell ref="U108:AL108"/>
    <mergeCell ref="AG111:AH111"/>
    <mergeCell ref="AG112:AH112"/>
    <mergeCell ref="AG113:AH113"/>
    <mergeCell ref="U95:AL95"/>
    <mergeCell ref="AG97:AH97"/>
    <mergeCell ref="AG98:AH98"/>
    <mergeCell ref="AG99:AH99"/>
    <mergeCell ref="AG100:AH100"/>
    <mergeCell ref="AG101:AH101"/>
    <mergeCell ref="AG87:AH87"/>
    <mergeCell ref="AG88:AH88"/>
    <mergeCell ref="AG89:AH89"/>
    <mergeCell ref="AG90:AH90"/>
    <mergeCell ref="AG91:AH91"/>
    <mergeCell ref="AG92:AH92"/>
    <mergeCell ref="CI80:CM80"/>
    <mergeCell ref="AG82:AH82"/>
    <mergeCell ref="AG83:AH83"/>
    <mergeCell ref="AG84:AH84"/>
    <mergeCell ref="AG85:AH85"/>
    <mergeCell ref="AG86:AH86"/>
    <mergeCell ref="BA78:BE78"/>
    <mergeCell ref="BF78:BJ78"/>
    <mergeCell ref="BK78:BO78"/>
    <mergeCell ref="U79:AL79"/>
    <mergeCell ref="BY80:CC80"/>
    <mergeCell ref="CD80:CH80"/>
    <mergeCell ref="BA77:BE77"/>
    <mergeCell ref="BF77:BJ77"/>
    <mergeCell ref="BK77:BO77"/>
    <mergeCell ref="BY77:CC77"/>
    <mergeCell ref="CD77:CH77"/>
    <mergeCell ref="CI77:CM77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AG41:AH41"/>
    <mergeCell ref="AG42:AH42"/>
    <mergeCell ref="AG43:AH43"/>
    <mergeCell ref="AG44:AH44"/>
    <mergeCell ref="AG45:AH45"/>
    <mergeCell ref="AG46:AH46"/>
    <mergeCell ref="AG31:AH31"/>
    <mergeCell ref="U35:AL35"/>
    <mergeCell ref="AG37:AH37"/>
    <mergeCell ref="AG38:AH38"/>
    <mergeCell ref="AG39:AH39"/>
    <mergeCell ref="AG40:AH40"/>
    <mergeCell ref="AG25:AH25"/>
    <mergeCell ref="AG26:AH26"/>
    <mergeCell ref="AG27:AH27"/>
    <mergeCell ref="AG28:AH28"/>
    <mergeCell ref="AG29:AH29"/>
    <mergeCell ref="AG30:AH30"/>
    <mergeCell ref="AG15:AH15"/>
    <mergeCell ref="AG16:AH16"/>
    <mergeCell ref="U20:AL20"/>
    <mergeCell ref="AG22:AH22"/>
    <mergeCell ref="AG23:AH23"/>
    <mergeCell ref="AG24:AH24"/>
    <mergeCell ref="AG9:AH9"/>
    <mergeCell ref="AG10:AH10"/>
    <mergeCell ref="AG11:AH11"/>
    <mergeCell ref="AG12:AH12"/>
    <mergeCell ref="AG13:AH13"/>
    <mergeCell ref="E14:F14"/>
    <mergeCell ref="AG14:AH14"/>
    <mergeCell ref="U5:AL5"/>
    <mergeCell ref="BA5:BE5"/>
    <mergeCell ref="BF5:BJ5"/>
    <mergeCell ref="BK5:BO5"/>
    <mergeCell ref="AG7:AH7"/>
    <mergeCell ref="AG8:AH8"/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</mergeCells>
  <conditionalFormatting sqref="Z130">
    <cfRule type="cellIs" dxfId="109" priority="10" operator="notEqual">
      <formula>$Z$129</formula>
    </cfRule>
  </conditionalFormatting>
  <conditionalFormatting sqref="AA130">
    <cfRule type="cellIs" dxfId="108" priority="9" operator="notEqual">
      <formula>$AA$129</formula>
    </cfRule>
  </conditionalFormatting>
  <conditionalFormatting sqref="AB130">
    <cfRule type="cellIs" dxfId="107" priority="8" operator="notEqual">
      <formula>$AB$129</formula>
    </cfRule>
  </conditionalFormatting>
  <conditionalFormatting sqref="AC130">
    <cfRule type="cellIs" dxfId="106" priority="7" operator="notEqual">
      <formula>$AC$129</formula>
    </cfRule>
  </conditionalFormatting>
  <conditionalFormatting sqref="AD130">
    <cfRule type="cellIs" dxfId="105" priority="6" operator="notEqual">
      <formula>$AD$129</formula>
    </cfRule>
  </conditionalFormatting>
  <conditionalFormatting sqref="BY122">
    <cfRule type="cellIs" dxfId="104" priority="5" operator="notEqual">
      <formula>$BY$120</formula>
    </cfRule>
  </conditionalFormatting>
  <conditionalFormatting sqref="BZ122">
    <cfRule type="cellIs" dxfId="103" priority="4" operator="notEqual">
      <formula>$BZ$120</formula>
    </cfRule>
  </conditionalFormatting>
  <conditionalFormatting sqref="CA122">
    <cfRule type="cellIs" dxfId="102" priority="3" operator="notEqual">
      <formula>$CA$120</formula>
    </cfRule>
  </conditionalFormatting>
  <conditionalFormatting sqref="CB122">
    <cfRule type="cellIs" dxfId="101" priority="2" operator="notEqual">
      <formula>$CB$120</formula>
    </cfRule>
  </conditionalFormatting>
  <conditionalFormatting sqref="CC122">
    <cfRule type="cellIs" dxfId="100" priority="1" operator="notEqual">
      <formula>$CC$120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7E96D-AA20-43FA-B1FF-0DE7F66F6FF4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11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10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7</v>
      </c>
      <c r="AD3" s="24">
        <v>5</v>
      </c>
      <c r="AE3" s="24">
        <v>1</v>
      </c>
      <c r="AF3" s="24">
        <v>1</v>
      </c>
      <c r="AG3" s="118">
        <f t="shared" ref="AG3:AG11" si="0">+(AD3*2+AF3)/(2*AC3)</f>
        <v>0.7857142857142857</v>
      </c>
      <c r="AH3" s="118"/>
      <c r="AI3" s="24">
        <v>16</v>
      </c>
      <c r="AJ3" s="24">
        <v>1</v>
      </c>
      <c r="AK3" s="24">
        <v>1</v>
      </c>
      <c r="AL3" s="26">
        <f t="shared" ref="AL3:AL11" si="1">+AI3/AC3</f>
        <v>2.2857142857142856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8</v>
      </c>
      <c r="H4" s="5">
        <v>1</v>
      </c>
      <c r="I4" s="5">
        <v>2</v>
      </c>
      <c r="J4" s="5">
        <f t="shared" ref="J4:J11" si="2">2*G4+I4</f>
        <v>18</v>
      </c>
      <c r="K4" s="38">
        <f t="shared" ref="K4:K11" si="3">+J4/((G4+H4+I4)*2)</f>
        <v>0.81818181818181823</v>
      </c>
      <c r="L4" s="5">
        <f>+$AN$27</f>
        <v>54</v>
      </c>
      <c r="M4" s="5">
        <v>28</v>
      </c>
      <c r="N4" s="5">
        <f>+$AO$27</f>
        <v>89</v>
      </c>
      <c r="O4" s="5">
        <f>+$AQ$27</f>
        <v>14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6</v>
      </c>
      <c r="AD4" s="24">
        <v>3</v>
      </c>
      <c r="AE4" s="24">
        <v>2</v>
      </c>
      <c r="AF4" s="24">
        <v>1</v>
      </c>
      <c r="AG4" s="115">
        <f t="shared" si="0"/>
        <v>0.58333333333333337</v>
      </c>
      <c r="AH4" s="115"/>
      <c r="AI4" s="24">
        <v>15</v>
      </c>
      <c r="AJ4" s="24">
        <v>0</v>
      </c>
      <c r="AK4" s="24">
        <v>0</v>
      </c>
      <c r="AL4" s="26">
        <f t="shared" si="1"/>
        <v>2.5</v>
      </c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7</v>
      </c>
      <c r="H5" s="5">
        <v>3</v>
      </c>
      <c r="I5" s="5">
        <v>1</v>
      </c>
      <c r="J5" s="5">
        <f t="shared" si="2"/>
        <v>15</v>
      </c>
      <c r="K5" s="38">
        <f t="shared" si="3"/>
        <v>0.68181818181818177</v>
      </c>
      <c r="L5" s="5">
        <f>+$AA$27</f>
        <v>34</v>
      </c>
      <c r="M5" s="5">
        <v>25</v>
      </c>
      <c r="N5" s="5">
        <f>+$AB$27</f>
        <v>55</v>
      </c>
      <c r="O5" s="5">
        <f>+$AD$27</f>
        <v>14</v>
      </c>
      <c r="P5" s="5">
        <v>2</v>
      </c>
      <c r="Q5" s="46"/>
      <c r="R5" s="40"/>
      <c r="U5" s="30">
        <v>7.5</v>
      </c>
      <c r="V5" s="23" t="s">
        <v>98</v>
      </c>
      <c r="X5" s="23"/>
      <c r="Y5" s="23"/>
      <c r="Z5" s="23" t="s">
        <v>19</v>
      </c>
      <c r="AB5" s="24"/>
      <c r="AC5" s="24">
        <v>6</v>
      </c>
      <c r="AD5" s="24">
        <v>4</v>
      </c>
      <c r="AE5" s="24">
        <v>1</v>
      </c>
      <c r="AF5" s="24">
        <v>1</v>
      </c>
      <c r="AG5" s="115">
        <f t="shared" si="0"/>
        <v>0.75</v>
      </c>
      <c r="AH5" s="115"/>
      <c r="AI5" s="24">
        <v>17</v>
      </c>
      <c r="AJ5" s="24">
        <v>0</v>
      </c>
      <c r="AK5" s="24">
        <v>1</v>
      </c>
      <c r="AL5" s="26">
        <f t="shared" si="1"/>
        <v>2.8333333333333335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6</v>
      </c>
      <c r="H6" s="5">
        <v>3</v>
      </c>
      <c r="I6" s="5">
        <v>2</v>
      </c>
      <c r="J6" s="5">
        <f t="shared" si="2"/>
        <v>14</v>
      </c>
      <c r="K6" s="38">
        <f t="shared" si="3"/>
        <v>0.63636363636363635</v>
      </c>
      <c r="L6" s="5">
        <f>+$AA$66</f>
        <v>39</v>
      </c>
      <c r="M6" s="5">
        <v>32</v>
      </c>
      <c r="N6" s="5">
        <f>+$AB$66</f>
        <v>64</v>
      </c>
      <c r="O6" s="5">
        <f>+$AD$66</f>
        <v>12</v>
      </c>
      <c r="P6" s="5">
        <v>3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v>11</v>
      </c>
      <c r="AD6" s="24">
        <v>5</v>
      </c>
      <c r="AE6" s="24">
        <v>4</v>
      </c>
      <c r="AF6" s="24">
        <v>2</v>
      </c>
      <c r="AG6" s="115">
        <f>+(AD6*2+AF6)/(2*AC6)</f>
        <v>0.54545454545454541</v>
      </c>
      <c r="AH6" s="115"/>
      <c r="AI6" s="24">
        <v>35</v>
      </c>
      <c r="AJ6" s="24">
        <v>0</v>
      </c>
      <c r="AK6" s="24">
        <v>0</v>
      </c>
      <c r="AL6" s="26">
        <f>+AI6/AC6</f>
        <v>3.1818181818181817</v>
      </c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5</v>
      </c>
      <c r="H7" s="5">
        <v>4</v>
      </c>
      <c r="I7" s="5">
        <v>2</v>
      </c>
      <c r="J7" s="5">
        <f>2*G7+I7</f>
        <v>12</v>
      </c>
      <c r="K7" s="38">
        <f>+J7/((G7+H7+I7)*2)</f>
        <v>0.54545454545454541</v>
      </c>
      <c r="L7" s="5">
        <f>+$AA$53</f>
        <v>37</v>
      </c>
      <c r="M7" s="5">
        <v>35</v>
      </c>
      <c r="N7" s="5">
        <f>+$AB$53</f>
        <v>56</v>
      </c>
      <c r="O7" s="5">
        <f>+$AD$53</f>
        <v>12</v>
      </c>
      <c r="P7" s="5">
        <v>4</v>
      </c>
      <c r="Q7" s="46"/>
      <c r="R7" s="40"/>
      <c r="U7" s="30">
        <v>7.5</v>
      </c>
      <c r="V7" s="23" t="s">
        <v>111</v>
      </c>
      <c r="X7" s="23"/>
      <c r="Y7" s="23"/>
      <c r="Z7" s="23" t="s">
        <v>21</v>
      </c>
      <c r="AB7" s="24"/>
      <c r="AC7" s="24">
        <v>5</v>
      </c>
      <c r="AD7" s="24">
        <v>1</v>
      </c>
      <c r="AE7" s="24">
        <v>3</v>
      </c>
      <c r="AF7" s="24">
        <v>1</v>
      </c>
      <c r="AG7" s="115">
        <f>+(AD7*2+AF7)/(2*AC7)</f>
        <v>0.3</v>
      </c>
      <c r="AH7" s="115"/>
      <c r="AI7" s="24">
        <v>16</v>
      </c>
      <c r="AJ7" s="24">
        <v>0</v>
      </c>
      <c r="AK7" s="24">
        <v>0</v>
      </c>
      <c r="AL7" s="26">
        <f>+AI7/AC7</f>
        <v>3.2</v>
      </c>
      <c r="AQ7" s="24"/>
      <c r="AR7" s="45"/>
    </row>
    <row r="8" spans="1:44" ht="18" x14ac:dyDescent="0.25">
      <c r="A8" s="40"/>
      <c r="B8" s="5">
        <v>2</v>
      </c>
      <c r="C8" s="6" t="s">
        <v>132</v>
      </c>
      <c r="D8" s="11"/>
      <c r="E8" s="11"/>
      <c r="F8" s="11"/>
      <c r="G8" s="5">
        <v>3</v>
      </c>
      <c r="H8" s="5">
        <v>5</v>
      </c>
      <c r="I8" s="5">
        <v>3</v>
      </c>
      <c r="J8" s="5">
        <f>2*G8+I8</f>
        <v>9</v>
      </c>
      <c r="K8" s="38">
        <f>+J8/((G8+H8+I8)*2)</f>
        <v>0.40909090909090912</v>
      </c>
      <c r="L8" s="5">
        <f>+$AA$40</f>
        <v>27</v>
      </c>
      <c r="M8" s="5">
        <v>37</v>
      </c>
      <c r="N8" s="5">
        <f>+$AB$40</f>
        <v>47</v>
      </c>
      <c r="O8" s="5">
        <f>+$AD$40</f>
        <v>18</v>
      </c>
      <c r="P8" s="5">
        <v>5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v>11</v>
      </c>
      <c r="AD8" s="24">
        <v>3</v>
      </c>
      <c r="AE8" s="24">
        <v>5</v>
      </c>
      <c r="AF8" s="24">
        <v>3</v>
      </c>
      <c r="AG8" s="115">
        <f t="shared" si="0"/>
        <v>0.40909090909090912</v>
      </c>
      <c r="AH8" s="115"/>
      <c r="AI8" s="24">
        <v>37</v>
      </c>
      <c r="AJ8" s="24">
        <v>0</v>
      </c>
      <c r="AK8" s="24">
        <v>0</v>
      </c>
      <c r="AL8" s="26">
        <f t="shared" si="1"/>
        <v>3.3636363636363638</v>
      </c>
      <c r="AQ8" s="24"/>
      <c r="AR8" s="45"/>
    </row>
    <row r="9" spans="1:44" ht="18" x14ac:dyDescent="0.25">
      <c r="A9" s="40"/>
      <c r="B9" s="5">
        <v>7</v>
      </c>
      <c r="C9" s="6" t="s">
        <v>161</v>
      </c>
      <c r="D9" s="11"/>
      <c r="E9" s="6"/>
      <c r="F9" s="11"/>
      <c r="G9" s="5">
        <v>3</v>
      </c>
      <c r="H9" s="5">
        <v>6</v>
      </c>
      <c r="I9" s="5">
        <v>2</v>
      </c>
      <c r="J9" s="5">
        <f t="shared" si="2"/>
        <v>8</v>
      </c>
      <c r="K9" s="38">
        <f t="shared" si="3"/>
        <v>0.36363636363636365</v>
      </c>
      <c r="L9" s="5">
        <f>+$AN$53</f>
        <v>21</v>
      </c>
      <c r="M9" s="5">
        <v>33</v>
      </c>
      <c r="N9" s="5">
        <f>+$AO$53</f>
        <v>32</v>
      </c>
      <c r="O9" s="5">
        <f>+$AQ$53</f>
        <v>12</v>
      </c>
      <c r="P9" s="5">
        <v>6</v>
      </c>
      <c r="Q9" s="46"/>
      <c r="R9" s="40"/>
      <c r="U9" s="30">
        <v>7.5</v>
      </c>
      <c r="V9" s="23" t="s">
        <v>16</v>
      </c>
      <c r="X9" s="23"/>
      <c r="Y9" s="23"/>
      <c r="Z9" s="23" t="s">
        <v>17</v>
      </c>
      <c r="AB9" s="24"/>
      <c r="AC9" s="24">
        <v>9</v>
      </c>
      <c r="AD9" s="24">
        <v>1</v>
      </c>
      <c r="AE9" s="24">
        <v>6</v>
      </c>
      <c r="AF9" s="24">
        <v>2</v>
      </c>
      <c r="AG9" s="115">
        <f t="shared" si="0"/>
        <v>0.22222222222222221</v>
      </c>
      <c r="AH9" s="115"/>
      <c r="AI9" s="24">
        <v>31</v>
      </c>
      <c r="AJ9" s="24">
        <v>0</v>
      </c>
      <c r="AK9" s="24">
        <v>0</v>
      </c>
      <c r="AL9" s="26">
        <f t="shared" si="1"/>
        <v>3.4444444444444446</v>
      </c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3</v>
      </c>
      <c r="H10" s="5">
        <v>8</v>
      </c>
      <c r="I10" s="5">
        <v>0</v>
      </c>
      <c r="J10" s="5">
        <f t="shared" si="2"/>
        <v>6</v>
      </c>
      <c r="K10" s="38">
        <f t="shared" si="3"/>
        <v>0.27272727272727271</v>
      </c>
      <c r="L10" s="5">
        <f>+$AN$66</f>
        <v>26</v>
      </c>
      <c r="M10" s="5">
        <v>38</v>
      </c>
      <c r="N10" s="5">
        <f>+$AO$66</f>
        <v>36</v>
      </c>
      <c r="O10" s="5">
        <f>+$AQ$66</f>
        <v>10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2</v>
      </c>
      <c r="H11" s="5">
        <v>7</v>
      </c>
      <c r="I11" s="5">
        <v>2</v>
      </c>
      <c r="J11" s="5">
        <f t="shared" si="2"/>
        <v>6</v>
      </c>
      <c r="K11" s="38">
        <f t="shared" si="3"/>
        <v>0.27272727272727271</v>
      </c>
      <c r="L11" s="5">
        <f>+$AN$40</f>
        <v>25</v>
      </c>
      <c r="M11" s="5">
        <v>35</v>
      </c>
      <c r="N11" s="5">
        <f>+$AO$40</f>
        <v>37</v>
      </c>
      <c r="O11" s="5">
        <f>+$AQ$40</f>
        <v>16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+AC133</f>
        <v>28</v>
      </c>
      <c r="AD11" s="24">
        <f>+AD133</f>
        <v>14</v>
      </c>
      <c r="AE11" s="24">
        <f>+AE133</f>
        <v>11</v>
      </c>
      <c r="AF11" s="24">
        <f>+AF133</f>
        <v>3</v>
      </c>
      <c r="AG11" s="115">
        <f t="shared" si="0"/>
        <v>0.5535714285714286</v>
      </c>
      <c r="AH11" s="115"/>
      <c r="AI11" s="24">
        <f>+AI133</f>
        <v>74</v>
      </c>
      <c r="AJ11" s="24">
        <f>+AJ133</f>
        <v>2</v>
      </c>
      <c r="AK11" s="24">
        <f>+AK133</f>
        <v>0</v>
      </c>
      <c r="AL11" s="26">
        <f t="shared" si="1"/>
        <v>2.6428571428571428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37</v>
      </c>
      <c r="H12" s="9">
        <f>SUM(H4:H11)</f>
        <v>37</v>
      </c>
      <c r="I12" s="9">
        <f>SUM(I4:I11)</f>
        <v>14</v>
      </c>
      <c r="J12" s="9"/>
      <c r="K12" s="9"/>
      <c r="L12" s="9">
        <f>SUM(L4:L11)</f>
        <v>263</v>
      </c>
      <c r="M12" s="9">
        <f>SUM(M4:M11)</f>
        <v>263</v>
      </c>
      <c r="N12" s="9">
        <f>SUM(N4:N11)</f>
        <v>416</v>
      </c>
      <c r="O12" s="9">
        <f>SUM(O4:O11)</f>
        <v>108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88</v>
      </c>
      <c r="AD12" s="15">
        <f t="shared" si="4"/>
        <v>37</v>
      </c>
      <c r="AE12" s="15">
        <f t="shared" si="4"/>
        <v>37</v>
      </c>
      <c r="AF12" s="15">
        <f t="shared" si="4"/>
        <v>14</v>
      </c>
      <c r="AG12" s="15"/>
      <c r="AH12" s="15"/>
      <c r="AI12" s="15">
        <f t="shared" ref="AI12:AK12" si="5">SUM(AI3:AI11)</f>
        <v>260</v>
      </c>
      <c r="AJ12" s="15">
        <f t="shared" si="5"/>
        <v>3</v>
      </c>
      <c r="AK12" s="15">
        <f t="shared" si="5"/>
        <v>2</v>
      </c>
      <c r="AL12" s="36">
        <f>+AI12/AC12</f>
        <v>2.9545454545454546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11 Summary:</v>
      </c>
      <c r="C14" s="54"/>
      <c r="D14" s="54"/>
      <c r="E14" s="116">
        <v>44521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183</v>
      </c>
      <c r="D15" s="11"/>
      <c r="E15" s="23"/>
      <c r="F15" s="23"/>
      <c r="G15" s="5">
        <v>4</v>
      </c>
      <c r="H15" s="24">
        <v>1</v>
      </c>
      <c r="I15" s="23" t="s">
        <v>125</v>
      </c>
      <c r="J15" s="23"/>
      <c r="K15" s="23"/>
      <c r="L15" s="23" t="s">
        <v>221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18</v>
      </c>
      <c r="AA15" s="24">
        <v>2</v>
      </c>
      <c r="AB15" s="24">
        <v>2</v>
      </c>
      <c r="AC15" s="24">
        <f t="shared" ref="AC15:AC26" si="6">+AA15+AB15</f>
        <v>4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28</v>
      </c>
      <c r="AN15" s="15">
        <v>8</v>
      </c>
      <c r="AO15" s="15">
        <v>15</v>
      </c>
      <c r="AP15" s="15">
        <f t="shared" ref="AP15:AP26" si="7">+AN15+AO15</f>
        <v>23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2</v>
      </c>
      <c r="I16" s="23" t="s">
        <v>38</v>
      </c>
      <c r="J16" s="23"/>
      <c r="K16" s="23"/>
      <c r="L16" s="23" t="s">
        <v>479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6</v>
      </c>
      <c r="AA16" s="24">
        <v>0</v>
      </c>
      <c r="AB16" s="24">
        <v>0</v>
      </c>
      <c r="AC16" s="24">
        <f t="shared" si="6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7</v>
      </c>
      <c r="AN16" s="24">
        <v>0</v>
      </c>
      <c r="AO16" s="24">
        <v>1</v>
      </c>
      <c r="AP16" s="24">
        <f t="shared" si="7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2</v>
      </c>
      <c r="I17" s="23" t="s">
        <v>125</v>
      </c>
      <c r="J17" s="23"/>
      <c r="K17" s="23"/>
      <c r="L17" s="23"/>
      <c r="M17" s="23" t="s">
        <v>193</v>
      </c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11</v>
      </c>
      <c r="AA17" s="24">
        <v>14</v>
      </c>
      <c r="AB17" s="24">
        <v>9</v>
      </c>
      <c r="AC17" s="24">
        <f t="shared" si="6"/>
        <v>23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8</v>
      </c>
      <c r="AN17" s="24">
        <v>19</v>
      </c>
      <c r="AO17" s="24">
        <v>3</v>
      </c>
      <c r="AP17" s="24">
        <f t="shared" si="7"/>
        <v>22</v>
      </c>
      <c r="AQ17" s="24">
        <v>4</v>
      </c>
      <c r="AR17" s="45"/>
    </row>
    <row r="18" spans="1:44" ht="15.95" customHeight="1" x14ac:dyDescent="0.25">
      <c r="A18" s="47"/>
      <c r="H18" s="24">
        <v>2</v>
      </c>
      <c r="I18" s="23" t="s">
        <v>174</v>
      </c>
      <c r="L18" s="23" t="s">
        <v>491</v>
      </c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11</v>
      </c>
      <c r="AA18" s="24">
        <v>8</v>
      </c>
      <c r="AB18" s="24">
        <v>16</v>
      </c>
      <c r="AC18" s="24">
        <f t="shared" si="6"/>
        <v>24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11</v>
      </c>
      <c r="AN18" s="24">
        <v>16</v>
      </c>
      <c r="AO18" s="24">
        <v>12</v>
      </c>
      <c r="AP18" s="24">
        <f t="shared" si="7"/>
        <v>28</v>
      </c>
      <c r="AQ18" s="24">
        <v>2</v>
      </c>
      <c r="AR18" s="45"/>
    </row>
    <row r="19" spans="1:44" ht="15.95" customHeight="1" x14ac:dyDescent="0.25">
      <c r="A19" s="47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10</v>
      </c>
      <c r="AA19" s="24">
        <v>1</v>
      </c>
      <c r="AB19" s="24">
        <v>4</v>
      </c>
      <c r="AC19" s="24">
        <f t="shared" si="6"/>
        <v>5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11</v>
      </c>
      <c r="AN19" s="24">
        <v>5</v>
      </c>
      <c r="AO19" s="24">
        <v>12</v>
      </c>
      <c r="AP19" s="24">
        <f t="shared" si="7"/>
        <v>17</v>
      </c>
      <c r="AQ19" s="24">
        <v>0</v>
      </c>
      <c r="AR19" s="45"/>
    </row>
    <row r="20" spans="1:44" ht="15.95" customHeight="1" x14ac:dyDescent="0.25">
      <c r="A20" s="47"/>
      <c r="B20" s="24" t="s">
        <v>53</v>
      </c>
      <c r="C20" s="6" t="s">
        <v>169</v>
      </c>
      <c r="D20" s="11"/>
      <c r="E20" s="23"/>
      <c r="F20" s="23"/>
      <c r="G20" s="5">
        <v>2</v>
      </c>
      <c r="H20" s="24">
        <v>1</v>
      </c>
      <c r="I20" s="23" t="s">
        <v>493</v>
      </c>
      <c r="L20" s="23" t="s">
        <v>481</v>
      </c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11</v>
      </c>
      <c r="AA20" s="24">
        <v>1</v>
      </c>
      <c r="AB20" s="24">
        <v>7</v>
      </c>
      <c r="AC20" s="24">
        <f t="shared" si="6"/>
        <v>8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8</v>
      </c>
      <c r="AN20" s="24">
        <v>2</v>
      </c>
      <c r="AO20" s="24">
        <v>7</v>
      </c>
      <c r="AP20" s="24">
        <f t="shared" si="7"/>
        <v>9</v>
      </c>
      <c r="AQ20" s="24">
        <v>0</v>
      </c>
      <c r="AR20" s="45"/>
    </row>
    <row r="21" spans="1:44" ht="15.95" customHeight="1" x14ac:dyDescent="0.25">
      <c r="A21" s="47"/>
      <c r="B21" s="24" t="s">
        <v>34</v>
      </c>
      <c r="C21" s="23" t="s">
        <v>477</v>
      </c>
      <c r="D21" s="16"/>
      <c r="E21" s="23"/>
      <c r="F21" s="23"/>
      <c r="G21" s="5"/>
      <c r="H21" s="24">
        <v>2</v>
      </c>
      <c r="I21" s="23" t="s">
        <v>88</v>
      </c>
      <c r="L21" s="23" t="s">
        <v>480</v>
      </c>
      <c r="M21" s="23"/>
      <c r="N21" s="23"/>
      <c r="O21" s="23"/>
      <c r="P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11</v>
      </c>
      <c r="AA21" s="24">
        <v>5</v>
      </c>
      <c r="AB21" s="24">
        <v>4</v>
      </c>
      <c r="AC21" s="24">
        <f t="shared" si="6"/>
        <v>9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7</v>
      </c>
      <c r="AN21" s="24">
        <v>0</v>
      </c>
      <c r="AO21" s="24">
        <v>6</v>
      </c>
      <c r="AP21" s="24">
        <f t="shared" si="7"/>
        <v>6</v>
      </c>
      <c r="AQ21" s="24">
        <v>2</v>
      </c>
      <c r="AR21" s="45"/>
    </row>
    <row r="22" spans="1:44" ht="15.95" customHeight="1" x14ac:dyDescent="0.25">
      <c r="A22" s="47"/>
      <c r="C22" s="23" t="s">
        <v>478</v>
      </c>
      <c r="H22" s="24"/>
      <c r="I22" s="23"/>
      <c r="L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10</v>
      </c>
      <c r="AA22" s="24">
        <v>0</v>
      </c>
      <c r="AB22" s="24">
        <v>2</v>
      </c>
      <c r="AC22" s="24">
        <f t="shared" si="6"/>
        <v>2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6</v>
      </c>
      <c r="AN22" s="24">
        <v>0</v>
      </c>
      <c r="AO22" s="24">
        <v>7</v>
      </c>
      <c r="AP22" s="24">
        <f t="shared" si="7"/>
        <v>7</v>
      </c>
      <c r="AQ22" s="24">
        <v>2</v>
      </c>
      <c r="AR22" s="45"/>
    </row>
    <row r="23" spans="1:44" ht="15.95" customHeight="1" x14ac:dyDescent="0.25">
      <c r="A23" s="47"/>
      <c r="C23" s="23" t="s">
        <v>365</v>
      </c>
      <c r="H23" s="24"/>
      <c r="I23" s="23"/>
      <c r="L23" s="23"/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11</v>
      </c>
      <c r="AA23" s="24">
        <v>2</v>
      </c>
      <c r="AB23" s="24">
        <v>4</v>
      </c>
      <c r="AC23" s="24">
        <f t="shared" si="6"/>
        <v>6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6</v>
      </c>
      <c r="AN23" s="24">
        <v>0</v>
      </c>
      <c r="AO23" s="24">
        <v>11</v>
      </c>
      <c r="AP23" s="24">
        <f t="shared" si="7"/>
        <v>11</v>
      </c>
      <c r="AQ23" s="24">
        <v>0</v>
      </c>
      <c r="AR23" s="50"/>
    </row>
    <row r="24" spans="1:44" ht="15.95" customHeight="1" x14ac:dyDescent="0.25">
      <c r="A24" s="47"/>
      <c r="B24" s="40"/>
      <c r="C24" s="52"/>
      <c r="D24" s="52"/>
      <c r="E24" s="52"/>
      <c r="F24" s="52"/>
      <c r="G24" s="48"/>
      <c r="H24" s="51"/>
      <c r="I24" s="52"/>
      <c r="J24" s="52"/>
      <c r="K24" s="51"/>
      <c r="L24" s="51"/>
      <c r="M24" s="51"/>
      <c r="N24" s="51"/>
      <c r="O24" s="51"/>
      <c r="P24" s="51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6</v>
      </c>
      <c r="AA24" s="24">
        <v>1</v>
      </c>
      <c r="AB24" s="24">
        <v>2</v>
      </c>
      <c r="AC24" s="24">
        <f t="shared" si="6"/>
        <v>3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6</v>
      </c>
      <c r="AN24" s="24">
        <v>0</v>
      </c>
      <c r="AO24" s="24">
        <v>1</v>
      </c>
      <c r="AP24" s="24">
        <f t="shared" si="7"/>
        <v>1</v>
      </c>
      <c r="AQ24" s="24">
        <v>0</v>
      </c>
      <c r="AR24" s="40"/>
    </row>
    <row r="25" spans="1:44" ht="15.95" customHeight="1" x14ac:dyDescent="0.25">
      <c r="A25" s="47"/>
      <c r="B25" s="48" t="s">
        <v>58</v>
      </c>
      <c r="C25" s="6" t="s">
        <v>184</v>
      </c>
      <c r="E25" s="23"/>
      <c r="F25" s="23"/>
      <c r="G25" s="5">
        <v>6</v>
      </c>
      <c r="H25" s="24">
        <v>1</v>
      </c>
      <c r="I25" s="23" t="s">
        <v>119</v>
      </c>
      <c r="J25" s="23"/>
      <c r="K25" s="23"/>
      <c r="L25" s="23" t="s">
        <v>57</v>
      </c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9</v>
      </c>
      <c r="AA25" s="24">
        <v>0</v>
      </c>
      <c r="AB25" s="24">
        <v>4</v>
      </c>
      <c r="AC25" s="24">
        <f t="shared" si="6"/>
        <v>4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11</v>
      </c>
      <c r="AN25" s="24">
        <v>3</v>
      </c>
      <c r="AO25" s="24">
        <v>5</v>
      </c>
      <c r="AP25" s="24">
        <f t="shared" si="7"/>
        <v>8</v>
      </c>
      <c r="AQ25" s="24">
        <v>2</v>
      </c>
      <c r="AR25" s="40"/>
    </row>
    <row r="26" spans="1:44" ht="15.95" customHeight="1" x14ac:dyDescent="0.25">
      <c r="A26" s="47"/>
      <c r="B26" s="24" t="s">
        <v>34</v>
      </c>
      <c r="C26" s="16"/>
      <c r="D26" s="16" t="s">
        <v>140</v>
      </c>
      <c r="E26" s="23"/>
      <c r="F26" s="23"/>
      <c r="G26" s="11"/>
      <c r="H26" s="24">
        <v>1</v>
      </c>
      <c r="I26" s="23" t="s">
        <v>81</v>
      </c>
      <c r="J26" s="23"/>
      <c r="K26" s="23"/>
      <c r="L26" s="23" t="s">
        <v>484</v>
      </c>
      <c r="M26" s="23"/>
      <c r="N26" s="23"/>
      <c r="O26" s="23"/>
      <c r="P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7</v>
      </c>
      <c r="AA26" s="24">
        <v>0</v>
      </c>
      <c r="AB26" s="24">
        <v>1</v>
      </c>
      <c r="AC26" s="24">
        <f t="shared" si="6"/>
        <v>1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10</v>
      </c>
      <c r="AN26" s="24">
        <v>1</v>
      </c>
      <c r="AO26" s="24">
        <v>9</v>
      </c>
      <c r="AP26" s="24">
        <f t="shared" si="7"/>
        <v>10</v>
      </c>
      <c r="AQ26" s="24">
        <v>0</v>
      </c>
      <c r="AR26" s="40"/>
    </row>
    <row r="27" spans="1:44" ht="15.95" customHeight="1" thickBot="1" x14ac:dyDescent="0.3">
      <c r="A27" s="47"/>
      <c r="H27" s="24">
        <v>2</v>
      </c>
      <c r="I27" s="23" t="s">
        <v>81</v>
      </c>
      <c r="J27" s="23"/>
      <c r="K27" s="23"/>
      <c r="L27" s="23" t="s">
        <v>225</v>
      </c>
      <c r="M27" s="23"/>
      <c r="N27" s="23"/>
      <c r="O27" s="23"/>
      <c r="P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121</v>
      </c>
      <c r="AA27" s="25">
        <f t="shared" ref="AA27" si="8">SUM(AA15:AA26)</f>
        <v>34</v>
      </c>
      <c r="AB27" s="25">
        <f>SUM(AB15:AB26)</f>
        <v>55</v>
      </c>
      <c r="AC27" s="25">
        <f>+AB27+AA27</f>
        <v>89</v>
      </c>
      <c r="AD27" s="25">
        <f>SUM(AD15:AD26)</f>
        <v>14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119</v>
      </c>
      <c r="AN27" s="25">
        <f t="shared" ref="AN27" si="9">SUM(AN15:AN26)</f>
        <v>54</v>
      </c>
      <c r="AO27" s="25">
        <f>SUM(AO15:AO26)</f>
        <v>89</v>
      </c>
      <c r="AP27" s="25">
        <f>+AO27+AN27</f>
        <v>143</v>
      </c>
      <c r="AQ27" s="25">
        <f>SUM(AQ15:AQ26)</f>
        <v>14</v>
      </c>
      <c r="AR27" s="40"/>
    </row>
    <row r="28" spans="1:44" ht="15.95" customHeight="1" x14ac:dyDescent="0.25">
      <c r="A28" s="47"/>
      <c r="H28" s="24">
        <v>2</v>
      </c>
      <c r="I28" s="23" t="s">
        <v>172</v>
      </c>
      <c r="J28" s="23"/>
      <c r="K28" s="23"/>
      <c r="L28" s="23" t="s">
        <v>178</v>
      </c>
      <c r="M28" s="23"/>
      <c r="N28" s="23"/>
      <c r="O28" s="23"/>
      <c r="P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15</v>
      </c>
      <c r="AA28" s="15">
        <v>5</v>
      </c>
      <c r="AB28" s="15">
        <v>5</v>
      </c>
      <c r="AC28" s="15">
        <f t="shared" ref="AC28:AC39" si="10">+AA28+AB28</f>
        <v>10</v>
      </c>
      <c r="AD28" s="15">
        <v>2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39</v>
      </c>
      <c r="AN28" s="15">
        <v>12</v>
      </c>
      <c r="AO28" s="15">
        <v>11</v>
      </c>
      <c r="AP28" s="15">
        <f t="shared" ref="AP28:AP39" si="11">+AN28+AO28</f>
        <v>23</v>
      </c>
      <c r="AQ28" s="15">
        <v>8</v>
      </c>
      <c r="AR28" s="40"/>
    </row>
    <row r="29" spans="1:44" ht="15.95" customHeight="1" x14ac:dyDescent="0.25">
      <c r="A29" s="47"/>
      <c r="D29" s="16"/>
      <c r="E29" s="23"/>
      <c r="F29" s="23"/>
      <c r="G29" s="5"/>
      <c r="H29" s="24">
        <v>2</v>
      </c>
      <c r="I29" s="23" t="s">
        <v>178</v>
      </c>
      <c r="J29" s="23"/>
      <c r="K29" s="23"/>
      <c r="L29" s="23" t="s">
        <v>485</v>
      </c>
      <c r="M29" s="23"/>
      <c r="N29" s="23"/>
      <c r="O29" s="23"/>
      <c r="P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11</v>
      </c>
      <c r="AA29" s="24">
        <v>0</v>
      </c>
      <c r="AB29" s="24">
        <v>0</v>
      </c>
      <c r="AC29" s="24">
        <f t="shared" si="10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1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119</v>
      </c>
      <c r="J30" s="23"/>
      <c r="K30" s="23"/>
      <c r="L30" s="23" t="s">
        <v>81</v>
      </c>
      <c r="M30" s="23"/>
      <c r="N30" s="23"/>
      <c r="O30" s="23"/>
      <c r="P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11</v>
      </c>
      <c r="AA30" s="24">
        <v>7</v>
      </c>
      <c r="AB30" s="24">
        <v>5</v>
      </c>
      <c r="AC30" s="24">
        <f t="shared" si="10"/>
        <v>12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1"/>
        <v>0</v>
      </c>
      <c r="AQ30" s="24">
        <v>0</v>
      </c>
      <c r="AR30" s="40"/>
    </row>
    <row r="31" spans="1:44" ht="15.95" customHeight="1" x14ac:dyDescent="0.25">
      <c r="A31" s="47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8</v>
      </c>
      <c r="AA31" s="24">
        <v>2</v>
      </c>
      <c r="AB31" s="24">
        <v>6</v>
      </c>
      <c r="AC31" s="24">
        <f t="shared" si="10"/>
        <v>8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8</v>
      </c>
      <c r="AN31" s="24">
        <v>1</v>
      </c>
      <c r="AO31" s="24">
        <v>1</v>
      </c>
      <c r="AP31" s="24">
        <f t="shared" si="11"/>
        <v>2</v>
      </c>
      <c r="AQ31" s="24">
        <v>0</v>
      </c>
      <c r="AR31" s="40"/>
    </row>
    <row r="32" spans="1:44" ht="15.95" customHeight="1" x14ac:dyDescent="0.25">
      <c r="A32" s="47"/>
      <c r="C32" s="6" t="s">
        <v>188</v>
      </c>
      <c r="E32" s="23"/>
      <c r="F32" s="23"/>
      <c r="G32" s="5">
        <v>4</v>
      </c>
      <c r="H32" s="24">
        <v>1</v>
      </c>
      <c r="I32" s="23" t="s">
        <v>456</v>
      </c>
      <c r="J32" s="23"/>
      <c r="K32" s="23"/>
      <c r="L32" s="23" t="s">
        <v>482</v>
      </c>
      <c r="N32" s="23"/>
      <c r="O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11</v>
      </c>
      <c r="AA32" s="24">
        <v>2</v>
      </c>
      <c r="AB32" s="24">
        <v>6</v>
      </c>
      <c r="AC32" s="24">
        <f t="shared" si="10"/>
        <v>8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10</v>
      </c>
      <c r="AN32" s="24">
        <v>6</v>
      </c>
      <c r="AO32" s="24">
        <v>5</v>
      </c>
      <c r="AP32" s="24">
        <f t="shared" si="11"/>
        <v>11</v>
      </c>
      <c r="AQ32" s="24">
        <v>4</v>
      </c>
      <c r="AR32" s="40"/>
    </row>
    <row r="33" spans="1:44" ht="15.95" customHeight="1" x14ac:dyDescent="0.25">
      <c r="A33" s="47"/>
      <c r="B33" s="24" t="s">
        <v>34</v>
      </c>
      <c r="C33" s="23"/>
      <c r="D33" s="16" t="s">
        <v>140</v>
      </c>
      <c r="H33" s="24">
        <v>1</v>
      </c>
      <c r="I33" s="23" t="s">
        <v>106</v>
      </c>
      <c r="J33" s="23"/>
      <c r="K33" s="23"/>
      <c r="L33" s="23" t="s">
        <v>483</v>
      </c>
      <c r="M33" s="23"/>
      <c r="N33" s="23"/>
      <c r="O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10</v>
      </c>
      <c r="AA33" s="24">
        <v>5</v>
      </c>
      <c r="AB33" s="24">
        <v>6</v>
      </c>
      <c r="AC33" s="24">
        <f t="shared" si="10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9</v>
      </c>
      <c r="AN33" s="24">
        <v>0</v>
      </c>
      <c r="AO33" s="24">
        <v>5</v>
      </c>
      <c r="AP33" s="24">
        <f t="shared" si="11"/>
        <v>5</v>
      </c>
      <c r="AQ33" s="24">
        <v>0</v>
      </c>
      <c r="AR33" s="40"/>
    </row>
    <row r="34" spans="1:44" ht="15.95" customHeight="1" x14ac:dyDescent="0.25">
      <c r="A34" s="47"/>
      <c r="H34" s="24">
        <v>2</v>
      </c>
      <c r="I34" s="23" t="s">
        <v>456</v>
      </c>
      <c r="L34" s="23" t="s">
        <v>106</v>
      </c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9</v>
      </c>
      <c r="AA34" s="24">
        <v>1</v>
      </c>
      <c r="AB34" s="24">
        <v>6</v>
      </c>
      <c r="AC34" s="24">
        <f t="shared" si="10"/>
        <v>7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7</v>
      </c>
      <c r="AN34" s="24">
        <v>1</v>
      </c>
      <c r="AO34" s="24">
        <v>2</v>
      </c>
      <c r="AP34" s="24">
        <f t="shared" si="11"/>
        <v>3</v>
      </c>
      <c r="AQ34" s="24">
        <v>0</v>
      </c>
      <c r="AR34" s="40"/>
    </row>
    <row r="35" spans="1:44" ht="15.95" customHeight="1" x14ac:dyDescent="0.25">
      <c r="A35" s="47" t="s">
        <v>64</v>
      </c>
      <c r="H35" s="24">
        <v>2</v>
      </c>
      <c r="I35" s="23" t="s">
        <v>139</v>
      </c>
      <c r="L35" s="23" t="s">
        <v>70</v>
      </c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8</v>
      </c>
      <c r="AA35" s="24">
        <v>1</v>
      </c>
      <c r="AB35" s="24">
        <v>1</v>
      </c>
      <c r="AC35" s="24">
        <f t="shared" si="10"/>
        <v>2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11</v>
      </c>
      <c r="AN35" s="24">
        <v>2</v>
      </c>
      <c r="AO35" s="24">
        <v>3</v>
      </c>
      <c r="AP35" s="24">
        <f t="shared" si="11"/>
        <v>5</v>
      </c>
      <c r="AQ35" s="24">
        <v>0</v>
      </c>
      <c r="AR35" s="40"/>
    </row>
    <row r="36" spans="1:44" ht="15.95" customHeight="1" x14ac:dyDescent="0.25">
      <c r="A36" s="47"/>
      <c r="B36" s="40"/>
      <c r="C36" s="52"/>
      <c r="D36" s="52"/>
      <c r="E36" s="52"/>
      <c r="F36" s="52"/>
      <c r="G36" s="48"/>
      <c r="H36" s="51"/>
      <c r="I36" s="52"/>
      <c r="J36" s="52"/>
      <c r="K36" s="51"/>
      <c r="L36" s="51"/>
      <c r="M36" s="51"/>
      <c r="N36" s="51"/>
      <c r="O36" s="51"/>
      <c r="P36" s="51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9</v>
      </c>
      <c r="AA36" s="24">
        <v>2</v>
      </c>
      <c r="AB36" s="24">
        <v>2</v>
      </c>
      <c r="AC36" s="24">
        <f t="shared" si="10"/>
        <v>4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1"/>
        <v>4</v>
      </c>
      <c r="AQ36" s="24">
        <v>2</v>
      </c>
      <c r="AR36" s="40"/>
    </row>
    <row r="37" spans="1:44" ht="15.95" customHeight="1" x14ac:dyDescent="0.25">
      <c r="A37" s="47"/>
      <c r="B37" s="48" t="s">
        <v>67</v>
      </c>
      <c r="C37" s="6" t="s">
        <v>186</v>
      </c>
      <c r="F37" s="20"/>
      <c r="G37" s="5">
        <v>1</v>
      </c>
      <c r="H37" s="24">
        <v>2</v>
      </c>
      <c r="I37" s="23" t="s">
        <v>78</v>
      </c>
      <c r="J37" s="23"/>
      <c r="K37" s="23"/>
      <c r="L37" s="23" t="s">
        <v>487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9</v>
      </c>
      <c r="AA37" s="24">
        <v>0</v>
      </c>
      <c r="AB37" s="24">
        <v>2</v>
      </c>
      <c r="AC37" s="24">
        <f t="shared" si="10"/>
        <v>2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9</v>
      </c>
      <c r="AN37" s="24">
        <v>0</v>
      </c>
      <c r="AO37" s="24">
        <v>2</v>
      </c>
      <c r="AP37" s="24">
        <f t="shared" si="11"/>
        <v>2</v>
      </c>
      <c r="AQ37" s="24">
        <v>0</v>
      </c>
      <c r="AR37" s="40"/>
    </row>
    <row r="38" spans="1:44" ht="15.95" customHeight="1" x14ac:dyDescent="0.25">
      <c r="A38" s="47"/>
      <c r="B38" s="24" t="s">
        <v>34</v>
      </c>
      <c r="C38" s="23" t="s">
        <v>486</v>
      </c>
      <c r="D38" s="23"/>
      <c r="E38" s="23"/>
      <c r="H38" s="24"/>
      <c r="I38" s="23"/>
      <c r="L38" s="23"/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11</v>
      </c>
      <c r="AA38" s="24">
        <v>2</v>
      </c>
      <c r="AB38" s="24">
        <v>8</v>
      </c>
      <c r="AC38" s="24">
        <f t="shared" si="10"/>
        <v>10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1"/>
        <v>1</v>
      </c>
      <c r="AQ38" s="24">
        <v>2</v>
      </c>
      <c r="AR38" s="40"/>
    </row>
    <row r="39" spans="1:44" ht="15.95" customHeight="1" x14ac:dyDescent="0.25">
      <c r="A39" s="47"/>
      <c r="C39" s="23"/>
      <c r="H39" s="24"/>
      <c r="I39" s="23"/>
      <c r="L39" s="23"/>
      <c r="M39" s="23"/>
      <c r="N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0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10</v>
      </c>
      <c r="AN39" s="24">
        <v>3</v>
      </c>
      <c r="AO39" s="24">
        <v>3</v>
      </c>
      <c r="AP39" s="24">
        <f t="shared" si="11"/>
        <v>6</v>
      </c>
      <c r="AQ39" s="24">
        <v>0</v>
      </c>
      <c r="AR39" s="40"/>
    </row>
    <row r="40" spans="1:44" ht="15.95" customHeight="1" thickBot="1" x14ac:dyDescent="0.3">
      <c r="A40" s="47"/>
      <c r="C40" s="6" t="s">
        <v>187</v>
      </c>
      <c r="D40" s="1"/>
      <c r="E40" s="23"/>
      <c r="F40" s="23"/>
      <c r="G40" s="5">
        <v>1</v>
      </c>
      <c r="H40" s="24">
        <v>1</v>
      </c>
      <c r="I40" s="23" t="s">
        <v>310</v>
      </c>
      <c r="L40" s="23" t="s">
        <v>488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120</v>
      </c>
      <c r="AA40" s="25">
        <f t="shared" ref="AA40" si="12">SUM(AA28:AA39)</f>
        <v>27</v>
      </c>
      <c r="AB40" s="25">
        <f>SUM(AB28:AB39)</f>
        <v>47</v>
      </c>
      <c r="AC40" s="25">
        <f>+AB40+AA40</f>
        <v>74</v>
      </c>
      <c r="AD40" s="25">
        <f>SUM(AD28:AD39)</f>
        <v>18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121</v>
      </c>
      <c r="AN40" s="25">
        <f t="shared" ref="AN40" si="13">SUM(AN28:AN39)</f>
        <v>25</v>
      </c>
      <c r="AO40" s="25">
        <f>SUM(AO28:AO39)</f>
        <v>37</v>
      </c>
      <c r="AP40" s="25">
        <f>+AO40+AN40</f>
        <v>62</v>
      </c>
      <c r="AQ40" s="25">
        <f>SUM(AQ28:AQ39)</f>
        <v>16</v>
      </c>
      <c r="AR40" s="40"/>
    </row>
    <row r="41" spans="1:44" ht="15.95" customHeight="1" x14ac:dyDescent="0.25">
      <c r="A41" s="47"/>
      <c r="B41" s="24" t="s">
        <v>34</v>
      </c>
      <c r="C41" s="16"/>
      <c r="D41" s="16" t="s">
        <v>140</v>
      </c>
      <c r="H41" s="24"/>
      <c r="I41" s="23"/>
      <c r="L41" s="23"/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32</v>
      </c>
      <c r="AA41" s="15">
        <v>9</v>
      </c>
      <c r="AB41" s="15">
        <v>12</v>
      </c>
      <c r="AC41" s="15">
        <f t="shared" ref="AC41:AC52" si="14">+AA41+AB41</f>
        <v>21</v>
      </c>
      <c r="AD41" s="15">
        <v>2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23.5</v>
      </c>
      <c r="AN41" s="15">
        <v>10</v>
      </c>
      <c r="AO41" s="15">
        <v>7</v>
      </c>
      <c r="AP41" s="15">
        <f t="shared" ref="AP41:AP52" si="15">+AN41+AO41</f>
        <v>17</v>
      </c>
      <c r="AQ41" s="15">
        <v>2</v>
      </c>
      <c r="AR41" s="40"/>
    </row>
    <row r="42" spans="1:44" ht="15.95" customHeight="1" x14ac:dyDescent="0.25">
      <c r="A42" s="47"/>
      <c r="B42" s="40"/>
      <c r="C42" s="52"/>
      <c r="D42" s="52"/>
      <c r="E42" s="52"/>
      <c r="F42" s="52"/>
      <c r="G42" s="48"/>
      <c r="H42" s="51"/>
      <c r="I42" s="52"/>
      <c r="J42" s="52"/>
      <c r="K42" s="51"/>
      <c r="L42" s="51"/>
      <c r="M42" s="51"/>
      <c r="N42" s="51"/>
      <c r="O42" s="51"/>
      <c r="P42" s="51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11</v>
      </c>
      <c r="AA42" s="24">
        <v>0</v>
      </c>
      <c r="AB42" s="24">
        <v>0</v>
      </c>
      <c r="AC42" s="24">
        <f t="shared" si="14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9</v>
      </c>
      <c r="AN42" s="24">
        <v>0</v>
      </c>
      <c r="AO42" s="24">
        <v>0</v>
      </c>
      <c r="AP42" s="24">
        <f t="shared" si="15"/>
        <v>0</v>
      </c>
      <c r="AQ42" s="24">
        <v>2</v>
      </c>
      <c r="AR42" s="40"/>
    </row>
    <row r="43" spans="1:44" ht="15.95" customHeight="1" x14ac:dyDescent="0.25">
      <c r="A43" s="47"/>
      <c r="B43" s="48" t="s">
        <v>80</v>
      </c>
      <c r="C43" s="6" t="s">
        <v>182</v>
      </c>
      <c r="E43" s="11"/>
      <c r="F43" s="11"/>
      <c r="G43" s="5">
        <v>1</v>
      </c>
      <c r="H43" s="24">
        <v>1</v>
      </c>
      <c r="I43" s="23" t="s">
        <v>158</v>
      </c>
      <c r="J43" s="23"/>
      <c r="K43" s="23"/>
      <c r="L43" s="23" t="s">
        <v>171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11</v>
      </c>
      <c r="AA43" s="24">
        <v>14</v>
      </c>
      <c r="AB43" s="24">
        <v>5</v>
      </c>
      <c r="AC43" s="24">
        <f t="shared" si="14"/>
        <v>19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9</v>
      </c>
      <c r="AN43" s="24">
        <v>7</v>
      </c>
      <c r="AO43" s="24">
        <v>6</v>
      </c>
      <c r="AP43" s="24">
        <f t="shared" si="15"/>
        <v>13</v>
      </c>
      <c r="AQ43" s="24">
        <v>4</v>
      </c>
      <c r="AR43" s="40"/>
    </row>
    <row r="44" spans="1:44" ht="15.95" customHeight="1" x14ac:dyDescent="0.25">
      <c r="A44" s="47"/>
      <c r="B44" s="24" t="s">
        <v>34</v>
      </c>
      <c r="C44" s="16" t="s">
        <v>489</v>
      </c>
      <c r="D44" s="16"/>
      <c r="E44" s="16"/>
      <c r="H44" s="24"/>
      <c r="I44" s="23"/>
      <c r="J44" s="23"/>
      <c r="K44" s="23"/>
      <c r="L44" s="23"/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9</v>
      </c>
      <c r="AA44" s="24">
        <v>2</v>
      </c>
      <c r="AB44" s="24">
        <v>7</v>
      </c>
      <c r="AC44" s="24">
        <f t="shared" si="14"/>
        <v>9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10</v>
      </c>
      <c r="AN44" s="24">
        <v>2</v>
      </c>
      <c r="AO44" s="24">
        <v>6</v>
      </c>
      <c r="AP44" s="24">
        <f t="shared" si="15"/>
        <v>8</v>
      </c>
      <c r="AQ44" s="24">
        <v>0</v>
      </c>
      <c r="AR44" s="40"/>
    </row>
    <row r="45" spans="1:44" ht="15.95" customHeight="1" x14ac:dyDescent="0.25">
      <c r="A45" s="47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8</v>
      </c>
      <c r="AA45" s="24">
        <v>2</v>
      </c>
      <c r="AB45" s="24">
        <v>2</v>
      </c>
      <c r="AC45" s="24">
        <f t="shared" si="14"/>
        <v>4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5"/>
        <v>7</v>
      </c>
      <c r="AQ45" s="24">
        <v>0</v>
      </c>
      <c r="AR45" s="40"/>
    </row>
    <row r="46" spans="1:44" ht="15.95" customHeight="1" x14ac:dyDescent="0.25">
      <c r="A46" s="47"/>
      <c r="B46" s="11"/>
      <c r="C46" s="6" t="s">
        <v>185</v>
      </c>
      <c r="D46" s="16"/>
      <c r="F46" s="11"/>
      <c r="G46" s="5">
        <v>2</v>
      </c>
      <c r="H46" s="24">
        <v>2</v>
      </c>
      <c r="I46" s="23" t="s">
        <v>62</v>
      </c>
      <c r="L46" s="23" t="s">
        <v>490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10</v>
      </c>
      <c r="AA46" s="24">
        <v>5</v>
      </c>
      <c r="AB46" s="24">
        <v>5</v>
      </c>
      <c r="AC46" s="24">
        <f t="shared" si="14"/>
        <v>10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5"/>
        <v>2</v>
      </c>
      <c r="AQ46" s="24">
        <v>0</v>
      </c>
      <c r="AR46" s="40"/>
    </row>
    <row r="47" spans="1:44" ht="15.95" customHeight="1" x14ac:dyDescent="0.25">
      <c r="A47" s="47"/>
      <c r="B47" s="24" t="s">
        <v>34</v>
      </c>
      <c r="C47" s="23"/>
      <c r="D47" s="16" t="s">
        <v>140</v>
      </c>
      <c r="E47" s="23"/>
      <c r="F47" s="23"/>
      <c r="G47" s="5"/>
      <c r="H47" s="24">
        <v>2</v>
      </c>
      <c r="I47" s="23" t="s">
        <v>62</v>
      </c>
      <c r="L47" s="23" t="s">
        <v>118</v>
      </c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4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11</v>
      </c>
      <c r="AN47" s="24">
        <v>0</v>
      </c>
      <c r="AO47" s="24">
        <v>3</v>
      </c>
      <c r="AP47" s="24">
        <f t="shared" si="15"/>
        <v>3</v>
      </c>
      <c r="AQ47" s="24">
        <v>0</v>
      </c>
      <c r="AR47" s="40"/>
    </row>
    <row r="48" spans="1:44" ht="15.95" customHeight="1" x14ac:dyDescent="0.25">
      <c r="A48" s="47"/>
      <c r="B48" s="40"/>
      <c r="C48" s="52"/>
      <c r="D48" s="52"/>
      <c r="E48" s="52"/>
      <c r="F48" s="52"/>
      <c r="G48" s="48"/>
      <c r="H48" s="51"/>
      <c r="I48" s="52"/>
      <c r="J48" s="52"/>
      <c r="K48" s="51"/>
      <c r="L48" s="51"/>
      <c r="M48" s="51"/>
      <c r="N48" s="51"/>
      <c r="O48" s="51"/>
      <c r="P48" s="5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10</v>
      </c>
      <c r="AA48" s="24">
        <v>1</v>
      </c>
      <c r="AB48" s="24">
        <v>4</v>
      </c>
      <c r="AC48" s="24">
        <f t="shared" si="14"/>
        <v>5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11</v>
      </c>
      <c r="AN48" s="24">
        <v>0</v>
      </c>
      <c r="AO48" s="24">
        <v>0</v>
      </c>
      <c r="AP48" s="24">
        <f t="shared" si="15"/>
        <v>0</v>
      </c>
      <c r="AQ48" s="24">
        <v>0</v>
      </c>
      <c r="AR48" s="40"/>
    </row>
    <row r="49" spans="1:44" ht="15.95" customHeight="1" x14ac:dyDescent="0.25">
      <c r="A49" s="47"/>
      <c r="B49" s="11"/>
      <c r="C49" s="11"/>
      <c r="D49" s="11"/>
      <c r="E49" s="23" t="s">
        <v>142</v>
      </c>
      <c r="F49" s="23"/>
      <c r="G49" s="5">
        <f>SUM(G14:G48)</f>
        <v>21</v>
      </c>
      <c r="H49" s="5"/>
      <c r="I49" s="20"/>
      <c r="J49" s="23" t="s">
        <v>84</v>
      </c>
      <c r="K49" s="20"/>
      <c r="L49" s="5">
        <f>COUNTA(C14:C48)-8</f>
        <v>5</v>
      </c>
      <c r="N49" s="23" t="s">
        <v>102</v>
      </c>
      <c r="O49" s="5">
        <f>2*L49</f>
        <v>10</v>
      </c>
      <c r="P49" s="1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10</v>
      </c>
      <c r="AA49" s="24">
        <v>2</v>
      </c>
      <c r="AB49" s="24">
        <v>6</v>
      </c>
      <c r="AC49" s="24">
        <f t="shared" si="14"/>
        <v>8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5"/>
        <v>0</v>
      </c>
      <c r="AQ49" s="24">
        <v>2</v>
      </c>
      <c r="AR49" s="40"/>
    </row>
    <row r="50" spans="1:44" ht="15.95" customHeight="1" x14ac:dyDescent="0.25">
      <c r="A50" s="47"/>
      <c r="E50" s="23" t="s">
        <v>141</v>
      </c>
      <c r="F50" s="23"/>
      <c r="G50" s="5">
        <f>COUNTA(L15:L48)+COUNTIF(L15:L48,"*&amp;*")</f>
        <v>33</v>
      </c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10</v>
      </c>
      <c r="AA50" s="24">
        <v>0</v>
      </c>
      <c r="AB50" s="24">
        <v>7</v>
      </c>
      <c r="AC50" s="24">
        <f t="shared" si="14"/>
        <v>7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11</v>
      </c>
      <c r="AN50" s="24">
        <v>1</v>
      </c>
      <c r="AO50" s="24">
        <v>1</v>
      </c>
      <c r="AP50" s="24">
        <f t="shared" si="15"/>
        <v>2</v>
      </c>
      <c r="AQ50" s="24">
        <v>2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7</v>
      </c>
      <c r="AA51" s="24">
        <v>1</v>
      </c>
      <c r="AB51" s="24">
        <v>5</v>
      </c>
      <c r="AC51" s="24">
        <f t="shared" si="14"/>
        <v>6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10</v>
      </c>
      <c r="AN51" s="24">
        <v>0</v>
      </c>
      <c r="AO51" s="24">
        <v>1</v>
      </c>
      <c r="AP51" s="24">
        <f t="shared" si="15"/>
        <v>1</v>
      </c>
      <c r="AQ51" s="24">
        <v>0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4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9</v>
      </c>
      <c r="AN52" s="24">
        <v>0</v>
      </c>
      <c r="AO52" s="24">
        <v>0</v>
      </c>
      <c r="AP52" s="24">
        <f t="shared" si="15"/>
        <v>0</v>
      </c>
      <c r="AQ52" s="24">
        <v>0</v>
      </c>
      <c r="AR52" s="40"/>
    </row>
    <row r="53" spans="1:44" ht="15.95" customHeight="1" thickBot="1" x14ac:dyDescent="0.3">
      <c r="A53" s="47"/>
      <c r="B53" s="6" t="s">
        <v>117</v>
      </c>
      <c r="C53" s="6"/>
      <c r="N53" s="6"/>
      <c r="O53" s="6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121</v>
      </c>
      <c r="AA53" s="25">
        <f t="shared" ref="AA53" si="16">SUM(AA41:AA52)</f>
        <v>37</v>
      </c>
      <c r="AB53" s="25">
        <f>SUM(AB41:AB52)</f>
        <v>56</v>
      </c>
      <c r="AC53" s="25">
        <f>+AB53+AA53</f>
        <v>93</v>
      </c>
      <c r="AD53" s="25">
        <f>SUM(AD41:AD52)</f>
        <v>12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120</v>
      </c>
      <c r="AN53" s="25">
        <f t="shared" ref="AN53" si="17">SUM(AN41:AN52)</f>
        <v>21</v>
      </c>
      <c r="AO53" s="25">
        <f>SUM(AO41:AO52)</f>
        <v>32</v>
      </c>
      <c r="AP53" s="25">
        <f>+AO53+AN53</f>
        <v>53</v>
      </c>
      <c r="AQ53" s="25">
        <f>SUM(AQ41:AQ52)</f>
        <v>12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27</v>
      </c>
      <c r="AA54" s="15">
        <v>6</v>
      </c>
      <c r="AB54" s="15">
        <v>12</v>
      </c>
      <c r="AC54" s="15">
        <f t="shared" ref="AC54:AC65" si="18">+AA54+AB54</f>
        <v>18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12</v>
      </c>
      <c r="AN54" s="15">
        <v>2</v>
      </c>
      <c r="AO54" s="15">
        <v>2</v>
      </c>
      <c r="AP54" s="15">
        <f t="shared" ref="AP54:AP65" si="19">+AN54+AO54</f>
        <v>4</v>
      </c>
      <c r="AQ54" s="15">
        <v>0</v>
      </c>
      <c r="AR54" s="40"/>
    </row>
    <row r="55" spans="1:44" ht="15.95" customHeight="1" x14ac:dyDescent="0.25">
      <c r="A55" s="47"/>
      <c r="C55" s="6" t="s">
        <v>86</v>
      </c>
      <c r="H55" s="6" t="s">
        <v>93</v>
      </c>
      <c r="M55" s="6" t="s">
        <v>94</v>
      </c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6</v>
      </c>
      <c r="AA55" s="24">
        <v>0</v>
      </c>
      <c r="AB55" s="24">
        <v>0</v>
      </c>
      <c r="AC55" s="24">
        <f t="shared" si="18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19"/>
        <v>0</v>
      </c>
      <c r="AQ55" s="24">
        <v>0</v>
      </c>
      <c r="AR55" s="40"/>
    </row>
    <row r="56" spans="1:44" ht="15.95" customHeight="1" x14ac:dyDescent="0.25">
      <c r="A56" s="47"/>
      <c r="C56" s="23" t="s">
        <v>140</v>
      </c>
      <c r="F56" s="23"/>
      <c r="H56" s="23" t="s">
        <v>140</v>
      </c>
      <c r="I56" s="23"/>
      <c r="J56" s="23"/>
      <c r="K56" s="23"/>
      <c r="L56" s="23"/>
      <c r="M56" s="23" t="s">
        <v>140</v>
      </c>
      <c r="O56" s="23"/>
      <c r="P56" s="23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11</v>
      </c>
      <c r="AA56" s="24">
        <v>15</v>
      </c>
      <c r="AB56" s="24">
        <v>6</v>
      </c>
      <c r="AC56" s="24">
        <f t="shared" si="18"/>
        <v>21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9</v>
      </c>
      <c r="AN56" s="24">
        <v>12</v>
      </c>
      <c r="AO56" s="24">
        <v>6</v>
      </c>
      <c r="AP56" s="24">
        <f t="shared" si="19"/>
        <v>18</v>
      </c>
      <c r="AQ56" s="24">
        <v>4</v>
      </c>
      <c r="AR56" s="40"/>
    </row>
    <row r="57" spans="1:44" ht="15.95" customHeight="1" x14ac:dyDescent="0.25">
      <c r="A57" s="47"/>
      <c r="H57" s="23"/>
      <c r="M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6</v>
      </c>
      <c r="AA57" s="24">
        <v>2</v>
      </c>
      <c r="AB57" s="24">
        <v>5</v>
      </c>
      <c r="AC57" s="24">
        <f t="shared" si="18"/>
        <v>7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10</v>
      </c>
      <c r="AN57" s="24">
        <v>0</v>
      </c>
      <c r="AO57" s="24">
        <v>6</v>
      </c>
      <c r="AP57" s="24">
        <f t="shared" si="19"/>
        <v>6</v>
      </c>
      <c r="AQ57" s="24">
        <v>0</v>
      </c>
      <c r="AR57" s="40"/>
    </row>
    <row r="58" spans="1:44" ht="15.95" customHeight="1" x14ac:dyDescent="0.25">
      <c r="A58" s="47"/>
      <c r="H58" s="23"/>
      <c r="M58" s="23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18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11</v>
      </c>
      <c r="AN58" s="24">
        <v>0</v>
      </c>
      <c r="AO58" s="24">
        <v>3</v>
      </c>
      <c r="AP58" s="24">
        <f t="shared" si="19"/>
        <v>3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11</v>
      </c>
      <c r="AA59" s="24">
        <v>7</v>
      </c>
      <c r="AB59" s="24">
        <v>4</v>
      </c>
      <c r="AC59" s="24">
        <f t="shared" si="18"/>
        <v>11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10</v>
      </c>
      <c r="AN59" s="24">
        <v>6</v>
      </c>
      <c r="AO59" s="24">
        <v>8</v>
      </c>
      <c r="AP59" s="24">
        <f t="shared" si="19"/>
        <v>14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10</v>
      </c>
      <c r="AA60" s="24">
        <v>4</v>
      </c>
      <c r="AB60" s="24">
        <v>10</v>
      </c>
      <c r="AC60" s="24">
        <f t="shared" si="18"/>
        <v>14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11</v>
      </c>
      <c r="AN60" s="24">
        <v>0</v>
      </c>
      <c r="AO60" s="24">
        <v>2</v>
      </c>
      <c r="AP60" s="24">
        <f t="shared" si="19"/>
        <v>2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9</v>
      </c>
      <c r="AA61" s="24">
        <v>0</v>
      </c>
      <c r="AB61" s="24">
        <v>3</v>
      </c>
      <c r="AC61" s="24">
        <f t="shared" si="18"/>
        <v>3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10</v>
      </c>
      <c r="AN61" s="24">
        <v>1</v>
      </c>
      <c r="AO61" s="24">
        <v>1</v>
      </c>
      <c r="AP61" s="24">
        <f t="shared" si="19"/>
        <v>2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8</v>
      </c>
      <c r="AA62" s="24">
        <v>0</v>
      </c>
      <c r="AB62" s="24">
        <v>4</v>
      </c>
      <c r="AC62" s="24">
        <f t="shared" si="18"/>
        <v>4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11</v>
      </c>
      <c r="AN62" s="24">
        <v>1</v>
      </c>
      <c r="AO62" s="24">
        <v>1</v>
      </c>
      <c r="AP62" s="24">
        <f t="shared" si="19"/>
        <v>2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10</v>
      </c>
      <c r="AA63" s="24">
        <v>2</v>
      </c>
      <c r="AB63" s="24">
        <v>4</v>
      </c>
      <c r="AC63" s="24">
        <f t="shared" si="18"/>
        <v>6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10</v>
      </c>
      <c r="AN63" s="24">
        <v>2</v>
      </c>
      <c r="AO63" s="24">
        <v>2</v>
      </c>
      <c r="AP63" s="24">
        <f t="shared" si="19"/>
        <v>4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11</v>
      </c>
      <c r="AA64" s="24">
        <v>1</v>
      </c>
      <c r="AB64" s="24">
        <v>9</v>
      </c>
      <c r="AC64" s="24">
        <f t="shared" si="18"/>
        <v>10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11</v>
      </c>
      <c r="AN64" s="24">
        <v>2</v>
      </c>
      <c r="AO64" s="24">
        <v>2</v>
      </c>
      <c r="AP64" s="24">
        <f t="shared" si="19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8</v>
      </c>
      <c r="AA65" s="24">
        <v>0</v>
      </c>
      <c r="AB65" s="24">
        <v>4</v>
      </c>
      <c r="AC65" s="24">
        <f t="shared" si="18"/>
        <v>4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11</v>
      </c>
      <c r="AN65" s="24">
        <v>0</v>
      </c>
      <c r="AO65" s="24">
        <v>3</v>
      </c>
      <c r="AP65" s="24">
        <f t="shared" si="19"/>
        <v>3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120</v>
      </c>
      <c r="AA66" s="25">
        <f t="shared" ref="AA66" si="20">SUM(AA54:AA65)</f>
        <v>39</v>
      </c>
      <c r="AB66" s="25">
        <f>SUM(AB54:AB65)</f>
        <v>64</v>
      </c>
      <c r="AC66" s="25">
        <f>+AB66+AA66</f>
        <v>103</v>
      </c>
      <c r="AD66" s="25">
        <f>SUM(AD54:AD65)</f>
        <v>12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121</v>
      </c>
      <c r="AN66" s="25">
        <f t="shared" ref="AN66" si="21">SUM(AN54:AN65)</f>
        <v>26</v>
      </c>
      <c r="AO66" s="25">
        <f>SUM(AO54:AO65)</f>
        <v>36</v>
      </c>
      <c r="AP66" s="25">
        <f>+AO66+AN66</f>
        <v>62</v>
      </c>
      <c r="AQ66" s="25">
        <f>SUM(AQ54:AQ65)</f>
        <v>10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482</v>
      </c>
      <c r="AA67" s="39">
        <f t="shared" ref="AA67:AD67" si="22">+AA66+AA53+AA40+AA27</f>
        <v>137</v>
      </c>
      <c r="AB67" s="39">
        <f t="shared" si="22"/>
        <v>222</v>
      </c>
      <c r="AC67" s="39">
        <f t="shared" si="22"/>
        <v>359</v>
      </c>
      <c r="AD67" s="39">
        <f t="shared" si="22"/>
        <v>56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481</v>
      </c>
      <c r="AN67" s="39">
        <f t="shared" ref="AN67:AQ67" si="23">+AN66+AN53+AN40+AN27</f>
        <v>126</v>
      </c>
      <c r="AO67" s="39">
        <f t="shared" si="23"/>
        <v>194</v>
      </c>
      <c r="AP67" s="39">
        <f t="shared" si="23"/>
        <v>320</v>
      </c>
      <c r="AQ67" s="39">
        <f t="shared" si="23"/>
        <v>52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963</v>
      </c>
      <c r="AN68" s="24">
        <f>AA67+AN67</f>
        <v>263</v>
      </c>
      <c r="AO68" s="24">
        <f>AB67+AO67</f>
        <v>416</v>
      </c>
      <c r="AP68" s="37">
        <f>AC67+AP67</f>
        <v>679</v>
      </c>
      <c r="AQ68" s="24">
        <f>AD67+AQ67</f>
        <v>108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11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449</v>
      </c>
      <c r="Z77" s="24">
        <v>1</v>
      </c>
      <c r="AA77" s="24">
        <v>0</v>
      </c>
      <c r="AB77" s="24">
        <v>0</v>
      </c>
      <c r="AC77" s="24">
        <f t="shared" ref="AC77" si="24">+AA77+AB77</f>
        <v>0</v>
      </c>
      <c r="AD77" s="24">
        <v>0</v>
      </c>
      <c r="AF77" s="30">
        <v>6</v>
      </c>
      <c r="AG77" s="23" t="s">
        <v>214</v>
      </c>
      <c r="AM77" s="24">
        <v>4</v>
      </c>
      <c r="AN77" s="24">
        <v>0</v>
      </c>
      <c r="AO77" s="24">
        <v>1</v>
      </c>
      <c r="AP77" s="24">
        <f t="shared" ref="AP77:AP78" si="25">+AN77+AO77</f>
        <v>1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8</v>
      </c>
      <c r="T78" s="23" t="s">
        <v>492</v>
      </c>
      <c r="Z78" s="24">
        <v>1</v>
      </c>
      <c r="AA78" s="24">
        <v>1</v>
      </c>
      <c r="AB78" s="24">
        <v>0</v>
      </c>
      <c r="AC78" s="24">
        <f t="shared" ref="AC78" si="26">+AA78+AB78</f>
        <v>1</v>
      </c>
      <c r="AD78" s="24">
        <v>0</v>
      </c>
      <c r="AF78" s="30">
        <v>9.5</v>
      </c>
      <c r="AG78" s="23" t="s">
        <v>417</v>
      </c>
      <c r="AM78" s="24">
        <v>2</v>
      </c>
      <c r="AN78" s="24">
        <v>5</v>
      </c>
      <c r="AO78" s="24">
        <v>0</v>
      </c>
      <c r="AP78" s="24">
        <f t="shared" si="25"/>
        <v>5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H79" s="24"/>
      <c r="I79" s="24">
        <v>11</v>
      </c>
      <c r="J79" s="24">
        <v>16</v>
      </c>
      <c r="K79" s="24">
        <v>12</v>
      </c>
      <c r="L79" s="55">
        <f t="shared" ref="L79:L107" si="27">+J79+K79</f>
        <v>28</v>
      </c>
      <c r="M79" s="24">
        <v>2</v>
      </c>
      <c r="Q79" s="40"/>
      <c r="R79" s="40"/>
      <c r="S79" s="30">
        <v>9</v>
      </c>
      <c r="T79" s="23" t="s">
        <v>305</v>
      </c>
      <c r="Z79" s="24">
        <v>4</v>
      </c>
      <c r="AA79" s="24">
        <v>3</v>
      </c>
      <c r="AB79" s="24">
        <v>3</v>
      </c>
      <c r="AC79" s="24">
        <f>+AA79+AB79</f>
        <v>6</v>
      </c>
      <c r="AD79" s="24">
        <v>0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171</v>
      </c>
      <c r="E80" s="23"/>
      <c r="F80" s="23"/>
      <c r="G80" s="23" t="s">
        <v>136</v>
      </c>
      <c r="H80" s="24"/>
      <c r="I80" s="24">
        <v>11</v>
      </c>
      <c r="J80" s="24">
        <v>8</v>
      </c>
      <c r="K80" s="24">
        <v>16</v>
      </c>
      <c r="L80" s="55">
        <f t="shared" si="27"/>
        <v>24</v>
      </c>
      <c r="M80" s="24">
        <v>2</v>
      </c>
      <c r="Q80" s="40"/>
      <c r="R80" s="40"/>
      <c r="S80" s="30">
        <v>8</v>
      </c>
      <c r="T80" s="23" t="s">
        <v>447</v>
      </c>
      <c r="Z80" s="24">
        <v>2</v>
      </c>
      <c r="AA80" s="24">
        <v>0</v>
      </c>
      <c r="AB80" s="24">
        <v>1</v>
      </c>
      <c r="AC80" s="24">
        <f>+AA80+AB80</f>
        <v>1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158</v>
      </c>
      <c r="E81" s="23"/>
      <c r="F81" s="23"/>
      <c r="G81" s="23" t="s">
        <v>136</v>
      </c>
      <c r="H81" s="24"/>
      <c r="I81" s="24">
        <v>11</v>
      </c>
      <c r="J81" s="24">
        <v>14</v>
      </c>
      <c r="K81" s="24">
        <v>9</v>
      </c>
      <c r="L81" s="55">
        <f t="shared" si="27"/>
        <v>23</v>
      </c>
      <c r="M81" s="24">
        <v>6</v>
      </c>
      <c r="Q81" s="40"/>
      <c r="R81" s="40"/>
      <c r="S81" s="30">
        <v>9.5</v>
      </c>
      <c r="T81" s="23" t="s">
        <v>381</v>
      </c>
      <c r="Z81" s="24">
        <v>1</v>
      </c>
      <c r="AA81" s="24">
        <v>1</v>
      </c>
      <c r="AB81" s="24">
        <v>1</v>
      </c>
      <c r="AC81" s="24">
        <f>+AA81+AB81</f>
        <v>2</v>
      </c>
      <c r="AD81" s="24">
        <v>0</v>
      </c>
      <c r="AF81" s="30">
        <v>8</v>
      </c>
      <c r="AG81" s="23" t="s">
        <v>306</v>
      </c>
      <c r="AM81" s="24">
        <v>5</v>
      </c>
      <c r="AN81" s="24">
        <v>1</v>
      </c>
      <c r="AO81" s="24">
        <v>4</v>
      </c>
      <c r="AP81" s="24">
        <f t="shared" ref="AP81:AP84" si="28">+AN81+AO81</f>
        <v>5</v>
      </c>
      <c r="AQ81" s="24">
        <v>2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H82" s="24"/>
      <c r="I82" s="24">
        <v>8</v>
      </c>
      <c r="J82" s="24">
        <v>19</v>
      </c>
      <c r="K82" s="24">
        <v>3</v>
      </c>
      <c r="L82" s="55">
        <f t="shared" si="27"/>
        <v>22</v>
      </c>
      <c r="M82" s="24">
        <v>4</v>
      </c>
      <c r="Q82" s="40"/>
      <c r="R82" s="40"/>
      <c r="S82" s="30">
        <v>6.5</v>
      </c>
      <c r="T82" s="23" t="s">
        <v>213</v>
      </c>
      <c r="Z82" s="24">
        <v>7</v>
      </c>
      <c r="AA82" s="24">
        <v>2</v>
      </c>
      <c r="AB82" s="24">
        <v>0</v>
      </c>
      <c r="AC82" s="24">
        <f>+AA82+AB82</f>
        <v>2</v>
      </c>
      <c r="AD82" s="24">
        <v>0</v>
      </c>
      <c r="AF82" s="30">
        <v>8</v>
      </c>
      <c r="AG82" s="23" t="s">
        <v>341</v>
      </c>
      <c r="AM82" s="24">
        <v>6</v>
      </c>
      <c r="AN82" s="24">
        <v>3</v>
      </c>
      <c r="AO82" s="24">
        <v>0</v>
      </c>
      <c r="AP82" s="24">
        <f t="shared" si="28"/>
        <v>3</v>
      </c>
      <c r="AQ82" s="24">
        <v>2</v>
      </c>
      <c r="AR82" s="40"/>
    </row>
    <row r="83" spans="1:44" ht="15.75" customHeight="1" x14ac:dyDescent="0.25">
      <c r="A83" s="40"/>
      <c r="D83" s="23" t="s">
        <v>119</v>
      </c>
      <c r="E83" s="23"/>
      <c r="F83" s="23"/>
      <c r="G83" s="23" t="s">
        <v>146</v>
      </c>
      <c r="H83" s="24"/>
      <c r="I83" s="24">
        <v>11</v>
      </c>
      <c r="J83" s="24">
        <v>15</v>
      </c>
      <c r="K83" s="24">
        <v>6</v>
      </c>
      <c r="L83" s="55">
        <f t="shared" si="27"/>
        <v>21</v>
      </c>
      <c r="M83" s="24">
        <v>4</v>
      </c>
      <c r="Q83" s="40"/>
      <c r="R83" s="40"/>
      <c r="S83" s="30">
        <v>6.5</v>
      </c>
      <c r="T83" s="23" t="s">
        <v>448</v>
      </c>
      <c r="Z83" s="24">
        <v>3</v>
      </c>
      <c r="AA83" s="24">
        <v>0</v>
      </c>
      <c r="AB83" s="24">
        <v>1</v>
      </c>
      <c r="AC83" s="24">
        <f t="shared" ref="AC83:AC87" si="29">+AA83+AB83</f>
        <v>1</v>
      </c>
      <c r="AD83" s="24">
        <v>2</v>
      </c>
      <c r="AF83" s="30">
        <v>7.5</v>
      </c>
      <c r="AG83" s="23" t="s">
        <v>362</v>
      </c>
      <c r="AM83" s="24">
        <v>4</v>
      </c>
      <c r="AN83" s="24">
        <v>2</v>
      </c>
      <c r="AO83" s="24">
        <v>4</v>
      </c>
      <c r="AP83" s="24">
        <f t="shared" si="28"/>
        <v>6</v>
      </c>
      <c r="AQ83" s="24">
        <v>0</v>
      </c>
      <c r="AR83" s="40"/>
    </row>
    <row r="84" spans="1:44" ht="15.75" customHeight="1" x14ac:dyDescent="0.25">
      <c r="A84" s="40"/>
      <c r="D84" s="23" t="s">
        <v>125</v>
      </c>
      <c r="E84" s="23"/>
      <c r="F84" s="23"/>
      <c r="G84" s="23" t="s">
        <v>147</v>
      </c>
      <c r="H84" s="24"/>
      <c r="I84" s="24">
        <v>11</v>
      </c>
      <c r="J84" s="24">
        <v>14</v>
      </c>
      <c r="K84" s="24">
        <v>5</v>
      </c>
      <c r="L84" s="55">
        <f t="shared" si="27"/>
        <v>19</v>
      </c>
      <c r="M84" s="24">
        <v>0</v>
      </c>
      <c r="Q84" s="40"/>
      <c r="R84" s="40"/>
      <c r="S84" s="30">
        <v>8</v>
      </c>
      <c r="T84" s="23" t="s">
        <v>416</v>
      </c>
      <c r="Z84" s="24">
        <v>1</v>
      </c>
      <c r="AA84" s="24">
        <v>0</v>
      </c>
      <c r="AB84" s="24">
        <v>0</v>
      </c>
      <c r="AC84" s="24">
        <f t="shared" si="29"/>
        <v>0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28"/>
        <v>0</v>
      </c>
      <c r="AQ84" s="24">
        <v>0</v>
      </c>
      <c r="AR84" s="40"/>
    </row>
    <row r="85" spans="1:44" ht="15.75" customHeight="1" x14ac:dyDescent="0.25">
      <c r="A85" s="40"/>
      <c r="D85" s="23" t="s">
        <v>112</v>
      </c>
      <c r="E85" s="23"/>
      <c r="F85" s="23"/>
      <c r="G85" s="23" t="s">
        <v>148</v>
      </c>
      <c r="H85" s="24"/>
      <c r="I85" s="24">
        <v>9</v>
      </c>
      <c r="J85" s="24">
        <v>12</v>
      </c>
      <c r="K85" s="24">
        <v>6</v>
      </c>
      <c r="L85" s="55">
        <f t="shared" si="27"/>
        <v>18</v>
      </c>
      <c r="M85" s="24">
        <v>4</v>
      </c>
      <c r="Q85" s="40"/>
      <c r="R85" s="40"/>
      <c r="S85" s="30">
        <v>9.5</v>
      </c>
      <c r="T85" s="23" t="s">
        <v>285</v>
      </c>
      <c r="Z85" s="24">
        <v>3</v>
      </c>
      <c r="AA85" s="24">
        <v>5</v>
      </c>
      <c r="AB85" s="24">
        <v>3</v>
      </c>
      <c r="AC85" s="24">
        <f t="shared" si="29"/>
        <v>8</v>
      </c>
      <c r="AD85" s="24">
        <v>0</v>
      </c>
      <c r="AF85" s="30">
        <v>7</v>
      </c>
      <c r="AG85" s="23" t="s">
        <v>293</v>
      </c>
      <c r="AM85" s="24">
        <v>3</v>
      </c>
      <c r="AN85" s="24">
        <v>2</v>
      </c>
      <c r="AO85" s="24">
        <v>0</v>
      </c>
      <c r="AP85" s="24">
        <f>+AN85+AO85</f>
        <v>2</v>
      </c>
      <c r="AQ85" s="24">
        <v>0</v>
      </c>
      <c r="AR85" s="40"/>
    </row>
    <row r="86" spans="1:44" ht="15.75" customHeight="1" x14ac:dyDescent="0.25">
      <c r="A86" s="40"/>
      <c r="D86" s="23" t="s">
        <v>123</v>
      </c>
      <c r="E86" s="23"/>
      <c r="F86" s="23"/>
      <c r="G86" s="23" t="s">
        <v>149</v>
      </c>
      <c r="H86" s="24"/>
      <c r="I86" s="24">
        <v>11</v>
      </c>
      <c r="J86" s="24">
        <v>5</v>
      </c>
      <c r="K86" s="24">
        <v>12</v>
      </c>
      <c r="L86" s="55">
        <f t="shared" si="27"/>
        <v>17</v>
      </c>
      <c r="M86" s="24">
        <v>0</v>
      </c>
      <c r="Q86" s="46"/>
      <c r="R86" s="46"/>
      <c r="S86" s="30">
        <v>7.5</v>
      </c>
      <c r="T86" s="23" t="s">
        <v>451</v>
      </c>
      <c r="Z86" s="24">
        <v>1</v>
      </c>
      <c r="AA86" s="24">
        <v>0</v>
      </c>
      <c r="AB86" s="24">
        <v>0</v>
      </c>
      <c r="AC86" s="24">
        <f t="shared" si="29"/>
        <v>0</v>
      </c>
      <c r="AD86" s="24">
        <v>0</v>
      </c>
      <c r="AF86" s="30">
        <v>7.5</v>
      </c>
      <c r="AG86" s="23" t="s">
        <v>215</v>
      </c>
      <c r="AM86" s="24">
        <v>12</v>
      </c>
      <c r="AN86" s="24">
        <v>6</v>
      </c>
      <c r="AO86" s="24">
        <v>8</v>
      </c>
      <c r="AP86" s="24">
        <f>+AN86+AO86</f>
        <v>14</v>
      </c>
      <c r="AQ86" s="24">
        <v>0</v>
      </c>
      <c r="AR86" s="46"/>
    </row>
    <row r="87" spans="1:44" ht="15.75" customHeight="1" x14ac:dyDescent="0.25">
      <c r="A87" s="40"/>
      <c r="D87" s="23" t="s">
        <v>106</v>
      </c>
      <c r="G87" s="23" t="s">
        <v>148</v>
      </c>
      <c r="H87" s="24"/>
      <c r="I87" s="24">
        <v>10</v>
      </c>
      <c r="J87" s="24">
        <v>6</v>
      </c>
      <c r="K87" s="24">
        <v>8</v>
      </c>
      <c r="L87" s="55">
        <f t="shared" si="27"/>
        <v>14</v>
      </c>
      <c r="M87" s="24">
        <v>0</v>
      </c>
      <c r="Q87" s="46"/>
      <c r="R87" s="46"/>
      <c r="S87" s="30">
        <v>7.5</v>
      </c>
      <c r="T87" s="23" t="s">
        <v>472</v>
      </c>
      <c r="Z87" s="24">
        <v>2</v>
      </c>
      <c r="AA87" s="24">
        <v>0</v>
      </c>
      <c r="AB87" s="24">
        <v>1</v>
      </c>
      <c r="AC87" s="24">
        <f t="shared" si="29"/>
        <v>1</v>
      </c>
      <c r="AD87" s="24">
        <v>0</v>
      </c>
      <c r="AF87" s="30">
        <v>8.5</v>
      </c>
      <c r="AG87" s="23" t="s">
        <v>339</v>
      </c>
      <c r="AM87" s="24">
        <v>4</v>
      </c>
      <c r="AN87" s="24">
        <v>2</v>
      </c>
      <c r="AO87" s="24">
        <v>2</v>
      </c>
      <c r="AP87" s="24">
        <f t="shared" ref="AP87:AP88" si="30">+AN87+AO87</f>
        <v>4</v>
      </c>
      <c r="AQ87" s="24">
        <v>4</v>
      </c>
      <c r="AR87" s="46"/>
    </row>
    <row r="88" spans="1:44" ht="15.75" customHeight="1" x14ac:dyDescent="0.25">
      <c r="A88" s="40"/>
      <c r="D88" s="23" t="s">
        <v>172</v>
      </c>
      <c r="E88" s="23"/>
      <c r="F88" s="23"/>
      <c r="G88" s="23" t="s">
        <v>146</v>
      </c>
      <c r="H88" s="24"/>
      <c r="I88" s="24">
        <v>10</v>
      </c>
      <c r="J88" s="24">
        <v>4</v>
      </c>
      <c r="K88" s="24">
        <v>10</v>
      </c>
      <c r="L88" s="55">
        <f t="shared" si="27"/>
        <v>14</v>
      </c>
      <c r="M88" s="24">
        <v>0</v>
      </c>
      <c r="Q88" s="46"/>
      <c r="R88" s="46"/>
      <c r="S88" s="30">
        <v>6.5</v>
      </c>
      <c r="T88" s="23" t="s">
        <v>245</v>
      </c>
      <c r="Z88" s="24">
        <v>16</v>
      </c>
      <c r="AA88" s="24">
        <v>2</v>
      </c>
      <c r="AB88" s="24">
        <v>5</v>
      </c>
      <c r="AC88" s="24">
        <f>+AA88+AB88</f>
        <v>7</v>
      </c>
      <c r="AD88" s="24">
        <v>0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0"/>
        <v>2</v>
      </c>
      <c r="AQ88" s="24">
        <v>0</v>
      </c>
      <c r="AR88" s="46"/>
    </row>
    <row r="89" spans="1:44" ht="15.75" customHeight="1" x14ac:dyDescent="0.25">
      <c r="A89" s="40"/>
      <c r="D89" s="23" t="s">
        <v>61</v>
      </c>
      <c r="E89" s="23"/>
      <c r="F89" s="23"/>
      <c r="G89" s="23" t="s">
        <v>17</v>
      </c>
      <c r="H89" s="24"/>
      <c r="I89" s="24">
        <v>9</v>
      </c>
      <c r="J89" s="24">
        <v>7</v>
      </c>
      <c r="K89" s="24">
        <v>6</v>
      </c>
      <c r="L89" s="55">
        <f t="shared" si="27"/>
        <v>13</v>
      </c>
      <c r="M89" s="24">
        <v>4</v>
      </c>
      <c r="Q89" s="47"/>
      <c r="R89" s="47"/>
      <c r="S89" s="30">
        <v>8</v>
      </c>
      <c r="T89" s="23" t="s">
        <v>283</v>
      </c>
      <c r="Z89" s="24">
        <v>2</v>
      </c>
      <c r="AA89" s="24">
        <v>1</v>
      </c>
      <c r="AB89" s="24">
        <v>0</v>
      </c>
      <c r="AC89" s="24">
        <f>+AA89+AB89</f>
        <v>1</v>
      </c>
      <c r="AD89" s="24">
        <v>0</v>
      </c>
      <c r="AF89" s="30">
        <v>7</v>
      </c>
      <c r="AG89" s="23" t="s">
        <v>210</v>
      </c>
      <c r="AM89" s="24">
        <v>9</v>
      </c>
      <c r="AN89" s="24">
        <v>3</v>
      </c>
      <c r="AO89" s="24">
        <v>1</v>
      </c>
      <c r="AP89" s="24">
        <f>+AN89+AO89</f>
        <v>4</v>
      </c>
      <c r="AQ89" s="24">
        <v>2</v>
      </c>
      <c r="AR89" s="47"/>
    </row>
    <row r="90" spans="1:44" ht="15.75" customHeight="1" x14ac:dyDescent="0.25">
      <c r="A90" s="40"/>
      <c r="D90" s="23" t="s">
        <v>88</v>
      </c>
      <c r="E90" s="23"/>
      <c r="F90" s="23"/>
      <c r="G90" s="16" t="s">
        <v>138</v>
      </c>
      <c r="H90" s="24"/>
      <c r="I90" s="24">
        <v>11</v>
      </c>
      <c r="J90" s="24">
        <v>7</v>
      </c>
      <c r="K90" s="24">
        <v>5</v>
      </c>
      <c r="L90" s="55">
        <f t="shared" si="27"/>
        <v>12</v>
      </c>
      <c r="M90" s="24">
        <v>0</v>
      </c>
      <c r="Q90" s="47"/>
      <c r="R90" s="47"/>
      <c r="S90" s="30">
        <v>7</v>
      </c>
      <c r="T90" s="23" t="s">
        <v>340</v>
      </c>
      <c r="Z90" s="24">
        <v>1</v>
      </c>
      <c r="AA90" s="24">
        <v>0</v>
      </c>
      <c r="AB90" s="24">
        <v>0</v>
      </c>
      <c r="AC90" s="24">
        <f>+AA90+AB90</f>
        <v>0</v>
      </c>
      <c r="AD90" s="24">
        <v>0</v>
      </c>
      <c r="AF90" s="30">
        <v>6</v>
      </c>
      <c r="AG90" s="23" t="s">
        <v>364</v>
      </c>
      <c r="AM90" s="24">
        <v>3</v>
      </c>
      <c r="AN90" s="24">
        <v>0</v>
      </c>
      <c r="AO90" s="24">
        <v>2</v>
      </c>
      <c r="AP90" s="24">
        <f t="shared" ref="AP90:AP92" si="31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81</v>
      </c>
      <c r="E91" s="23"/>
      <c r="F91" s="23"/>
      <c r="G91" s="23" t="s">
        <v>146</v>
      </c>
      <c r="H91" s="24"/>
      <c r="I91" s="24">
        <v>11</v>
      </c>
      <c r="J91" s="24">
        <v>7</v>
      </c>
      <c r="K91" s="24">
        <v>4</v>
      </c>
      <c r="L91" s="55">
        <f t="shared" si="27"/>
        <v>11</v>
      </c>
      <c r="M91" s="24">
        <v>0</v>
      </c>
      <c r="Q91" s="47"/>
      <c r="R91" s="47"/>
      <c r="S91" s="30">
        <v>8.5</v>
      </c>
      <c r="T91" s="23" t="s">
        <v>244</v>
      </c>
      <c r="Z91" s="24">
        <v>1</v>
      </c>
      <c r="AA91" s="24">
        <v>2</v>
      </c>
      <c r="AB91" s="24">
        <v>0</v>
      </c>
      <c r="AC91" s="24">
        <f>+AA91+AB91</f>
        <v>2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1"/>
        <v>0</v>
      </c>
      <c r="AQ91" s="24">
        <v>0</v>
      </c>
      <c r="AR91" s="47"/>
    </row>
    <row r="92" spans="1:44" ht="15.75" customHeight="1" x14ac:dyDescent="0.25">
      <c r="A92" s="40"/>
      <c r="D92" s="23" t="s">
        <v>62</v>
      </c>
      <c r="E92" s="23"/>
      <c r="F92" s="23"/>
      <c r="G92" s="16" t="s">
        <v>21</v>
      </c>
      <c r="H92" s="24"/>
      <c r="I92" s="24">
        <v>10</v>
      </c>
      <c r="J92" s="24">
        <v>6</v>
      </c>
      <c r="K92" s="24">
        <v>5</v>
      </c>
      <c r="L92" s="55">
        <f t="shared" si="27"/>
        <v>11</v>
      </c>
      <c r="M92" s="24">
        <v>4</v>
      </c>
      <c r="Q92" s="47"/>
      <c r="R92" s="47"/>
      <c r="S92" s="30">
        <v>7.5</v>
      </c>
      <c r="T92" s="23" t="s">
        <v>284</v>
      </c>
      <c r="Z92" s="24">
        <v>1</v>
      </c>
      <c r="AA92" s="24">
        <v>0</v>
      </c>
      <c r="AB92" s="24">
        <v>0</v>
      </c>
      <c r="AC92" s="24">
        <f t="shared" ref="AC92" si="32">+AA92+AB92</f>
        <v>0</v>
      </c>
      <c r="AD92" s="24">
        <v>0</v>
      </c>
      <c r="AF92" s="30">
        <v>6</v>
      </c>
      <c r="AG92" s="23" t="s">
        <v>282</v>
      </c>
      <c r="AM92" s="24">
        <v>6</v>
      </c>
      <c r="AN92" s="24">
        <v>0</v>
      </c>
      <c r="AO92" s="24">
        <v>0</v>
      </c>
      <c r="AP92" s="24">
        <f t="shared" si="31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49</v>
      </c>
      <c r="E93" s="23"/>
      <c r="F93" s="23"/>
      <c r="G93" s="16" t="s">
        <v>138</v>
      </c>
      <c r="H93" s="24"/>
      <c r="I93" s="24">
        <v>10</v>
      </c>
      <c r="J93" s="24">
        <v>5</v>
      </c>
      <c r="K93" s="24">
        <v>6</v>
      </c>
      <c r="L93" s="55">
        <f t="shared" si="27"/>
        <v>11</v>
      </c>
      <c r="M93" s="24">
        <v>0</v>
      </c>
      <c r="Q93" s="47"/>
      <c r="R93" s="47"/>
      <c r="S93" s="30">
        <v>7</v>
      </c>
      <c r="T93" s="23" t="s">
        <v>212</v>
      </c>
      <c r="Z93" s="24">
        <v>4</v>
      </c>
      <c r="AA93" s="24">
        <v>1</v>
      </c>
      <c r="AB93" s="24">
        <v>1</v>
      </c>
      <c r="AC93" s="24">
        <f>+AA93+AB93</f>
        <v>2</v>
      </c>
      <c r="AD93" s="24">
        <v>0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69</v>
      </c>
      <c r="E94" s="23"/>
      <c r="F94" s="23"/>
      <c r="G94" s="23" t="s">
        <v>149</v>
      </c>
      <c r="H94" s="24"/>
      <c r="I94" s="24">
        <v>6</v>
      </c>
      <c r="J94" s="24">
        <v>0</v>
      </c>
      <c r="K94" s="24">
        <v>11</v>
      </c>
      <c r="L94" s="55">
        <f t="shared" si="27"/>
        <v>11</v>
      </c>
      <c r="M94" s="24">
        <v>0</v>
      </c>
      <c r="Q94" s="47"/>
      <c r="R94" s="47"/>
      <c r="S94" s="30">
        <v>7.5</v>
      </c>
      <c r="T94" s="23" t="s">
        <v>280</v>
      </c>
      <c r="Z94" s="24">
        <v>2</v>
      </c>
      <c r="AA94" s="24">
        <v>0</v>
      </c>
      <c r="AB94" s="24">
        <v>1</v>
      </c>
      <c r="AC94" s="24">
        <f t="shared" ref="AC94:AC97" si="33">+AA94+AB94</f>
        <v>1</v>
      </c>
      <c r="AD94" s="24">
        <v>2</v>
      </c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71</v>
      </c>
      <c r="AN94" s="15">
        <f>SUM(AN77:AN93)</f>
        <v>28</v>
      </c>
      <c r="AO94" s="15">
        <f>SUM(AO77:AO93)</f>
        <v>28</v>
      </c>
      <c r="AP94" s="15">
        <f>SUM(AP77:AP93)</f>
        <v>56</v>
      </c>
      <c r="AQ94" s="15">
        <f>SUM(AQ77:AQ93)</f>
        <v>10</v>
      </c>
      <c r="AR94" s="47"/>
    </row>
    <row r="95" spans="1:44" ht="15.75" customHeight="1" x14ac:dyDescent="0.25">
      <c r="A95" s="40"/>
      <c r="D95" s="23" t="s">
        <v>154</v>
      </c>
      <c r="E95" s="23"/>
      <c r="F95" s="23"/>
      <c r="G95" s="23" t="s">
        <v>147</v>
      </c>
      <c r="H95" s="24"/>
      <c r="I95" s="24">
        <v>10</v>
      </c>
      <c r="J95" s="24">
        <v>5</v>
      </c>
      <c r="K95" s="24">
        <v>5</v>
      </c>
      <c r="L95" s="55">
        <f t="shared" si="27"/>
        <v>10</v>
      </c>
      <c r="M95" s="24">
        <v>2</v>
      </c>
      <c r="Q95" s="47"/>
      <c r="R95" s="47"/>
      <c r="S95" s="30">
        <v>8.5</v>
      </c>
      <c r="T95" s="23" t="s">
        <v>240</v>
      </c>
      <c r="Z95" s="24">
        <v>9</v>
      </c>
      <c r="AA95" s="24">
        <v>4</v>
      </c>
      <c r="AB95" s="24">
        <v>3</v>
      </c>
      <c r="AC95" s="24">
        <f t="shared" si="33"/>
        <v>7</v>
      </c>
      <c r="AD95" s="24">
        <v>0</v>
      </c>
      <c r="AR95" s="47"/>
    </row>
    <row r="96" spans="1:44" ht="15.75" customHeight="1" x14ac:dyDescent="0.25">
      <c r="A96" s="40"/>
      <c r="D96" s="23" t="s">
        <v>157</v>
      </c>
      <c r="G96" s="16" t="s">
        <v>138</v>
      </c>
      <c r="H96" s="24"/>
      <c r="I96" s="24">
        <v>11</v>
      </c>
      <c r="J96" s="24">
        <v>2</v>
      </c>
      <c r="K96" s="24">
        <v>8</v>
      </c>
      <c r="L96" s="55">
        <f t="shared" si="27"/>
        <v>10</v>
      </c>
      <c r="M96" s="24">
        <v>4</v>
      </c>
      <c r="Q96" s="47"/>
      <c r="R96" s="47"/>
      <c r="S96" s="30">
        <v>6.5</v>
      </c>
      <c r="T96" s="23" t="s">
        <v>450</v>
      </c>
      <c r="Z96" s="24">
        <v>1</v>
      </c>
      <c r="AA96" s="24">
        <v>0</v>
      </c>
      <c r="AB96" s="24">
        <v>1</v>
      </c>
      <c r="AC96" s="24">
        <f t="shared" si="33"/>
        <v>1</v>
      </c>
      <c r="AD96" s="24">
        <v>0</v>
      </c>
      <c r="AR96" s="47"/>
    </row>
    <row r="97" spans="1:44" ht="15.75" customHeight="1" x14ac:dyDescent="0.25">
      <c r="A97" s="40"/>
      <c r="D97" s="23" t="s">
        <v>179</v>
      </c>
      <c r="E97" s="23"/>
      <c r="F97" s="23"/>
      <c r="G97" s="23" t="s">
        <v>146</v>
      </c>
      <c r="H97" s="24"/>
      <c r="I97" s="24">
        <v>11</v>
      </c>
      <c r="J97" s="24">
        <v>1</v>
      </c>
      <c r="K97" s="24">
        <v>9</v>
      </c>
      <c r="L97" s="55">
        <f t="shared" si="27"/>
        <v>10</v>
      </c>
      <c r="M97" s="24">
        <v>4</v>
      </c>
      <c r="Q97" s="47"/>
      <c r="R97" s="47"/>
      <c r="S97" s="30">
        <v>7.5</v>
      </c>
      <c r="T97" s="23" t="s">
        <v>471</v>
      </c>
      <c r="Z97" s="24">
        <v>2</v>
      </c>
      <c r="AA97" s="24">
        <v>0</v>
      </c>
      <c r="AB97" s="24">
        <v>3</v>
      </c>
      <c r="AC97" s="24">
        <f t="shared" si="33"/>
        <v>3</v>
      </c>
      <c r="AD97" s="24">
        <v>0</v>
      </c>
      <c r="AR97" s="47"/>
    </row>
    <row r="98" spans="1:44" ht="15.75" customHeight="1" x14ac:dyDescent="0.25">
      <c r="A98" s="40"/>
      <c r="D98" s="23" t="s">
        <v>83</v>
      </c>
      <c r="E98" s="23"/>
      <c r="F98" s="23"/>
      <c r="G98" s="23" t="s">
        <v>149</v>
      </c>
      <c r="H98" s="24"/>
      <c r="I98" s="24">
        <v>10</v>
      </c>
      <c r="J98" s="24">
        <v>1</v>
      </c>
      <c r="K98" s="24">
        <v>9</v>
      </c>
      <c r="L98" s="55">
        <f t="shared" si="27"/>
        <v>10</v>
      </c>
      <c r="M98" s="24">
        <v>0</v>
      </c>
      <c r="Q98" s="47"/>
      <c r="R98" s="47"/>
      <c r="S98" s="30">
        <v>8</v>
      </c>
      <c r="T98" s="23" t="s">
        <v>279</v>
      </c>
      <c r="Z98" s="24">
        <v>2</v>
      </c>
      <c r="AA98" s="24">
        <v>0</v>
      </c>
      <c r="AB98" s="24">
        <v>3</v>
      </c>
      <c r="AC98" s="24">
        <f>+AA98+AB98</f>
        <v>3</v>
      </c>
      <c r="AD98" s="24">
        <v>0</v>
      </c>
      <c r="AR98" s="47"/>
    </row>
    <row r="99" spans="1:44" ht="15.75" customHeight="1" thickBot="1" x14ac:dyDescent="0.3">
      <c r="A99" s="40"/>
      <c r="D99" s="23" t="s">
        <v>41</v>
      </c>
      <c r="E99" s="23"/>
      <c r="F99" s="23"/>
      <c r="G99" s="23" t="s">
        <v>136</v>
      </c>
      <c r="H99" s="24"/>
      <c r="I99" s="24">
        <v>11</v>
      </c>
      <c r="J99" s="24">
        <v>5</v>
      </c>
      <c r="K99" s="24">
        <v>4</v>
      </c>
      <c r="L99" s="55">
        <f t="shared" si="27"/>
        <v>9</v>
      </c>
      <c r="M99" s="24">
        <v>0</v>
      </c>
      <c r="Q99" s="47"/>
      <c r="R99" s="47"/>
      <c r="S99" s="30">
        <v>8</v>
      </c>
      <c r="T99" s="23" t="s">
        <v>415</v>
      </c>
      <c r="Z99" s="24">
        <v>1</v>
      </c>
      <c r="AA99" s="24">
        <v>0</v>
      </c>
      <c r="AB99" s="24">
        <v>2</v>
      </c>
      <c r="AC99" s="24">
        <f>+AA99+AB99</f>
        <v>2</v>
      </c>
      <c r="AD99" s="24">
        <v>0</v>
      </c>
      <c r="AR99" s="47"/>
    </row>
    <row r="100" spans="1:44" ht="15.75" customHeight="1" x14ac:dyDescent="0.25">
      <c r="A100" s="40"/>
      <c r="D100" s="23" t="s">
        <v>104</v>
      </c>
      <c r="E100" s="23"/>
      <c r="F100" s="23"/>
      <c r="G100" s="23" t="s">
        <v>147</v>
      </c>
      <c r="H100" s="24"/>
      <c r="I100" s="24">
        <v>9</v>
      </c>
      <c r="J100" s="24">
        <v>2</v>
      </c>
      <c r="K100" s="24">
        <v>7</v>
      </c>
      <c r="L100" s="55">
        <f t="shared" si="27"/>
        <v>9</v>
      </c>
      <c r="M100" s="24">
        <v>2</v>
      </c>
      <c r="Q100" s="47"/>
      <c r="R100" s="47"/>
      <c r="S100" s="8"/>
      <c r="T100" s="34" t="s">
        <v>124</v>
      </c>
      <c r="U100" s="8"/>
      <c r="V100" s="8"/>
      <c r="W100" s="8"/>
      <c r="X100" s="8"/>
      <c r="Y100" s="8"/>
      <c r="Z100" s="15">
        <f>SUM(Z77:Z99)</f>
        <v>68</v>
      </c>
      <c r="AA100" s="15">
        <f>SUM(AA77:AA99)</f>
        <v>22</v>
      </c>
      <c r="AB100" s="15">
        <f>SUM(AB77:AB99)</f>
        <v>29</v>
      </c>
      <c r="AC100" s="15">
        <f>SUM(AC77:AC99)</f>
        <v>51</v>
      </c>
      <c r="AD100" s="15">
        <f>SUM(AD77:AD99)</f>
        <v>4</v>
      </c>
      <c r="AR100" s="47"/>
    </row>
    <row r="101" spans="1:44" ht="15.75" customHeight="1" x14ac:dyDescent="0.25">
      <c r="A101" s="40"/>
      <c r="D101" s="23" t="s">
        <v>175</v>
      </c>
      <c r="G101" s="23" t="s">
        <v>149</v>
      </c>
      <c r="H101" s="24"/>
      <c r="I101" s="24">
        <v>8</v>
      </c>
      <c r="J101" s="24">
        <v>2</v>
      </c>
      <c r="K101" s="24">
        <v>7</v>
      </c>
      <c r="L101" s="55">
        <f t="shared" si="27"/>
        <v>9</v>
      </c>
      <c r="M101" s="24">
        <v>0</v>
      </c>
      <c r="Q101" s="47"/>
      <c r="R101" s="47"/>
      <c r="T101" s="23" t="s">
        <v>120</v>
      </c>
      <c r="Z101" s="24">
        <f>+Z100+AM94</f>
        <v>139</v>
      </c>
      <c r="AA101" s="24">
        <f>+AA100+AN94</f>
        <v>50</v>
      </c>
      <c r="AB101" s="24">
        <f>+AB100+AO94</f>
        <v>57</v>
      </c>
      <c r="AC101" s="24">
        <f>+AC100+AP94</f>
        <v>107</v>
      </c>
      <c r="AD101" s="24">
        <f>+AD100+AQ94</f>
        <v>14</v>
      </c>
      <c r="AR101" s="47"/>
    </row>
    <row r="102" spans="1:44" ht="15.75" customHeight="1" x14ac:dyDescent="0.25">
      <c r="A102" s="40"/>
      <c r="D102" s="23" t="s">
        <v>56</v>
      </c>
      <c r="G102" s="23" t="s">
        <v>149</v>
      </c>
      <c r="H102" s="24"/>
      <c r="I102" s="24">
        <v>11</v>
      </c>
      <c r="J102" s="24">
        <v>3</v>
      </c>
      <c r="K102" s="24">
        <v>5</v>
      </c>
      <c r="L102" s="55">
        <f t="shared" si="27"/>
        <v>8</v>
      </c>
      <c r="M102" s="24">
        <v>2</v>
      </c>
      <c r="Q102" s="47"/>
      <c r="R102" s="47"/>
    </row>
    <row r="103" spans="1:44" ht="15.75" customHeight="1" thickBot="1" x14ac:dyDescent="0.3">
      <c r="A103" s="40"/>
      <c r="D103" s="23" t="s">
        <v>144</v>
      </c>
      <c r="E103" s="23"/>
      <c r="F103" s="23"/>
      <c r="G103" s="16" t="s">
        <v>138</v>
      </c>
      <c r="H103" s="24"/>
      <c r="I103" s="24">
        <v>11</v>
      </c>
      <c r="J103" s="24">
        <v>2</v>
      </c>
      <c r="K103" s="24">
        <v>6</v>
      </c>
      <c r="L103" s="55">
        <f t="shared" si="27"/>
        <v>8</v>
      </c>
      <c r="M103" s="24">
        <v>4</v>
      </c>
      <c r="Q103" s="47"/>
      <c r="R103" s="47"/>
      <c r="S103" s="31" t="s">
        <v>150</v>
      </c>
      <c r="T103" s="31" t="s">
        <v>153</v>
      </c>
      <c r="U103" s="31"/>
      <c r="V103" s="43"/>
      <c r="W103" s="43"/>
      <c r="X103" s="43"/>
      <c r="Y103" s="43"/>
      <c r="Z103" s="43" t="s">
        <v>4</v>
      </c>
      <c r="AA103" s="43" t="s">
        <v>29</v>
      </c>
      <c r="AB103" s="43" t="s">
        <v>30</v>
      </c>
      <c r="AC103" s="43" t="s">
        <v>31</v>
      </c>
      <c r="AD103" s="43" t="s">
        <v>3</v>
      </c>
      <c r="AF103" s="31" t="s">
        <v>150</v>
      </c>
      <c r="AG103" s="31" t="s">
        <v>153</v>
      </c>
      <c r="AH103" s="31"/>
      <c r="AI103" s="43"/>
      <c r="AJ103" s="43"/>
      <c r="AK103" s="43"/>
      <c r="AL103" s="43"/>
      <c r="AM103" s="43" t="s">
        <v>4</v>
      </c>
      <c r="AN103" s="43" t="s">
        <v>29</v>
      </c>
      <c r="AO103" s="43" t="s">
        <v>30</v>
      </c>
      <c r="AP103" s="43" t="s">
        <v>31</v>
      </c>
      <c r="AQ103" s="43" t="s">
        <v>3</v>
      </c>
      <c r="AR103" s="47"/>
    </row>
    <row r="104" spans="1:44" ht="15.75" customHeight="1" x14ac:dyDescent="0.25">
      <c r="A104" s="40"/>
      <c r="D104" s="23" t="s">
        <v>38</v>
      </c>
      <c r="E104" s="23"/>
      <c r="F104" s="23"/>
      <c r="G104" s="23" t="s">
        <v>147</v>
      </c>
      <c r="H104" s="24"/>
      <c r="I104" s="24">
        <v>10</v>
      </c>
      <c r="J104" s="24">
        <v>2</v>
      </c>
      <c r="K104" s="24">
        <v>6</v>
      </c>
      <c r="L104" s="55">
        <f t="shared" si="27"/>
        <v>8</v>
      </c>
      <c r="M104" s="24">
        <v>6</v>
      </c>
      <c r="Q104" s="47"/>
      <c r="R104" s="47"/>
      <c r="S104" s="30">
        <v>6</v>
      </c>
      <c r="T104" s="23" t="s">
        <v>157</v>
      </c>
      <c r="Z104" s="24">
        <v>1.5</v>
      </c>
      <c r="AA104" s="24">
        <v>0</v>
      </c>
      <c r="AB104" s="24">
        <v>1</v>
      </c>
      <c r="AC104" s="24">
        <f t="shared" ref="AC104:AC110" si="34">+AA104+AB104</f>
        <v>1</v>
      </c>
      <c r="AD104" s="24">
        <v>0</v>
      </c>
      <c r="AF104" s="24">
        <v>8.5</v>
      </c>
      <c r="AG104" s="23" t="s">
        <v>88</v>
      </c>
      <c r="AM104" s="24">
        <v>1</v>
      </c>
      <c r="AN104" s="24">
        <v>1</v>
      </c>
      <c r="AO104" s="24">
        <v>0</v>
      </c>
      <c r="AP104" s="24">
        <f t="shared" ref="AP104:AP106" si="35">+AN104+AO104</f>
        <v>1</v>
      </c>
      <c r="AQ104" s="24">
        <v>0</v>
      </c>
      <c r="AR104" s="47"/>
    </row>
    <row r="105" spans="1:44" ht="15.75" customHeight="1" x14ac:dyDescent="0.25">
      <c r="A105" s="40"/>
      <c r="D105" s="23" t="s">
        <v>37</v>
      </c>
      <c r="E105" s="23"/>
      <c r="F105" s="23"/>
      <c r="G105" s="23" t="s">
        <v>17</v>
      </c>
      <c r="H105" s="24"/>
      <c r="I105" s="24">
        <v>10</v>
      </c>
      <c r="J105" s="24">
        <v>2</v>
      </c>
      <c r="K105" s="24">
        <v>6</v>
      </c>
      <c r="L105" s="55">
        <f t="shared" si="27"/>
        <v>8</v>
      </c>
      <c r="M105" s="24">
        <v>0</v>
      </c>
      <c r="Q105" s="47"/>
      <c r="R105" s="47"/>
      <c r="S105" s="30">
        <v>7</v>
      </c>
      <c r="T105" s="23" t="s">
        <v>167</v>
      </c>
      <c r="Z105" s="24">
        <v>1</v>
      </c>
      <c r="AA105" s="24">
        <v>0</v>
      </c>
      <c r="AB105" s="24">
        <v>0</v>
      </c>
      <c r="AC105" s="24">
        <f t="shared" si="34"/>
        <v>0</v>
      </c>
      <c r="AD105" s="24">
        <v>0</v>
      </c>
      <c r="AF105" s="24">
        <v>7.5</v>
      </c>
      <c r="AG105" s="23" t="s">
        <v>39</v>
      </c>
      <c r="AM105" s="24">
        <v>2</v>
      </c>
      <c r="AN105" s="24">
        <v>0</v>
      </c>
      <c r="AO105" s="24">
        <v>0</v>
      </c>
      <c r="AP105" s="24">
        <f t="shared" si="35"/>
        <v>0</v>
      </c>
      <c r="AQ105" s="24">
        <v>0</v>
      </c>
      <c r="AR105" s="47"/>
    </row>
    <row r="106" spans="1:44" ht="15.75" customHeight="1" x14ac:dyDescent="0.25">
      <c r="A106" s="40"/>
      <c r="D106" s="23" t="s">
        <v>35</v>
      </c>
      <c r="E106" s="23"/>
      <c r="F106" s="23"/>
      <c r="G106" s="16" t="s">
        <v>138</v>
      </c>
      <c r="H106" s="24"/>
      <c r="I106" s="24">
        <v>8</v>
      </c>
      <c r="J106" s="24">
        <v>2</v>
      </c>
      <c r="K106" s="24">
        <v>6</v>
      </c>
      <c r="L106" s="55">
        <f t="shared" si="27"/>
        <v>8</v>
      </c>
      <c r="M106" s="24">
        <v>0</v>
      </c>
      <c r="Q106" s="47"/>
      <c r="R106" s="47"/>
      <c r="S106" s="30">
        <v>7</v>
      </c>
      <c r="T106" s="23" t="s">
        <v>92</v>
      </c>
      <c r="Z106" s="24">
        <v>3</v>
      </c>
      <c r="AA106" s="24">
        <v>0</v>
      </c>
      <c r="AB106" s="24">
        <v>1</v>
      </c>
      <c r="AC106" s="24">
        <f t="shared" si="34"/>
        <v>1</v>
      </c>
      <c r="AD106" s="24">
        <v>0</v>
      </c>
      <c r="AF106" s="30">
        <v>7.5</v>
      </c>
      <c r="AG106" s="23" t="s">
        <v>41</v>
      </c>
      <c r="AM106" s="24">
        <v>1</v>
      </c>
      <c r="AN106" s="24">
        <v>2</v>
      </c>
      <c r="AO106" s="24">
        <v>0</v>
      </c>
      <c r="AP106" s="24">
        <f t="shared" si="35"/>
        <v>2</v>
      </c>
      <c r="AQ106" s="24">
        <v>0</v>
      </c>
      <c r="AR106" s="47"/>
    </row>
    <row r="107" spans="1:44" ht="15.75" customHeight="1" x14ac:dyDescent="0.25">
      <c r="A107" s="40"/>
      <c r="D107" s="23" t="s">
        <v>66</v>
      </c>
      <c r="E107" s="23"/>
      <c r="F107" s="23"/>
      <c r="G107" s="23" t="s">
        <v>136</v>
      </c>
      <c r="H107" s="24"/>
      <c r="I107" s="24">
        <v>11</v>
      </c>
      <c r="J107" s="24">
        <v>1</v>
      </c>
      <c r="K107" s="24">
        <v>7</v>
      </c>
      <c r="L107" s="55">
        <f t="shared" si="27"/>
        <v>8</v>
      </c>
      <c r="M107" s="24">
        <v>2</v>
      </c>
      <c r="Q107" s="47"/>
      <c r="R107" s="47"/>
      <c r="S107" s="30">
        <v>6</v>
      </c>
      <c r="T107" s="23" t="s">
        <v>70</v>
      </c>
      <c r="Z107" s="24">
        <v>1</v>
      </c>
      <c r="AA107" s="24">
        <v>0</v>
      </c>
      <c r="AB107" s="24">
        <v>0</v>
      </c>
      <c r="AC107" s="24">
        <f t="shared" si="34"/>
        <v>0</v>
      </c>
      <c r="AD107" s="24">
        <v>0</v>
      </c>
      <c r="AF107" s="30">
        <v>7</v>
      </c>
      <c r="AG107" s="23" t="s">
        <v>51</v>
      </c>
      <c r="AM107" s="24">
        <v>1</v>
      </c>
      <c r="AN107" s="24">
        <v>0</v>
      </c>
      <c r="AO107" s="24">
        <v>0</v>
      </c>
      <c r="AP107" s="24">
        <f>+AN107+AO107</f>
        <v>0</v>
      </c>
      <c r="AQ107" s="24">
        <v>0</v>
      </c>
      <c r="AR107" s="47"/>
    </row>
    <row r="108" spans="1:44" ht="15.75" customHeight="1" x14ac:dyDescent="0.25">
      <c r="A108" s="40"/>
      <c r="Q108" s="47"/>
      <c r="R108" s="47"/>
      <c r="S108" s="30">
        <v>6.5</v>
      </c>
      <c r="T108" s="23" t="s">
        <v>173</v>
      </c>
      <c r="Z108" s="24">
        <v>1</v>
      </c>
      <c r="AA108" s="24">
        <v>0</v>
      </c>
      <c r="AB108" s="24">
        <v>0</v>
      </c>
      <c r="AC108" s="24">
        <f t="shared" si="34"/>
        <v>0</v>
      </c>
      <c r="AD108" s="24">
        <v>0</v>
      </c>
      <c r="AF108" s="30">
        <v>8</v>
      </c>
      <c r="AG108" s="23" t="s">
        <v>116</v>
      </c>
      <c r="AM108" s="24">
        <v>1</v>
      </c>
      <c r="AN108" s="24">
        <v>0</v>
      </c>
      <c r="AO108" s="24">
        <v>1</v>
      </c>
      <c r="AP108" s="24">
        <f>+AN108+AO108</f>
        <v>1</v>
      </c>
      <c r="AQ108" s="24">
        <v>0</v>
      </c>
      <c r="AR108" s="47"/>
    </row>
    <row r="109" spans="1:44" ht="15.75" customHeight="1" x14ac:dyDescent="0.25">
      <c r="A109" s="40"/>
      <c r="Q109" s="47"/>
      <c r="R109" s="47"/>
      <c r="S109" s="30">
        <v>9</v>
      </c>
      <c r="T109" s="23" t="s">
        <v>180</v>
      </c>
      <c r="Z109" s="24">
        <v>1</v>
      </c>
      <c r="AA109" s="24">
        <v>0</v>
      </c>
      <c r="AB109" s="24">
        <v>0</v>
      </c>
      <c r="AC109" s="24">
        <f t="shared" si="34"/>
        <v>0</v>
      </c>
      <c r="AD109" s="24">
        <v>0</v>
      </c>
      <c r="AF109" s="30">
        <v>7</v>
      </c>
      <c r="AG109" s="23" t="s">
        <v>38</v>
      </c>
      <c r="AH109" s="23"/>
      <c r="AM109" s="24">
        <v>2</v>
      </c>
      <c r="AN109" s="24">
        <v>0</v>
      </c>
      <c r="AO109" s="24">
        <v>1</v>
      </c>
      <c r="AP109" s="24">
        <f>+AN109+AO109</f>
        <v>1</v>
      </c>
      <c r="AQ109" s="24">
        <v>0</v>
      </c>
      <c r="AR109" s="47"/>
    </row>
    <row r="110" spans="1:44" ht="15.75" customHeight="1" thickBot="1" x14ac:dyDescent="0.3">
      <c r="A110" s="40"/>
      <c r="D110" s="2" t="s">
        <v>109</v>
      </c>
      <c r="E110" s="2"/>
      <c r="F110" s="2"/>
      <c r="G110" s="4" t="s">
        <v>2</v>
      </c>
      <c r="H110" s="4"/>
      <c r="I110" s="4" t="s">
        <v>4</v>
      </c>
      <c r="J110" s="4" t="s">
        <v>29</v>
      </c>
      <c r="K110" s="4" t="s">
        <v>30</v>
      </c>
      <c r="L110" s="4" t="s">
        <v>31</v>
      </c>
      <c r="M110" s="56" t="s">
        <v>3</v>
      </c>
      <c r="Q110" s="47"/>
      <c r="R110" s="47"/>
      <c r="S110" s="30">
        <v>7</v>
      </c>
      <c r="T110" s="23" t="s">
        <v>122</v>
      </c>
      <c r="U110" s="23"/>
      <c r="V110" s="23"/>
      <c r="Z110" s="24">
        <v>2</v>
      </c>
      <c r="AA110" s="24">
        <v>0</v>
      </c>
      <c r="AB110" s="24">
        <v>0</v>
      </c>
      <c r="AC110" s="24">
        <f t="shared" si="34"/>
        <v>0</v>
      </c>
      <c r="AD110" s="24">
        <v>0</v>
      </c>
      <c r="AF110" s="24">
        <v>6.5</v>
      </c>
      <c r="AG110" s="23" t="s">
        <v>130</v>
      </c>
      <c r="AM110" s="24">
        <v>2</v>
      </c>
      <c r="AN110" s="24">
        <v>0</v>
      </c>
      <c r="AO110" s="24">
        <v>0</v>
      </c>
      <c r="AP110" s="24">
        <f>+AN110+AO110</f>
        <v>0</v>
      </c>
      <c r="AQ110" s="24">
        <v>2</v>
      </c>
      <c r="AR110" s="47"/>
    </row>
    <row r="111" spans="1:44" ht="15.75" customHeight="1" thickBot="1" x14ac:dyDescent="0.3">
      <c r="A111" s="40"/>
      <c r="D111" s="23" t="s">
        <v>38</v>
      </c>
      <c r="E111" s="23"/>
      <c r="F111" s="23"/>
      <c r="G111" s="23" t="s">
        <v>147</v>
      </c>
      <c r="H111" s="24"/>
      <c r="I111" s="24">
        <v>10</v>
      </c>
      <c r="J111" s="24">
        <v>2</v>
      </c>
      <c r="K111" s="24">
        <v>6</v>
      </c>
      <c r="L111" s="24">
        <f t="shared" ref="L111:L123" si="36">+J111+K111</f>
        <v>8</v>
      </c>
      <c r="M111" s="55">
        <v>6</v>
      </c>
      <c r="Q111" s="47"/>
      <c r="R111" s="47"/>
      <c r="S111" s="30">
        <v>6.5</v>
      </c>
      <c r="T111" s="23" t="s">
        <v>143</v>
      </c>
      <c r="Z111" s="24">
        <v>1</v>
      </c>
      <c r="AA111" s="24">
        <v>0</v>
      </c>
      <c r="AB111" s="24">
        <v>0</v>
      </c>
      <c r="AC111" s="24">
        <f t="shared" ref="AC111:AC116" si="37">+AA111+AB111</f>
        <v>0</v>
      </c>
      <c r="AD111" s="24">
        <v>0</v>
      </c>
      <c r="AF111" s="30">
        <v>8</v>
      </c>
      <c r="AG111" s="23" t="s">
        <v>66</v>
      </c>
      <c r="AM111" s="24">
        <v>1</v>
      </c>
      <c r="AN111" s="24">
        <v>0</v>
      </c>
      <c r="AO111" s="24">
        <v>1</v>
      </c>
      <c r="AP111" s="24">
        <f t="shared" ref="AP111" si="38">+AN111+AO111</f>
        <v>1</v>
      </c>
      <c r="AQ111" s="24">
        <v>0</v>
      </c>
      <c r="AR111" s="47"/>
    </row>
    <row r="112" spans="1:44" ht="15.75" customHeight="1" x14ac:dyDescent="0.25">
      <c r="A112" s="40"/>
      <c r="D112" s="23" t="s">
        <v>158</v>
      </c>
      <c r="E112" s="23"/>
      <c r="F112" s="23"/>
      <c r="G112" s="23" t="s">
        <v>136</v>
      </c>
      <c r="H112" s="24"/>
      <c r="I112" s="24">
        <v>11</v>
      </c>
      <c r="J112" s="24">
        <v>14</v>
      </c>
      <c r="K112" s="24">
        <v>9</v>
      </c>
      <c r="L112" s="24">
        <f t="shared" si="36"/>
        <v>23</v>
      </c>
      <c r="M112" s="55">
        <v>6</v>
      </c>
      <c r="Q112" s="47"/>
      <c r="R112" s="47"/>
      <c r="S112" s="30">
        <v>6.5</v>
      </c>
      <c r="T112" s="23" t="s">
        <v>55</v>
      </c>
      <c r="Z112" s="24">
        <v>1</v>
      </c>
      <c r="AA112" s="24">
        <v>0</v>
      </c>
      <c r="AB112" s="24">
        <v>1</v>
      </c>
      <c r="AC112" s="24">
        <f t="shared" si="37"/>
        <v>1</v>
      </c>
      <c r="AD112" s="24">
        <v>0</v>
      </c>
      <c r="AF112" s="8"/>
      <c r="AG112" s="34" t="s">
        <v>124</v>
      </c>
      <c r="AH112" s="8"/>
      <c r="AI112" s="8"/>
      <c r="AJ112" s="8"/>
      <c r="AK112" s="8"/>
      <c r="AL112" s="8"/>
      <c r="AM112" s="15">
        <f>SUM(AM104:AM111)</f>
        <v>11</v>
      </c>
      <c r="AN112" s="15">
        <f>SUM(AN104:AN111)</f>
        <v>3</v>
      </c>
      <c r="AO112" s="15">
        <f>SUM(AO104:AO111)</f>
        <v>3</v>
      </c>
      <c r="AP112" s="15">
        <f>SUM(AP104:AP111)</f>
        <v>6</v>
      </c>
      <c r="AQ112" s="15">
        <f>SUM(AQ104:AQ111)</f>
        <v>2</v>
      </c>
      <c r="AR112" s="47"/>
    </row>
    <row r="113" spans="1:44" ht="15.75" customHeight="1" x14ac:dyDescent="0.25">
      <c r="A113" s="40"/>
      <c r="D113" s="23" t="s">
        <v>78</v>
      </c>
      <c r="E113" s="23"/>
      <c r="F113" s="23"/>
      <c r="G113" s="23" t="s">
        <v>149</v>
      </c>
      <c r="H113" s="24"/>
      <c r="I113" s="24">
        <v>8</v>
      </c>
      <c r="J113" s="24">
        <v>19</v>
      </c>
      <c r="K113" s="24">
        <v>3</v>
      </c>
      <c r="L113" s="24">
        <f t="shared" si="36"/>
        <v>22</v>
      </c>
      <c r="M113" s="55">
        <v>4</v>
      </c>
      <c r="Q113" s="47"/>
      <c r="R113" s="47"/>
      <c r="S113" s="30">
        <v>6.5</v>
      </c>
      <c r="T113" s="23" t="s">
        <v>42</v>
      </c>
      <c r="Z113" s="24">
        <v>3</v>
      </c>
      <c r="AA113" s="24">
        <v>0</v>
      </c>
      <c r="AB113" s="24">
        <v>3</v>
      </c>
      <c r="AC113" s="24">
        <f t="shared" si="37"/>
        <v>3</v>
      </c>
      <c r="AD113" s="24">
        <v>0</v>
      </c>
      <c r="AR113" s="47"/>
    </row>
    <row r="114" spans="1:44" ht="15.75" customHeight="1" x14ac:dyDescent="0.25">
      <c r="A114" s="40"/>
      <c r="D114" s="23" t="s">
        <v>44</v>
      </c>
      <c r="E114" s="23"/>
      <c r="F114" s="23"/>
      <c r="G114" s="23" t="s">
        <v>146</v>
      </c>
      <c r="H114" s="24"/>
      <c r="I114" s="24">
        <v>8</v>
      </c>
      <c r="J114" s="24">
        <v>0</v>
      </c>
      <c r="K114" s="24">
        <v>4</v>
      </c>
      <c r="L114" s="24">
        <f t="shared" si="36"/>
        <v>4</v>
      </c>
      <c r="M114" s="55">
        <v>4</v>
      </c>
      <c r="Q114" s="47"/>
      <c r="R114" s="47"/>
      <c r="S114" s="30">
        <v>6.5</v>
      </c>
      <c r="T114" s="23" t="s">
        <v>71</v>
      </c>
      <c r="Z114" s="24">
        <v>1</v>
      </c>
      <c r="AA114" s="24">
        <v>0</v>
      </c>
      <c r="AB114" s="24">
        <v>0</v>
      </c>
      <c r="AC114" s="24">
        <f t="shared" si="37"/>
        <v>0</v>
      </c>
      <c r="AD114" s="24">
        <v>0</v>
      </c>
      <c r="AR114" s="47"/>
    </row>
    <row r="115" spans="1:44" ht="15.75" customHeight="1" x14ac:dyDescent="0.25">
      <c r="A115" s="40"/>
      <c r="D115" s="23" t="s">
        <v>20</v>
      </c>
      <c r="E115" s="23"/>
      <c r="F115" s="23"/>
      <c r="G115" s="16" t="s">
        <v>138</v>
      </c>
      <c r="H115" s="24"/>
      <c r="I115" s="24">
        <v>8</v>
      </c>
      <c r="J115" s="24">
        <v>0</v>
      </c>
      <c r="K115" s="24">
        <v>0</v>
      </c>
      <c r="L115" s="24">
        <f t="shared" si="36"/>
        <v>0</v>
      </c>
      <c r="M115" s="55">
        <v>4</v>
      </c>
      <c r="Q115" s="47"/>
      <c r="R115" s="47"/>
      <c r="S115" s="30">
        <v>6</v>
      </c>
      <c r="T115" s="23" t="s">
        <v>56</v>
      </c>
      <c r="Z115" s="24">
        <v>1</v>
      </c>
      <c r="AA115" s="24">
        <v>0</v>
      </c>
      <c r="AB115" s="24">
        <v>0</v>
      </c>
      <c r="AC115" s="24">
        <f t="shared" si="37"/>
        <v>0</v>
      </c>
      <c r="AD115" s="24">
        <v>0</v>
      </c>
      <c r="AM115" s="24"/>
      <c r="AN115" s="24"/>
      <c r="AO115" s="24"/>
      <c r="AP115" s="24"/>
      <c r="AQ115" s="24"/>
      <c r="AR115" s="47"/>
    </row>
    <row r="116" spans="1:44" ht="15.75" customHeight="1" thickBot="1" x14ac:dyDescent="0.3">
      <c r="A116" s="40"/>
      <c r="D116" s="23" t="s">
        <v>112</v>
      </c>
      <c r="E116" s="23"/>
      <c r="F116" s="23"/>
      <c r="G116" s="23" t="s">
        <v>148</v>
      </c>
      <c r="H116" s="24"/>
      <c r="I116" s="24">
        <v>9</v>
      </c>
      <c r="J116" s="24">
        <v>12</v>
      </c>
      <c r="K116" s="24">
        <v>6</v>
      </c>
      <c r="L116" s="24">
        <f t="shared" si="36"/>
        <v>18</v>
      </c>
      <c r="M116" s="55">
        <v>4</v>
      </c>
      <c r="Q116" s="47"/>
      <c r="R116" s="47"/>
      <c r="S116" s="30">
        <v>8.5</v>
      </c>
      <c r="T116" s="23" t="s">
        <v>63</v>
      </c>
      <c r="Z116" s="24">
        <v>1</v>
      </c>
      <c r="AA116" s="24">
        <v>1</v>
      </c>
      <c r="AB116" s="24">
        <v>0</v>
      </c>
      <c r="AC116" s="24">
        <f t="shared" si="37"/>
        <v>1</v>
      </c>
      <c r="AD116" s="24">
        <v>0</v>
      </c>
      <c r="AR116" s="47"/>
    </row>
    <row r="117" spans="1:44" ht="15.75" customHeight="1" x14ac:dyDescent="0.25">
      <c r="A117" s="40"/>
      <c r="D117" s="23" t="s">
        <v>61</v>
      </c>
      <c r="E117" s="23"/>
      <c r="F117" s="23"/>
      <c r="G117" s="23" t="s">
        <v>17</v>
      </c>
      <c r="H117" s="24"/>
      <c r="I117" s="24">
        <v>9</v>
      </c>
      <c r="J117" s="24">
        <v>7</v>
      </c>
      <c r="K117" s="24">
        <v>6</v>
      </c>
      <c r="L117" s="24">
        <f t="shared" si="36"/>
        <v>13</v>
      </c>
      <c r="M117" s="55">
        <v>4</v>
      </c>
      <c r="Q117" s="47"/>
      <c r="R117" s="47"/>
      <c r="S117" s="8"/>
      <c r="T117" s="34" t="s">
        <v>124</v>
      </c>
      <c r="U117" s="8"/>
      <c r="V117" s="8"/>
      <c r="W117" s="8"/>
      <c r="X117" s="8"/>
      <c r="Y117" s="8"/>
      <c r="Z117" s="15">
        <f>SUM(Z104:Z116)</f>
        <v>18.5</v>
      </c>
      <c r="AA117" s="15">
        <f>SUM(AA104:AA116)</f>
        <v>1</v>
      </c>
      <c r="AB117" s="15">
        <f>SUM(AB104:AB116)</f>
        <v>6</v>
      </c>
      <c r="AC117" s="15">
        <f>SUM(AC104:AC116)</f>
        <v>7</v>
      </c>
      <c r="AD117" s="15">
        <f>SUM(AD104:AD116)</f>
        <v>0</v>
      </c>
      <c r="AR117" s="47"/>
    </row>
    <row r="118" spans="1:44" ht="15.75" customHeight="1" x14ac:dyDescent="0.25">
      <c r="A118" s="40"/>
      <c r="D118" s="23" t="s">
        <v>173</v>
      </c>
      <c r="E118" s="23"/>
      <c r="F118" s="23"/>
      <c r="G118" s="16" t="s">
        <v>138</v>
      </c>
      <c r="H118" s="24"/>
      <c r="I118" s="24">
        <v>9</v>
      </c>
      <c r="J118" s="24">
        <v>0</v>
      </c>
      <c r="K118" s="24">
        <v>2</v>
      </c>
      <c r="L118" s="24">
        <f t="shared" si="36"/>
        <v>2</v>
      </c>
      <c r="M118" s="55">
        <v>4</v>
      </c>
      <c r="Q118" s="47"/>
      <c r="R118" s="47"/>
      <c r="T118" s="23" t="s">
        <v>121</v>
      </c>
      <c r="Z118" s="24">
        <f>+Z117+AM112</f>
        <v>29.5</v>
      </c>
      <c r="AA118" s="24">
        <f>+AA117+AN112</f>
        <v>4</v>
      </c>
      <c r="AB118" s="24">
        <f>+AB117+AO112</f>
        <v>9</v>
      </c>
      <c r="AC118" s="24">
        <f>+AC117+AP112</f>
        <v>13</v>
      </c>
      <c r="AD118" s="24">
        <f>+AD117+AQ112</f>
        <v>2</v>
      </c>
      <c r="AP118" s="24"/>
      <c r="AQ118" s="24"/>
      <c r="AR118" s="47"/>
    </row>
    <row r="119" spans="1:44" ht="15.75" customHeight="1" x14ac:dyDescent="0.25">
      <c r="A119" s="40"/>
      <c r="D119" s="23" t="s">
        <v>62</v>
      </c>
      <c r="E119" s="23"/>
      <c r="F119" s="23"/>
      <c r="G119" s="16" t="s">
        <v>21</v>
      </c>
      <c r="H119" s="24"/>
      <c r="I119" s="24">
        <v>10</v>
      </c>
      <c r="J119" s="24">
        <v>6</v>
      </c>
      <c r="K119" s="24">
        <v>5</v>
      </c>
      <c r="L119" s="24">
        <f t="shared" si="36"/>
        <v>11</v>
      </c>
      <c r="M119" s="55">
        <v>4</v>
      </c>
      <c r="Q119" s="47"/>
      <c r="R119" s="47"/>
      <c r="S119" s="30"/>
      <c r="T119" s="23"/>
      <c r="Z119" s="24"/>
      <c r="AA119" s="24"/>
      <c r="AB119" s="24"/>
      <c r="AC119" s="24"/>
      <c r="AD119" s="24"/>
      <c r="AR119" s="47"/>
    </row>
    <row r="120" spans="1:44" ht="15.75" customHeight="1" x14ac:dyDescent="0.25">
      <c r="A120" s="40"/>
      <c r="D120" s="23" t="s">
        <v>119</v>
      </c>
      <c r="E120" s="23"/>
      <c r="F120" s="23"/>
      <c r="G120" s="23" t="s">
        <v>146</v>
      </c>
      <c r="H120" s="24"/>
      <c r="I120" s="24">
        <v>11</v>
      </c>
      <c r="J120" s="24">
        <v>15</v>
      </c>
      <c r="K120" s="24">
        <v>6</v>
      </c>
      <c r="L120" s="24">
        <f t="shared" si="36"/>
        <v>21</v>
      </c>
      <c r="M120" s="55">
        <v>4</v>
      </c>
      <c r="Q120" s="47"/>
      <c r="R120" s="47"/>
      <c r="S120" s="30"/>
      <c r="T120" s="23" t="s">
        <v>120</v>
      </c>
      <c r="Z120" s="24">
        <f>+Z101+Z118+AC133-1-1</f>
        <v>194.5</v>
      </c>
      <c r="AA120" s="24">
        <f>+AA101+AA118</f>
        <v>54</v>
      </c>
      <c r="AB120" s="24">
        <f>+AB101+AB118</f>
        <v>66</v>
      </c>
      <c r="AC120" s="24">
        <f>AB120+AA120</f>
        <v>120</v>
      </c>
      <c r="AD120" s="24">
        <f>+AD101+AD118</f>
        <v>16</v>
      </c>
      <c r="AR120" s="47"/>
    </row>
    <row r="121" spans="1:44" ht="15.75" customHeight="1" x14ac:dyDescent="0.25">
      <c r="A121" s="40"/>
      <c r="D121" s="23" t="s">
        <v>157</v>
      </c>
      <c r="G121" s="16" t="s">
        <v>138</v>
      </c>
      <c r="H121" s="24"/>
      <c r="I121" s="24">
        <v>11</v>
      </c>
      <c r="J121" s="24">
        <v>2</v>
      </c>
      <c r="K121" s="24">
        <v>8</v>
      </c>
      <c r="L121" s="24">
        <f t="shared" si="36"/>
        <v>10</v>
      </c>
      <c r="M121" s="55">
        <v>4</v>
      </c>
      <c r="Q121" s="47"/>
      <c r="R121" s="47"/>
      <c r="S121" s="30"/>
      <c r="T121" s="23" t="s">
        <v>107</v>
      </c>
      <c r="Z121" s="24">
        <f>+Z15+Z28+Z41+Z54+AM15+AM28+AM41+AM54</f>
        <v>194.5</v>
      </c>
      <c r="AA121" s="24">
        <f>+AA15+AA28+AA41+AA54+AN15+AN28+AN41+AN54</f>
        <v>54</v>
      </c>
      <c r="AB121" s="24">
        <f>+AB15+AB28+AB41+AB54+AO15+AO28+AO41+AO54</f>
        <v>66</v>
      </c>
      <c r="AC121" s="24">
        <f>+AC15+AC28+AC41+AC54+AP15+AP28+AP41+AP54</f>
        <v>120</v>
      </c>
      <c r="AD121" s="24">
        <f>+AD15+AD28+AD41+AD54+AQ15+AQ28+AQ41+AQ54</f>
        <v>16</v>
      </c>
      <c r="AR121" s="47"/>
    </row>
    <row r="122" spans="1:44" ht="15.75" customHeight="1" x14ac:dyDescent="0.25">
      <c r="A122" s="40"/>
      <c r="D122" s="23" t="s">
        <v>179</v>
      </c>
      <c r="E122" s="23"/>
      <c r="F122" s="23"/>
      <c r="G122" s="23" t="s">
        <v>146</v>
      </c>
      <c r="H122" s="24"/>
      <c r="I122" s="24">
        <v>11</v>
      </c>
      <c r="J122" s="24">
        <v>1</v>
      </c>
      <c r="K122" s="24">
        <v>9</v>
      </c>
      <c r="L122" s="24">
        <f t="shared" si="36"/>
        <v>10</v>
      </c>
      <c r="M122" s="55">
        <v>4</v>
      </c>
      <c r="Q122" s="47"/>
      <c r="R122" s="47"/>
      <c r="S122" s="30"/>
      <c r="T122" s="23"/>
      <c r="AR122" s="47"/>
    </row>
    <row r="123" spans="1:44" ht="15.75" customHeight="1" thickBot="1" x14ac:dyDescent="0.3">
      <c r="A123" s="40"/>
      <c r="D123" s="23" t="s">
        <v>144</v>
      </c>
      <c r="E123" s="23"/>
      <c r="F123" s="23"/>
      <c r="G123" s="16" t="s">
        <v>138</v>
      </c>
      <c r="H123" s="24"/>
      <c r="I123" s="24">
        <v>11</v>
      </c>
      <c r="J123" s="24">
        <v>2</v>
      </c>
      <c r="K123" s="24">
        <v>6</v>
      </c>
      <c r="L123" s="24">
        <f t="shared" si="36"/>
        <v>8</v>
      </c>
      <c r="M123" s="55">
        <v>4</v>
      </c>
      <c r="Q123" s="47"/>
      <c r="R123" s="47"/>
      <c r="S123" s="30"/>
      <c r="T123" s="23"/>
      <c r="U123" s="42" t="s">
        <v>150</v>
      </c>
      <c r="V123" s="10" t="s">
        <v>168</v>
      </c>
      <c r="W123" s="10"/>
      <c r="X123" s="10"/>
      <c r="Y123" s="10"/>
      <c r="Z123" s="10"/>
      <c r="AA123" s="10"/>
      <c r="AB123" s="10"/>
      <c r="AC123" s="42" t="s">
        <v>4</v>
      </c>
      <c r="AD123" s="42" t="s">
        <v>8</v>
      </c>
      <c r="AE123" s="42" t="s">
        <v>9</v>
      </c>
      <c r="AF123" s="42" t="s">
        <v>10</v>
      </c>
      <c r="AG123" s="42" t="s">
        <v>100</v>
      </c>
      <c r="AH123" s="42"/>
      <c r="AI123" s="42" t="s">
        <v>5</v>
      </c>
      <c r="AJ123" s="42" t="s">
        <v>7</v>
      </c>
      <c r="AK123" s="42" t="s">
        <v>6</v>
      </c>
      <c r="AL123" s="42" t="s">
        <v>101</v>
      </c>
      <c r="AR123" s="47"/>
    </row>
    <row r="124" spans="1:44" ht="15.75" customHeight="1" x14ac:dyDescent="0.25">
      <c r="A124" s="40"/>
      <c r="Q124" s="47"/>
      <c r="R124" s="47"/>
      <c r="S124" s="30"/>
      <c r="T124" s="23"/>
      <c r="U124" s="30">
        <v>7</v>
      </c>
      <c r="V124" s="23" t="s">
        <v>176</v>
      </c>
      <c r="W124" s="23"/>
      <c r="X124" s="23"/>
      <c r="Y124" s="23"/>
      <c r="Z124" s="24"/>
      <c r="AC124" s="24">
        <v>1</v>
      </c>
      <c r="AD124" s="24">
        <v>0</v>
      </c>
      <c r="AE124" s="24">
        <v>1</v>
      </c>
      <c r="AF124" s="24">
        <v>0</v>
      </c>
      <c r="AG124" s="115">
        <f t="shared" ref="AG124:AG128" si="39">+(AD124*2+AF124)/(2*AC124)</f>
        <v>0</v>
      </c>
      <c r="AH124" s="115"/>
      <c r="AI124" s="24">
        <v>4</v>
      </c>
      <c r="AJ124" s="24">
        <v>0</v>
      </c>
      <c r="AK124" s="24">
        <v>0</v>
      </c>
      <c r="AL124" s="26">
        <f t="shared" ref="AL124:AL128" si="40">+AI124/AC124</f>
        <v>4</v>
      </c>
      <c r="AR124" s="47"/>
    </row>
    <row r="125" spans="1:44" ht="15.75" customHeight="1" x14ac:dyDescent="0.25">
      <c r="A125" s="40"/>
      <c r="Q125" s="47"/>
      <c r="R125" s="47"/>
      <c r="S125" s="30"/>
      <c r="T125" s="23"/>
      <c r="U125" s="30">
        <v>7.5</v>
      </c>
      <c r="V125" s="23" t="s">
        <v>82</v>
      </c>
      <c r="W125" s="23"/>
      <c r="X125" s="23"/>
      <c r="Y125" s="23"/>
      <c r="Z125" s="24"/>
      <c r="AC125" s="24">
        <v>4</v>
      </c>
      <c r="AD125" s="24">
        <v>4</v>
      </c>
      <c r="AE125" s="24">
        <v>0</v>
      </c>
      <c r="AF125" s="24">
        <v>0</v>
      </c>
      <c r="AG125" s="115">
        <f t="shared" si="39"/>
        <v>1</v>
      </c>
      <c r="AH125" s="115"/>
      <c r="AI125" s="24">
        <v>5</v>
      </c>
      <c r="AJ125" s="24">
        <v>0</v>
      </c>
      <c r="AK125" s="24">
        <v>0</v>
      </c>
      <c r="AL125" s="26">
        <f t="shared" si="40"/>
        <v>1.25</v>
      </c>
      <c r="AR125" s="47"/>
    </row>
    <row r="126" spans="1:44" ht="15.75" customHeight="1" x14ac:dyDescent="0.25">
      <c r="A126" s="40"/>
      <c r="Q126" s="47"/>
      <c r="R126" s="47"/>
      <c r="S126" s="30"/>
      <c r="T126" s="23"/>
      <c r="U126" s="30">
        <v>7.5</v>
      </c>
      <c r="V126" s="23" t="s">
        <v>388</v>
      </c>
      <c r="W126" s="23"/>
      <c r="X126" s="23"/>
      <c r="Y126" s="23"/>
      <c r="Z126" s="24"/>
      <c r="AC126" s="24">
        <v>4</v>
      </c>
      <c r="AD126" s="24">
        <v>3</v>
      </c>
      <c r="AE126" s="24">
        <v>1</v>
      </c>
      <c r="AF126" s="24">
        <v>0</v>
      </c>
      <c r="AG126" s="115">
        <f t="shared" si="39"/>
        <v>0.75</v>
      </c>
      <c r="AH126" s="115"/>
      <c r="AI126" s="24">
        <v>7</v>
      </c>
      <c r="AJ126" s="24">
        <v>0</v>
      </c>
      <c r="AK126" s="24">
        <v>0</v>
      </c>
      <c r="AL126" s="26">
        <f t="shared" si="40"/>
        <v>1.75</v>
      </c>
      <c r="AR126" s="47"/>
    </row>
    <row r="127" spans="1:44" ht="15.75" customHeight="1" x14ac:dyDescent="0.25">
      <c r="A127" s="40"/>
      <c r="Q127" s="47"/>
      <c r="R127" s="47"/>
      <c r="U127" s="30">
        <v>7.5</v>
      </c>
      <c r="V127" s="23" t="s">
        <v>16</v>
      </c>
      <c r="W127" s="23"/>
      <c r="X127" s="23"/>
      <c r="Y127" s="23"/>
      <c r="Z127" s="24"/>
      <c r="AC127" s="24">
        <v>3</v>
      </c>
      <c r="AD127" s="24">
        <v>0</v>
      </c>
      <c r="AE127" s="24">
        <v>2</v>
      </c>
      <c r="AF127" s="24">
        <v>1</v>
      </c>
      <c r="AG127" s="115">
        <f t="shared" si="39"/>
        <v>0.16666666666666666</v>
      </c>
      <c r="AH127" s="115"/>
      <c r="AI127" s="24">
        <v>10</v>
      </c>
      <c r="AJ127" s="24">
        <v>1</v>
      </c>
      <c r="AK127" s="24">
        <v>0</v>
      </c>
      <c r="AL127" s="26">
        <f t="shared" si="40"/>
        <v>3.3333333333333335</v>
      </c>
      <c r="AR127" s="47"/>
    </row>
    <row r="128" spans="1:44" ht="15.75" customHeight="1" x14ac:dyDescent="0.25">
      <c r="A128" s="40"/>
      <c r="D128" s="23"/>
      <c r="G128" s="23"/>
      <c r="H128" s="24"/>
      <c r="I128" s="24"/>
      <c r="J128" s="24"/>
      <c r="K128" s="24"/>
      <c r="L128" s="24"/>
      <c r="Q128" s="47"/>
      <c r="R128" s="47"/>
      <c r="U128" s="30">
        <v>7.5</v>
      </c>
      <c r="V128" s="23" t="s">
        <v>445</v>
      </c>
      <c r="W128" s="23"/>
      <c r="X128" s="23"/>
      <c r="Y128" s="23"/>
      <c r="Z128" s="24"/>
      <c r="AC128" s="24">
        <v>1</v>
      </c>
      <c r="AD128" s="24">
        <v>0</v>
      </c>
      <c r="AE128" s="24">
        <v>1</v>
      </c>
      <c r="AF128" s="24">
        <v>0</v>
      </c>
      <c r="AG128" s="115">
        <f t="shared" si="39"/>
        <v>0</v>
      </c>
      <c r="AH128" s="115"/>
      <c r="AI128" s="24">
        <v>3</v>
      </c>
      <c r="AJ128" s="24">
        <v>0</v>
      </c>
      <c r="AK128" s="24">
        <v>0</v>
      </c>
      <c r="AL128" s="26">
        <f t="shared" si="40"/>
        <v>3</v>
      </c>
      <c r="AR128" s="47"/>
    </row>
    <row r="129" spans="1:44" ht="15.75" customHeight="1" x14ac:dyDescent="0.25">
      <c r="A129" s="40"/>
      <c r="D129" s="23"/>
      <c r="E129" s="23"/>
      <c r="F129" s="23"/>
      <c r="G129" s="23"/>
      <c r="H129" s="24"/>
      <c r="I129" s="24"/>
      <c r="J129" s="24"/>
      <c r="K129" s="24"/>
      <c r="L129" s="24"/>
      <c r="Q129" s="47"/>
      <c r="R129" s="47"/>
      <c r="U129" s="30">
        <v>7.5</v>
      </c>
      <c r="V129" s="23" t="s">
        <v>97</v>
      </c>
      <c r="W129" s="23"/>
      <c r="X129" s="23"/>
      <c r="Y129" s="23"/>
      <c r="Z129" s="24"/>
      <c r="AC129" s="24">
        <v>2</v>
      </c>
      <c r="AD129" s="24">
        <v>1</v>
      </c>
      <c r="AE129" s="24">
        <v>1</v>
      </c>
      <c r="AF129" s="24">
        <v>0</v>
      </c>
      <c r="AG129" s="115">
        <f>+(AD129*2+AF129)/(2*AC129)</f>
        <v>0.5</v>
      </c>
      <c r="AH129" s="115"/>
      <c r="AI129" s="24">
        <v>5</v>
      </c>
      <c r="AJ129" s="24">
        <v>0</v>
      </c>
      <c r="AK129" s="24">
        <v>0</v>
      </c>
      <c r="AL129" s="26">
        <f>+AI129/AC129</f>
        <v>2.5</v>
      </c>
      <c r="AR129" s="47"/>
    </row>
    <row r="130" spans="1:44" ht="15.75" customHeight="1" x14ac:dyDescent="0.25">
      <c r="A130" s="40"/>
      <c r="D130" s="23"/>
      <c r="E130" s="23"/>
      <c r="F130" s="23"/>
      <c r="G130" s="23"/>
      <c r="H130" s="24"/>
      <c r="I130" s="24"/>
      <c r="J130" s="24"/>
      <c r="K130" s="24"/>
      <c r="L130" s="24"/>
      <c r="Q130" s="47"/>
      <c r="R130" s="47"/>
      <c r="U130" s="30">
        <v>8</v>
      </c>
      <c r="V130" s="23" t="s">
        <v>446</v>
      </c>
      <c r="AC130" s="24">
        <v>1</v>
      </c>
      <c r="AD130" s="24">
        <v>1</v>
      </c>
      <c r="AE130" s="24">
        <v>0</v>
      </c>
      <c r="AF130" s="24">
        <v>0</v>
      </c>
      <c r="AG130" s="115">
        <f>+(AD130*2+AF130)/(2*AC130)</f>
        <v>1</v>
      </c>
      <c r="AH130" s="115"/>
      <c r="AI130" s="24">
        <v>3</v>
      </c>
      <c r="AJ130" s="24">
        <v>0</v>
      </c>
      <c r="AK130" s="24">
        <v>0</v>
      </c>
      <c r="AL130" s="26">
        <f>+AI130/AC130</f>
        <v>3</v>
      </c>
      <c r="AR130" s="47"/>
    </row>
    <row r="131" spans="1:44" ht="15.75" customHeight="1" x14ac:dyDescent="0.25">
      <c r="A131" s="40"/>
      <c r="D131" s="23"/>
      <c r="E131" s="23"/>
      <c r="F131" s="23"/>
      <c r="G131" s="23"/>
      <c r="H131" s="24"/>
      <c r="I131" s="24"/>
      <c r="J131" s="24"/>
      <c r="K131" s="24"/>
      <c r="L131" s="24"/>
      <c r="Q131" s="47"/>
      <c r="R131" s="47"/>
      <c r="U131" s="30">
        <v>7</v>
      </c>
      <c r="V131" s="23" t="s">
        <v>211</v>
      </c>
      <c r="W131" s="23"/>
      <c r="X131" s="23"/>
      <c r="Y131" s="23"/>
      <c r="Z131" s="24"/>
      <c r="AC131" s="24">
        <v>6</v>
      </c>
      <c r="AD131" s="24">
        <v>3</v>
      </c>
      <c r="AE131" s="24">
        <v>1</v>
      </c>
      <c r="AF131" s="24">
        <v>2</v>
      </c>
      <c r="AG131" s="115">
        <f>+(AD131*2+AF131)/(2*AC131)</f>
        <v>0.66666666666666663</v>
      </c>
      <c r="AH131" s="115"/>
      <c r="AI131" s="24">
        <v>19</v>
      </c>
      <c r="AJ131" s="24">
        <v>0</v>
      </c>
      <c r="AK131" s="24">
        <v>0</v>
      </c>
      <c r="AL131" s="26">
        <f>+AI131/AC131</f>
        <v>3.1666666666666665</v>
      </c>
      <c r="AR131" s="47"/>
    </row>
    <row r="132" spans="1:44" ht="15.75" customHeight="1" thickBot="1" x14ac:dyDescent="0.3">
      <c r="A132" s="40"/>
      <c r="D132" s="23"/>
      <c r="E132" s="23"/>
      <c r="F132" s="23"/>
      <c r="G132" s="23"/>
      <c r="H132" s="24"/>
      <c r="I132" s="24"/>
      <c r="J132" s="24"/>
      <c r="K132" s="24"/>
      <c r="L132" s="24"/>
      <c r="Q132" s="47"/>
      <c r="R132" s="47"/>
      <c r="U132" s="59">
        <v>7</v>
      </c>
      <c r="V132" s="31" t="s">
        <v>363</v>
      </c>
      <c r="W132" s="31"/>
      <c r="X132" s="31"/>
      <c r="Y132" s="31"/>
      <c r="Z132" s="43"/>
      <c r="AA132" s="3"/>
      <c r="AB132" s="3"/>
      <c r="AC132" s="43">
        <v>6</v>
      </c>
      <c r="AD132" s="43">
        <v>2</v>
      </c>
      <c r="AE132" s="43">
        <v>4</v>
      </c>
      <c r="AF132" s="43">
        <v>0</v>
      </c>
      <c r="AG132" s="115">
        <f>+(AD132*2+AF132)/(2*AC132)</f>
        <v>0.33333333333333331</v>
      </c>
      <c r="AH132" s="115"/>
      <c r="AI132" s="43">
        <v>18</v>
      </c>
      <c r="AJ132" s="43">
        <v>1</v>
      </c>
      <c r="AK132" s="43">
        <v>0</v>
      </c>
      <c r="AL132" s="60">
        <f>+AI132/AC132</f>
        <v>3</v>
      </c>
      <c r="AR132" s="47"/>
    </row>
    <row r="133" spans="1:44" ht="15.75" customHeight="1" x14ac:dyDescent="0.25">
      <c r="A133" s="40"/>
      <c r="D133" s="23"/>
      <c r="E133" s="23"/>
      <c r="F133" s="23"/>
      <c r="G133" s="23"/>
      <c r="H133" s="24"/>
      <c r="I133" s="24"/>
      <c r="J133" s="24"/>
      <c r="K133" s="24"/>
      <c r="L133" s="24"/>
      <c r="Q133" s="47"/>
      <c r="R133" s="47"/>
      <c r="U133" s="8"/>
      <c r="V133" s="35"/>
      <c r="W133" s="34" t="s">
        <v>27</v>
      </c>
      <c r="X133" s="35"/>
      <c r="Y133" s="35"/>
      <c r="Z133" s="15"/>
      <c r="AA133" s="8"/>
      <c r="AB133" s="8"/>
      <c r="AC133" s="15">
        <f>SUM(AC124:AC132)</f>
        <v>28</v>
      </c>
      <c r="AD133" s="15">
        <f>SUM(AD124:AD132)</f>
        <v>14</v>
      </c>
      <c r="AE133" s="15">
        <f>SUM(AE124:AE132)</f>
        <v>11</v>
      </c>
      <c r="AF133" s="15">
        <f>SUM(AF124:AF132)</f>
        <v>3</v>
      </c>
      <c r="AG133" s="118">
        <f>(2*AD133+AF133)/(2*AC133)</f>
        <v>0.5535714285714286</v>
      </c>
      <c r="AH133" s="118"/>
      <c r="AI133" s="15">
        <f>SUM(AI124:AI132)</f>
        <v>74</v>
      </c>
      <c r="AJ133" s="15">
        <f>SUM(AJ124:AJ132)</f>
        <v>2</v>
      </c>
      <c r="AK133" s="15">
        <f>SUM(AK124:AK132)</f>
        <v>0</v>
      </c>
      <c r="AL133" s="36">
        <f>+AI133/AC133</f>
        <v>2.6428571428571428</v>
      </c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30:AH130"/>
    <mergeCell ref="AG131:AH131"/>
    <mergeCell ref="AG132:AH132"/>
    <mergeCell ref="AG133:AH133"/>
    <mergeCell ref="AG124:AH124"/>
    <mergeCell ref="AG125:AH125"/>
    <mergeCell ref="AG126:AH126"/>
    <mergeCell ref="AG127:AH127"/>
    <mergeCell ref="AG128:AH128"/>
    <mergeCell ref="AG129:AH12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AFA08-700B-48C1-AB33-CC7FFE54BA04}">
  <dimension ref="A1:AR145"/>
  <sheetViews>
    <sheetView topLeftCell="A18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10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9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6</v>
      </c>
      <c r="AD3" s="24">
        <v>5</v>
      </c>
      <c r="AE3" s="24">
        <v>1</v>
      </c>
      <c r="AF3" s="24">
        <v>0</v>
      </c>
      <c r="AG3" s="118">
        <f t="shared" ref="AG3:AG11" si="0">+(AD3*2+AF3)/(2*AC3)</f>
        <v>0.83333333333333337</v>
      </c>
      <c r="AH3" s="118"/>
      <c r="AI3" s="24">
        <v>15</v>
      </c>
      <c r="AJ3" s="24">
        <v>1</v>
      </c>
      <c r="AK3" s="24">
        <v>1</v>
      </c>
      <c r="AL3" s="26">
        <f t="shared" ref="AL3:AL11" si="1">+AI3/AC3</f>
        <v>2.5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8</v>
      </c>
      <c r="H4" s="5">
        <v>1</v>
      </c>
      <c r="I4" s="5">
        <v>1</v>
      </c>
      <c r="J4" s="5">
        <f t="shared" ref="J4:J11" si="2">2*G4+I4</f>
        <v>17</v>
      </c>
      <c r="K4" s="38">
        <f t="shared" ref="K4:K11" si="3">+J4/((G4+H4+I4)*2)</f>
        <v>0.85</v>
      </c>
      <c r="L4" s="5">
        <f>+$AN$27</f>
        <v>53</v>
      </c>
      <c r="M4" s="5">
        <v>27</v>
      </c>
      <c r="N4" s="5">
        <f>+$AO$27</f>
        <v>87</v>
      </c>
      <c r="O4" s="5">
        <f>+$AQ$27</f>
        <v>12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6</v>
      </c>
      <c r="AD4" s="24">
        <v>3</v>
      </c>
      <c r="AE4" s="24">
        <v>2</v>
      </c>
      <c r="AF4" s="24">
        <v>1</v>
      </c>
      <c r="AG4" s="115">
        <f t="shared" si="0"/>
        <v>0.58333333333333337</v>
      </c>
      <c r="AH4" s="115"/>
      <c r="AI4" s="24">
        <v>15</v>
      </c>
      <c r="AJ4" s="24">
        <v>0</v>
      </c>
      <c r="AK4" s="24">
        <v>0</v>
      </c>
      <c r="AL4" s="26">
        <f t="shared" si="1"/>
        <v>2.5</v>
      </c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7</v>
      </c>
      <c r="H5" s="5">
        <v>2</v>
      </c>
      <c r="I5" s="5">
        <v>1</v>
      </c>
      <c r="J5" s="5">
        <f t="shared" si="2"/>
        <v>15</v>
      </c>
      <c r="K5" s="38">
        <f t="shared" si="3"/>
        <v>0.75</v>
      </c>
      <c r="L5" s="5">
        <f>+$AA$27</f>
        <v>33</v>
      </c>
      <c r="M5" s="5">
        <v>23</v>
      </c>
      <c r="N5" s="5">
        <f>+$AB$27</f>
        <v>54</v>
      </c>
      <c r="O5" s="5">
        <f>+$AD$27</f>
        <v>12</v>
      </c>
      <c r="P5" s="5">
        <v>2</v>
      </c>
      <c r="Q5" s="46"/>
      <c r="R5" s="40"/>
      <c r="U5" s="30">
        <v>7.5</v>
      </c>
      <c r="V5" s="23" t="s">
        <v>98</v>
      </c>
      <c r="X5" s="23"/>
      <c r="Y5" s="23"/>
      <c r="Z5" s="23" t="s">
        <v>19</v>
      </c>
      <c r="AB5" s="24"/>
      <c r="AC5" s="24">
        <v>5</v>
      </c>
      <c r="AD5" s="24">
        <v>3</v>
      </c>
      <c r="AE5" s="24">
        <v>1</v>
      </c>
      <c r="AF5" s="24">
        <v>1</v>
      </c>
      <c r="AG5" s="115">
        <f t="shared" si="0"/>
        <v>0.7</v>
      </c>
      <c r="AH5" s="115"/>
      <c r="AI5" s="24">
        <v>13</v>
      </c>
      <c r="AJ5" s="24">
        <v>0</v>
      </c>
      <c r="AK5" s="24">
        <v>1</v>
      </c>
      <c r="AL5" s="26">
        <f t="shared" si="1"/>
        <v>2.6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5</v>
      </c>
      <c r="H6" s="5">
        <v>3</v>
      </c>
      <c r="I6" s="5">
        <v>2</v>
      </c>
      <c r="J6" s="5">
        <f t="shared" si="2"/>
        <v>12</v>
      </c>
      <c r="K6" s="38">
        <f t="shared" si="3"/>
        <v>0.6</v>
      </c>
      <c r="L6" s="5">
        <f>+$AA$66</f>
        <v>33</v>
      </c>
      <c r="M6" s="5">
        <v>28</v>
      </c>
      <c r="N6" s="5">
        <f>+$AB$66</f>
        <v>55</v>
      </c>
      <c r="O6" s="5">
        <f>+$AD$66</f>
        <v>12</v>
      </c>
      <c r="P6" s="5">
        <v>3</v>
      </c>
      <c r="Q6" s="46"/>
      <c r="R6" s="40"/>
      <c r="U6" s="30">
        <v>7.5</v>
      </c>
      <c r="V6" s="23" t="s">
        <v>111</v>
      </c>
      <c r="X6" s="23"/>
      <c r="Y6" s="23"/>
      <c r="Z6" s="23" t="s">
        <v>21</v>
      </c>
      <c r="AB6" s="24"/>
      <c r="AC6" s="24">
        <v>5</v>
      </c>
      <c r="AD6" s="24">
        <v>1</v>
      </c>
      <c r="AE6" s="24">
        <v>3</v>
      </c>
      <c r="AF6" s="24">
        <v>1</v>
      </c>
      <c r="AG6" s="115">
        <f t="shared" si="0"/>
        <v>0.3</v>
      </c>
      <c r="AH6" s="115"/>
      <c r="AI6" s="24">
        <v>16</v>
      </c>
      <c r="AJ6" s="24">
        <v>0</v>
      </c>
      <c r="AK6" s="24">
        <v>0</v>
      </c>
      <c r="AL6" s="26">
        <f t="shared" si="1"/>
        <v>3.2</v>
      </c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4</v>
      </c>
      <c r="H7" s="5">
        <v>4</v>
      </c>
      <c r="I7" s="5">
        <v>2</v>
      </c>
      <c r="J7" s="5">
        <f>2*G7+I7</f>
        <v>10</v>
      </c>
      <c r="K7" s="38">
        <f>+J7/((G7+H7+I7)*2)</f>
        <v>0.5</v>
      </c>
      <c r="L7" s="5">
        <f>+$AA$53</f>
        <v>33</v>
      </c>
      <c r="M7" s="5">
        <v>33</v>
      </c>
      <c r="N7" s="5">
        <f>+$AB$53</f>
        <v>50</v>
      </c>
      <c r="O7" s="5">
        <f>+$AD$53</f>
        <v>12</v>
      </c>
      <c r="P7" s="5">
        <v>4</v>
      </c>
      <c r="Q7" s="46"/>
      <c r="R7" s="40"/>
      <c r="U7" s="30">
        <v>7</v>
      </c>
      <c r="V7" s="23" t="s">
        <v>24</v>
      </c>
      <c r="X7" s="23"/>
      <c r="Y7" s="23"/>
      <c r="Z7" s="23" t="s">
        <v>25</v>
      </c>
      <c r="AB7" s="24"/>
      <c r="AC7" s="24">
        <v>10</v>
      </c>
      <c r="AD7" s="24">
        <v>4</v>
      </c>
      <c r="AE7" s="24">
        <v>4</v>
      </c>
      <c r="AF7" s="24">
        <v>2</v>
      </c>
      <c r="AG7" s="115">
        <f t="shared" si="0"/>
        <v>0.5</v>
      </c>
      <c r="AH7" s="115"/>
      <c r="AI7" s="24">
        <v>33</v>
      </c>
      <c r="AJ7" s="24">
        <v>0</v>
      </c>
      <c r="AK7" s="24">
        <v>0</v>
      </c>
      <c r="AL7" s="26">
        <f t="shared" si="1"/>
        <v>3.3</v>
      </c>
      <c r="AQ7" s="24"/>
      <c r="AR7" s="45"/>
    </row>
    <row r="8" spans="1:44" ht="18" x14ac:dyDescent="0.25">
      <c r="A8" s="40"/>
      <c r="B8" s="5">
        <v>2</v>
      </c>
      <c r="C8" s="6" t="s">
        <v>132</v>
      </c>
      <c r="D8" s="11"/>
      <c r="E8" s="11"/>
      <c r="F8" s="11"/>
      <c r="G8" s="5">
        <v>3</v>
      </c>
      <c r="H8" s="5">
        <v>4</v>
      </c>
      <c r="I8" s="5">
        <v>3</v>
      </c>
      <c r="J8" s="5">
        <f>2*G8+I8</f>
        <v>9</v>
      </c>
      <c r="K8" s="38">
        <f>+J8/((G8+H8+I8)*2)</f>
        <v>0.45</v>
      </c>
      <c r="L8" s="5">
        <f>+$AA$40</f>
        <v>25</v>
      </c>
      <c r="M8" s="5">
        <v>33</v>
      </c>
      <c r="N8" s="5">
        <f>+$AB$40</f>
        <v>43</v>
      </c>
      <c r="O8" s="5">
        <f>+$AD$40</f>
        <v>12</v>
      </c>
      <c r="P8" s="5">
        <v>4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v>10</v>
      </c>
      <c r="AD8" s="24">
        <v>3</v>
      </c>
      <c r="AE8" s="24">
        <v>4</v>
      </c>
      <c r="AF8" s="24">
        <v>3</v>
      </c>
      <c r="AG8" s="115">
        <f t="shared" si="0"/>
        <v>0.45</v>
      </c>
      <c r="AH8" s="115"/>
      <c r="AI8" s="24">
        <v>33</v>
      </c>
      <c r="AJ8" s="24">
        <v>0</v>
      </c>
      <c r="AK8" s="24">
        <v>0</v>
      </c>
      <c r="AL8" s="26">
        <f t="shared" si="1"/>
        <v>3.3</v>
      </c>
      <c r="AQ8" s="24"/>
      <c r="AR8" s="45"/>
    </row>
    <row r="9" spans="1:44" ht="18" x14ac:dyDescent="0.25">
      <c r="A9" s="40"/>
      <c r="B9" s="5">
        <v>7</v>
      </c>
      <c r="C9" s="6" t="s">
        <v>161</v>
      </c>
      <c r="D9" s="11"/>
      <c r="E9" s="6"/>
      <c r="F9" s="11"/>
      <c r="G9" s="5">
        <v>3</v>
      </c>
      <c r="H9" s="5">
        <v>6</v>
      </c>
      <c r="I9" s="5">
        <v>1</v>
      </c>
      <c r="J9" s="5">
        <f t="shared" si="2"/>
        <v>7</v>
      </c>
      <c r="K9" s="38">
        <f t="shared" si="3"/>
        <v>0.35</v>
      </c>
      <c r="L9" s="5">
        <f>+$AN$53</f>
        <v>20</v>
      </c>
      <c r="M9" s="5">
        <v>32</v>
      </c>
      <c r="N9" s="5">
        <f>+$AO$53</f>
        <v>30</v>
      </c>
      <c r="O9" s="5">
        <f>+$AQ$53</f>
        <v>12</v>
      </c>
      <c r="P9" s="5">
        <v>6</v>
      </c>
      <c r="Q9" s="46"/>
      <c r="R9" s="40"/>
      <c r="U9" s="30">
        <v>7.5</v>
      </c>
      <c r="V9" s="23" t="s">
        <v>16</v>
      </c>
      <c r="X9" s="23"/>
      <c r="Y9" s="23"/>
      <c r="Z9" s="23" t="s">
        <v>17</v>
      </c>
      <c r="AB9" s="24"/>
      <c r="AC9" s="24">
        <v>8</v>
      </c>
      <c r="AD9" s="24">
        <v>1</v>
      </c>
      <c r="AE9" s="24">
        <v>6</v>
      </c>
      <c r="AF9" s="24">
        <v>1</v>
      </c>
      <c r="AG9" s="115">
        <f t="shared" si="0"/>
        <v>0.1875</v>
      </c>
      <c r="AH9" s="115"/>
      <c r="AI9" s="24">
        <v>30</v>
      </c>
      <c r="AJ9" s="24">
        <v>0</v>
      </c>
      <c r="AK9" s="24">
        <v>0</v>
      </c>
      <c r="AL9" s="26">
        <f t="shared" si="1"/>
        <v>3.75</v>
      </c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3</v>
      </c>
      <c r="H10" s="5">
        <v>7</v>
      </c>
      <c r="I10" s="5">
        <v>0</v>
      </c>
      <c r="J10" s="5">
        <f t="shared" si="2"/>
        <v>6</v>
      </c>
      <c r="K10" s="38">
        <f t="shared" si="3"/>
        <v>0.3</v>
      </c>
      <c r="L10" s="5">
        <f>+$AN$66</f>
        <v>22</v>
      </c>
      <c r="M10" s="5">
        <v>32</v>
      </c>
      <c r="N10" s="5">
        <f>+$AO$66</f>
        <v>30</v>
      </c>
      <c r="O10" s="5">
        <f>+$AQ$66</f>
        <v>10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1</v>
      </c>
      <c r="H11" s="5">
        <v>7</v>
      </c>
      <c r="I11" s="5">
        <v>2</v>
      </c>
      <c r="J11" s="5">
        <f t="shared" si="2"/>
        <v>4</v>
      </c>
      <c r="K11" s="38">
        <f t="shared" si="3"/>
        <v>0.2</v>
      </c>
      <c r="L11" s="5">
        <f>+$AN$40</f>
        <v>23</v>
      </c>
      <c r="M11" s="5">
        <v>34</v>
      </c>
      <c r="N11" s="5">
        <f>+$AO$40</f>
        <v>34</v>
      </c>
      <c r="O11" s="5">
        <f>+$AQ$40</f>
        <v>16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+AC133</f>
        <v>25</v>
      </c>
      <c r="AD11" s="24">
        <f>+AD133</f>
        <v>13</v>
      </c>
      <c r="AE11" s="24">
        <f>+AE133</f>
        <v>9</v>
      </c>
      <c r="AF11" s="24">
        <f>+AF133</f>
        <v>3</v>
      </c>
      <c r="AG11" s="115">
        <f t="shared" si="0"/>
        <v>0.57999999999999996</v>
      </c>
      <c r="AH11" s="115"/>
      <c r="AI11" s="24">
        <f>+AI133</f>
        <v>65</v>
      </c>
      <c r="AJ11" s="24">
        <f>+AJ133</f>
        <v>2</v>
      </c>
      <c r="AK11" s="24">
        <f>+AK133</f>
        <v>0</v>
      </c>
      <c r="AL11" s="26">
        <f t="shared" si="1"/>
        <v>2.6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34</v>
      </c>
      <c r="H12" s="9">
        <f>SUM(H4:H11)</f>
        <v>34</v>
      </c>
      <c r="I12" s="9">
        <f>SUM(I4:I11)</f>
        <v>12</v>
      </c>
      <c r="J12" s="9"/>
      <c r="K12" s="9"/>
      <c r="L12" s="9">
        <f>SUM(L4:L11)</f>
        <v>242</v>
      </c>
      <c r="M12" s="9">
        <f>SUM(M4:M11)</f>
        <v>242</v>
      </c>
      <c r="N12" s="9">
        <f>SUM(N4:N11)</f>
        <v>383</v>
      </c>
      <c r="O12" s="9">
        <f>SUM(O4:O11)</f>
        <v>98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80</v>
      </c>
      <c r="AD12" s="15">
        <f t="shared" si="4"/>
        <v>34</v>
      </c>
      <c r="AE12" s="15">
        <f t="shared" si="4"/>
        <v>34</v>
      </c>
      <c r="AF12" s="15">
        <f t="shared" si="4"/>
        <v>12</v>
      </c>
      <c r="AG12" s="15"/>
      <c r="AH12" s="15"/>
      <c r="AI12" s="15">
        <f t="shared" ref="AI12:AK12" si="5">SUM(AI3:AI11)</f>
        <v>239</v>
      </c>
      <c r="AJ12" s="15">
        <f t="shared" si="5"/>
        <v>3</v>
      </c>
      <c r="AK12" s="15">
        <f t="shared" si="5"/>
        <v>2</v>
      </c>
      <c r="AL12" s="36">
        <f>+AI12/AC12</f>
        <v>2.9874999999999998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10 Summary:</v>
      </c>
      <c r="C14" s="54"/>
      <c r="D14" s="54"/>
      <c r="E14" s="116">
        <v>44514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184</v>
      </c>
      <c r="D15" s="11"/>
      <c r="E15" s="23"/>
      <c r="F15" s="23"/>
      <c r="G15" s="5">
        <v>3</v>
      </c>
      <c r="H15" s="24">
        <v>1</v>
      </c>
      <c r="I15" s="23" t="s">
        <v>119</v>
      </c>
      <c r="J15" s="23"/>
      <c r="K15" s="23"/>
      <c r="L15" s="23" t="s">
        <v>468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17</v>
      </c>
      <c r="AA15" s="24">
        <v>2</v>
      </c>
      <c r="AB15" s="24">
        <v>2</v>
      </c>
      <c r="AC15" s="24">
        <f t="shared" ref="AC15:AC26" si="6">+AA15+AB15</f>
        <v>4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28</v>
      </c>
      <c r="AN15" s="15">
        <v>8</v>
      </c>
      <c r="AO15" s="15">
        <v>15</v>
      </c>
      <c r="AP15" s="15">
        <f t="shared" ref="AP15:AP26" si="7">+AN15+AO15</f>
        <v>23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1</v>
      </c>
      <c r="I16" s="23" t="s">
        <v>119</v>
      </c>
      <c r="J16" s="23"/>
      <c r="K16" s="23"/>
      <c r="L16" s="23" t="s">
        <v>468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6</v>
      </c>
      <c r="AA16" s="24">
        <v>0</v>
      </c>
      <c r="AB16" s="24">
        <v>0</v>
      </c>
      <c r="AC16" s="24">
        <f t="shared" si="6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6</v>
      </c>
      <c r="AN16" s="24">
        <v>0</v>
      </c>
      <c r="AO16" s="24">
        <v>1</v>
      </c>
      <c r="AP16" s="24">
        <f t="shared" si="7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2</v>
      </c>
      <c r="I17" s="23" t="s">
        <v>119</v>
      </c>
      <c r="J17" s="23"/>
      <c r="K17" s="23"/>
      <c r="L17" s="23" t="s">
        <v>473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10</v>
      </c>
      <c r="AA17" s="24">
        <v>13</v>
      </c>
      <c r="AB17" s="24">
        <v>9</v>
      </c>
      <c r="AC17" s="24">
        <f t="shared" si="6"/>
        <v>22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7</v>
      </c>
      <c r="AN17" s="24">
        <v>18</v>
      </c>
      <c r="AO17" s="24">
        <v>3</v>
      </c>
      <c r="AP17" s="24">
        <f t="shared" si="7"/>
        <v>21</v>
      </c>
      <c r="AQ17" s="24">
        <v>4</v>
      </c>
      <c r="AR17" s="45"/>
    </row>
    <row r="18" spans="1:44" ht="15.95" customHeight="1" x14ac:dyDescent="0.25">
      <c r="A18" s="47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10</v>
      </c>
      <c r="AA18" s="24">
        <v>8</v>
      </c>
      <c r="AB18" s="24">
        <v>15</v>
      </c>
      <c r="AC18" s="24">
        <f t="shared" si="6"/>
        <v>23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10</v>
      </c>
      <c r="AN18" s="24">
        <v>16</v>
      </c>
      <c r="AO18" s="24">
        <v>12</v>
      </c>
      <c r="AP18" s="24">
        <f t="shared" si="7"/>
        <v>28</v>
      </c>
      <c r="AQ18" s="24">
        <v>2</v>
      </c>
      <c r="AR18" s="45"/>
    </row>
    <row r="19" spans="1:44" ht="15.95" customHeight="1" x14ac:dyDescent="0.25">
      <c r="A19" s="47"/>
      <c r="B19" s="24" t="s">
        <v>53</v>
      </c>
      <c r="C19" s="6" t="s">
        <v>186</v>
      </c>
      <c r="D19" s="11"/>
      <c r="E19" s="23"/>
      <c r="F19" s="23"/>
      <c r="G19" s="5">
        <v>7</v>
      </c>
      <c r="H19" s="24">
        <v>1</v>
      </c>
      <c r="I19" s="23" t="s">
        <v>78</v>
      </c>
      <c r="L19" s="23" t="s">
        <v>69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9</v>
      </c>
      <c r="AA19" s="24">
        <v>1</v>
      </c>
      <c r="AB19" s="24">
        <v>4</v>
      </c>
      <c r="AC19" s="24">
        <f t="shared" si="6"/>
        <v>5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10</v>
      </c>
      <c r="AN19" s="24">
        <v>5</v>
      </c>
      <c r="AO19" s="24">
        <v>12</v>
      </c>
      <c r="AP19" s="24">
        <f t="shared" si="7"/>
        <v>17</v>
      </c>
      <c r="AQ19" s="24">
        <v>0</v>
      </c>
      <c r="AR19" s="45"/>
    </row>
    <row r="20" spans="1:44" ht="15.95" customHeight="1" x14ac:dyDescent="0.25">
      <c r="A20" s="47"/>
      <c r="B20" s="24" t="s">
        <v>34</v>
      </c>
      <c r="C20" s="23" t="s">
        <v>466</v>
      </c>
      <c r="D20" s="16"/>
      <c r="E20" s="23"/>
      <c r="F20" s="23"/>
      <c r="G20" s="5"/>
      <c r="H20" s="24">
        <v>1</v>
      </c>
      <c r="I20" s="23" t="s">
        <v>78</v>
      </c>
      <c r="L20" s="23" t="s">
        <v>469</v>
      </c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10</v>
      </c>
      <c r="AA20" s="24">
        <v>1</v>
      </c>
      <c r="AB20" s="24">
        <v>7</v>
      </c>
      <c r="AC20" s="24">
        <f t="shared" si="6"/>
        <v>8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7</v>
      </c>
      <c r="AN20" s="24">
        <v>2</v>
      </c>
      <c r="AO20" s="24">
        <v>7</v>
      </c>
      <c r="AP20" s="24">
        <f t="shared" si="7"/>
        <v>9</v>
      </c>
      <c r="AQ20" s="24">
        <v>0</v>
      </c>
      <c r="AR20" s="45"/>
    </row>
    <row r="21" spans="1:44" ht="15.95" customHeight="1" x14ac:dyDescent="0.25">
      <c r="A21" s="47"/>
      <c r="C21" s="23" t="s">
        <v>467</v>
      </c>
      <c r="H21" s="24">
        <v>1</v>
      </c>
      <c r="I21" s="23" t="s">
        <v>180</v>
      </c>
      <c r="L21" s="23" t="s">
        <v>475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10</v>
      </c>
      <c r="AA21" s="24">
        <v>5</v>
      </c>
      <c r="AB21" s="24">
        <v>4</v>
      </c>
      <c r="AC21" s="24">
        <f t="shared" si="6"/>
        <v>9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6</v>
      </c>
      <c r="AN21" s="24">
        <v>0</v>
      </c>
      <c r="AO21" s="24">
        <v>5</v>
      </c>
      <c r="AP21" s="24">
        <f t="shared" si="7"/>
        <v>5</v>
      </c>
      <c r="AQ21" s="24">
        <v>2</v>
      </c>
      <c r="AR21" s="45"/>
    </row>
    <row r="22" spans="1:44" ht="15.95" customHeight="1" x14ac:dyDescent="0.25">
      <c r="A22" s="47"/>
      <c r="H22" s="24">
        <v>1</v>
      </c>
      <c r="I22" s="23" t="s">
        <v>78</v>
      </c>
      <c r="L22" s="23" t="s">
        <v>123</v>
      </c>
      <c r="M22" s="23"/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9</v>
      </c>
      <c r="AA22" s="24">
        <v>0</v>
      </c>
      <c r="AB22" s="24">
        <v>2</v>
      </c>
      <c r="AC22" s="24">
        <f t="shared" si="6"/>
        <v>2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5</v>
      </c>
      <c r="AN22" s="24">
        <v>0</v>
      </c>
      <c r="AO22" s="24">
        <v>7</v>
      </c>
      <c r="AP22" s="24">
        <f t="shared" si="7"/>
        <v>7</v>
      </c>
      <c r="AQ22" s="24">
        <v>0</v>
      </c>
      <c r="AR22" s="45"/>
    </row>
    <row r="23" spans="1:44" ht="15.95" customHeight="1" x14ac:dyDescent="0.25">
      <c r="A23" s="47"/>
      <c r="H23" s="24">
        <v>2</v>
      </c>
      <c r="I23" s="23" t="s">
        <v>180</v>
      </c>
      <c r="L23" s="23" t="s">
        <v>235</v>
      </c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10</v>
      </c>
      <c r="AA23" s="24">
        <v>2</v>
      </c>
      <c r="AB23" s="24">
        <v>4</v>
      </c>
      <c r="AC23" s="24">
        <f t="shared" si="6"/>
        <v>6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5</v>
      </c>
      <c r="AN23" s="24">
        <v>0</v>
      </c>
      <c r="AO23" s="24">
        <v>10</v>
      </c>
      <c r="AP23" s="24">
        <f t="shared" si="7"/>
        <v>10</v>
      </c>
      <c r="AQ23" s="24">
        <v>0</v>
      </c>
      <c r="AR23" s="50"/>
    </row>
    <row r="24" spans="1:44" ht="15.95" customHeight="1" x14ac:dyDescent="0.25">
      <c r="A24" s="47"/>
      <c r="H24" s="24">
        <v>2</v>
      </c>
      <c r="I24" s="23" t="s">
        <v>78</v>
      </c>
      <c r="L24" s="23" t="s">
        <v>470</v>
      </c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5</v>
      </c>
      <c r="AA24" s="24">
        <v>1</v>
      </c>
      <c r="AB24" s="24">
        <v>2</v>
      </c>
      <c r="AC24" s="24">
        <f t="shared" si="6"/>
        <v>3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5</v>
      </c>
      <c r="AN24" s="24">
        <v>0</v>
      </c>
      <c r="AO24" s="24">
        <v>1</v>
      </c>
      <c r="AP24" s="24">
        <f t="shared" si="7"/>
        <v>1</v>
      </c>
      <c r="AQ24" s="24">
        <v>0</v>
      </c>
      <c r="AR24" s="40"/>
    </row>
    <row r="25" spans="1:44" ht="15.95" customHeight="1" x14ac:dyDescent="0.25">
      <c r="A25" s="47"/>
      <c r="H25" s="24">
        <v>2</v>
      </c>
      <c r="I25" s="23" t="s">
        <v>123</v>
      </c>
      <c r="L25" s="23" t="s">
        <v>332</v>
      </c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8</v>
      </c>
      <c r="AA25" s="24">
        <v>0</v>
      </c>
      <c r="AB25" s="24">
        <v>4</v>
      </c>
      <c r="AC25" s="24">
        <f t="shared" si="6"/>
        <v>4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10</v>
      </c>
      <c r="AN25" s="24">
        <v>3</v>
      </c>
      <c r="AO25" s="24">
        <v>5</v>
      </c>
      <c r="AP25" s="24">
        <f t="shared" si="7"/>
        <v>8</v>
      </c>
      <c r="AQ25" s="24">
        <v>2</v>
      </c>
      <c r="AR25" s="40"/>
    </row>
    <row r="26" spans="1:44" ht="15.95" customHeight="1" x14ac:dyDescent="0.25">
      <c r="A26" s="47"/>
      <c r="B26" s="40"/>
      <c r="C26" s="52"/>
      <c r="D26" s="52"/>
      <c r="E26" s="52"/>
      <c r="F26" s="52"/>
      <c r="G26" s="48"/>
      <c r="H26" s="51"/>
      <c r="I26" s="52"/>
      <c r="J26" s="52"/>
      <c r="K26" s="51"/>
      <c r="L26" s="51"/>
      <c r="M26" s="51"/>
      <c r="N26" s="51"/>
      <c r="O26" s="51"/>
      <c r="P26" s="51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6</v>
      </c>
      <c r="AA26" s="24">
        <v>0</v>
      </c>
      <c r="AB26" s="24">
        <v>1</v>
      </c>
      <c r="AC26" s="24">
        <f t="shared" si="6"/>
        <v>1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9</v>
      </c>
      <c r="AN26" s="24">
        <v>1</v>
      </c>
      <c r="AO26" s="24">
        <v>9</v>
      </c>
      <c r="AP26" s="24">
        <f t="shared" si="7"/>
        <v>10</v>
      </c>
      <c r="AQ26" s="24">
        <v>0</v>
      </c>
      <c r="AR26" s="40"/>
    </row>
    <row r="27" spans="1:44" ht="15.95" customHeight="1" thickBot="1" x14ac:dyDescent="0.3">
      <c r="A27" s="47"/>
      <c r="B27" s="48" t="s">
        <v>58</v>
      </c>
      <c r="C27" s="6" t="s">
        <v>182</v>
      </c>
      <c r="E27" s="23"/>
      <c r="F27" s="23"/>
      <c r="G27" s="5">
        <v>4</v>
      </c>
      <c r="H27" s="24">
        <v>1</v>
      </c>
      <c r="I27" s="23" t="s">
        <v>158</v>
      </c>
      <c r="J27" s="23"/>
      <c r="K27" s="23"/>
      <c r="L27" s="23" t="s">
        <v>461</v>
      </c>
      <c r="M27" s="23"/>
      <c r="N27" s="23"/>
      <c r="O27" s="23"/>
      <c r="P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110</v>
      </c>
      <c r="AA27" s="25">
        <f t="shared" ref="AA27" si="8">SUM(AA15:AA26)</f>
        <v>33</v>
      </c>
      <c r="AB27" s="25">
        <f>SUM(AB15:AB26)</f>
        <v>54</v>
      </c>
      <c r="AC27" s="25">
        <f>+AB27+AA27</f>
        <v>87</v>
      </c>
      <c r="AD27" s="25">
        <f>SUM(AD15:AD26)</f>
        <v>12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108</v>
      </c>
      <c r="AN27" s="25">
        <f t="shared" ref="AN27" si="9">SUM(AN15:AN26)</f>
        <v>53</v>
      </c>
      <c r="AO27" s="25">
        <f>SUM(AO15:AO26)</f>
        <v>87</v>
      </c>
      <c r="AP27" s="25">
        <f>+AO27+AN27</f>
        <v>140</v>
      </c>
      <c r="AQ27" s="25">
        <f>SUM(AQ15:AQ26)</f>
        <v>12</v>
      </c>
      <c r="AR27" s="40"/>
    </row>
    <row r="28" spans="1:44" ht="15.95" customHeight="1" x14ac:dyDescent="0.25">
      <c r="A28" s="47"/>
      <c r="B28" s="24" t="s">
        <v>34</v>
      </c>
      <c r="C28" s="16"/>
      <c r="D28" s="16" t="s">
        <v>140</v>
      </c>
      <c r="E28" s="23"/>
      <c r="F28" s="23"/>
      <c r="G28" s="11"/>
      <c r="H28" s="24">
        <v>1</v>
      </c>
      <c r="I28" s="23" t="s">
        <v>66</v>
      </c>
      <c r="J28" s="23"/>
      <c r="K28" s="23"/>
      <c r="L28" s="23" t="s">
        <v>462</v>
      </c>
      <c r="M28" s="23"/>
      <c r="N28" s="23"/>
      <c r="O28" s="23"/>
      <c r="P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12</v>
      </c>
      <c r="AA28" s="15">
        <v>4</v>
      </c>
      <c r="AB28" s="15">
        <v>4</v>
      </c>
      <c r="AC28" s="15">
        <f t="shared" ref="AC28:AC39" si="10">+AA28+AB28</f>
        <v>8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35</v>
      </c>
      <c r="AN28" s="15">
        <v>12</v>
      </c>
      <c r="AO28" s="15">
        <v>10</v>
      </c>
      <c r="AP28" s="15">
        <f t="shared" ref="AP28:AP39" si="11">+AN28+AO28</f>
        <v>22</v>
      </c>
      <c r="AQ28" s="15">
        <v>8</v>
      </c>
      <c r="AR28" s="40"/>
    </row>
    <row r="29" spans="1:44" ht="15.95" customHeight="1" x14ac:dyDescent="0.25">
      <c r="A29" s="47"/>
      <c r="C29" s="16"/>
      <c r="D29" s="16"/>
      <c r="E29" s="23"/>
      <c r="F29" s="23"/>
      <c r="G29" s="5"/>
      <c r="H29" s="24">
        <v>2</v>
      </c>
      <c r="I29" s="23" t="s">
        <v>41</v>
      </c>
      <c r="J29" s="23"/>
      <c r="K29" s="23"/>
      <c r="L29" s="23" t="s">
        <v>463</v>
      </c>
      <c r="M29" s="23"/>
      <c r="N29" s="23"/>
      <c r="O29" s="23"/>
      <c r="P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10</v>
      </c>
      <c r="AA29" s="24">
        <v>0</v>
      </c>
      <c r="AB29" s="24">
        <v>0</v>
      </c>
      <c r="AC29" s="24">
        <f t="shared" si="10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1"/>
        <v>0</v>
      </c>
      <c r="AQ29" s="24">
        <v>0</v>
      </c>
      <c r="AR29" s="40"/>
    </row>
    <row r="30" spans="1:44" ht="15.95" customHeight="1" x14ac:dyDescent="0.25">
      <c r="A30" s="47"/>
      <c r="C30" s="16"/>
      <c r="H30" s="24">
        <v>2</v>
      </c>
      <c r="I30" s="23" t="s">
        <v>65</v>
      </c>
      <c r="L30" s="23" t="s">
        <v>464</v>
      </c>
      <c r="M30" s="23"/>
      <c r="N30" s="23"/>
      <c r="O30" s="23"/>
      <c r="P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10</v>
      </c>
      <c r="AA30" s="24">
        <v>6</v>
      </c>
      <c r="AB30" s="24">
        <v>5</v>
      </c>
      <c r="AC30" s="24">
        <f t="shared" si="10"/>
        <v>11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1"/>
        <v>0</v>
      </c>
      <c r="AQ30" s="24">
        <v>0</v>
      </c>
      <c r="AR30" s="40"/>
    </row>
    <row r="31" spans="1:44" ht="15.95" customHeight="1" x14ac:dyDescent="0.25">
      <c r="A31" s="47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8</v>
      </c>
      <c r="AA31" s="24">
        <v>2</v>
      </c>
      <c r="AB31" s="24">
        <v>6</v>
      </c>
      <c r="AC31" s="24">
        <f t="shared" si="10"/>
        <v>8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7</v>
      </c>
      <c r="AN31" s="24">
        <v>1</v>
      </c>
      <c r="AO31" s="24">
        <v>0</v>
      </c>
      <c r="AP31" s="24">
        <f t="shared" si="11"/>
        <v>1</v>
      </c>
      <c r="AQ31" s="24">
        <v>0</v>
      </c>
      <c r="AR31" s="40"/>
    </row>
    <row r="32" spans="1:44" ht="15.95" customHeight="1" x14ac:dyDescent="0.25">
      <c r="A32" s="47"/>
      <c r="C32" s="6" t="s">
        <v>187</v>
      </c>
      <c r="E32" s="23"/>
      <c r="F32" s="23"/>
      <c r="G32" s="5">
        <v>1</v>
      </c>
      <c r="H32" s="24">
        <v>2</v>
      </c>
      <c r="I32" s="23" t="s">
        <v>320</v>
      </c>
      <c r="J32" s="23"/>
      <c r="K32" s="23"/>
      <c r="L32" s="23" t="s">
        <v>465</v>
      </c>
      <c r="N32" s="23"/>
      <c r="O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10</v>
      </c>
      <c r="AA32" s="24">
        <v>2</v>
      </c>
      <c r="AB32" s="24">
        <v>6</v>
      </c>
      <c r="AC32" s="24">
        <f t="shared" si="10"/>
        <v>8</v>
      </c>
      <c r="AD32" s="24">
        <v>2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9</v>
      </c>
      <c r="AN32" s="24">
        <v>4</v>
      </c>
      <c r="AO32" s="24">
        <v>5</v>
      </c>
      <c r="AP32" s="24">
        <f t="shared" si="11"/>
        <v>9</v>
      </c>
      <c r="AQ32" s="24">
        <v>4</v>
      </c>
      <c r="AR32" s="40"/>
    </row>
    <row r="33" spans="1:44" ht="15.95" customHeight="1" x14ac:dyDescent="0.25">
      <c r="A33" s="47"/>
      <c r="B33" s="24" t="s">
        <v>34</v>
      </c>
      <c r="C33" s="23" t="s">
        <v>460</v>
      </c>
      <c r="D33" s="16"/>
      <c r="H33" s="24"/>
      <c r="I33" s="23"/>
      <c r="J33" s="23"/>
      <c r="K33" s="23"/>
      <c r="L33" s="23"/>
      <c r="M33" s="23"/>
      <c r="N33" s="23"/>
      <c r="O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9</v>
      </c>
      <c r="AA33" s="24">
        <v>5</v>
      </c>
      <c r="AB33" s="24">
        <v>6</v>
      </c>
      <c r="AC33" s="24">
        <f t="shared" si="10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8</v>
      </c>
      <c r="AN33" s="24">
        <v>0</v>
      </c>
      <c r="AO33" s="24">
        <v>4</v>
      </c>
      <c r="AP33" s="24">
        <f t="shared" si="11"/>
        <v>4</v>
      </c>
      <c r="AQ33" s="24">
        <v>0</v>
      </c>
      <c r="AR33" s="40"/>
    </row>
    <row r="34" spans="1:44" ht="15.95" customHeight="1" x14ac:dyDescent="0.25">
      <c r="A34" s="47"/>
      <c r="B34" s="40"/>
      <c r="C34" s="52"/>
      <c r="D34" s="52"/>
      <c r="E34" s="52"/>
      <c r="F34" s="52"/>
      <c r="G34" s="48"/>
      <c r="H34" s="51"/>
      <c r="I34" s="52"/>
      <c r="J34" s="52"/>
      <c r="K34" s="51"/>
      <c r="L34" s="51"/>
      <c r="M34" s="51"/>
      <c r="N34" s="51"/>
      <c r="O34" s="51"/>
      <c r="P34" s="51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8</v>
      </c>
      <c r="AA34" s="24">
        <v>1</v>
      </c>
      <c r="AB34" s="24">
        <v>5</v>
      </c>
      <c r="AC34" s="24">
        <f t="shared" si="10"/>
        <v>6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6</v>
      </c>
      <c r="AN34" s="24">
        <v>1</v>
      </c>
      <c r="AO34" s="24">
        <v>2</v>
      </c>
      <c r="AP34" s="24">
        <f t="shared" si="11"/>
        <v>3</v>
      </c>
      <c r="AQ34" s="24">
        <v>0</v>
      </c>
      <c r="AR34" s="40"/>
    </row>
    <row r="35" spans="1:44" ht="15.95" customHeight="1" x14ac:dyDescent="0.25">
      <c r="A35" s="47" t="s">
        <v>64</v>
      </c>
      <c r="B35" s="48" t="s">
        <v>67</v>
      </c>
      <c r="C35" s="6" t="s">
        <v>183</v>
      </c>
      <c r="F35" s="20"/>
      <c r="G35" s="5">
        <v>4</v>
      </c>
      <c r="H35" s="24">
        <v>1</v>
      </c>
      <c r="I35" s="23" t="s">
        <v>452</v>
      </c>
      <c r="J35" s="23"/>
      <c r="K35" s="23"/>
      <c r="L35" s="23" t="s">
        <v>455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7</v>
      </c>
      <c r="AA35" s="24">
        <v>1</v>
      </c>
      <c r="AB35" s="24">
        <v>0</v>
      </c>
      <c r="AC35" s="24">
        <f t="shared" si="10"/>
        <v>1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10</v>
      </c>
      <c r="AN35" s="24">
        <v>2</v>
      </c>
      <c r="AO35" s="24">
        <v>3</v>
      </c>
      <c r="AP35" s="24">
        <f t="shared" si="11"/>
        <v>5</v>
      </c>
      <c r="AQ35" s="24">
        <v>0</v>
      </c>
      <c r="AR35" s="40"/>
    </row>
    <row r="36" spans="1:44" ht="15.95" customHeight="1" x14ac:dyDescent="0.25">
      <c r="A36" s="47"/>
      <c r="B36" s="24" t="s">
        <v>34</v>
      </c>
      <c r="C36" s="23"/>
      <c r="D36" s="23" t="s">
        <v>140</v>
      </c>
      <c r="E36" s="23"/>
      <c r="H36" s="24">
        <v>1</v>
      </c>
      <c r="I36" s="23" t="s">
        <v>453</v>
      </c>
      <c r="L36" s="23" t="s">
        <v>454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8</v>
      </c>
      <c r="AA36" s="24">
        <v>2</v>
      </c>
      <c r="AB36" s="24">
        <v>1</v>
      </c>
      <c r="AC36" s="24">
        <f t="shared" si="10"/>
        <v>3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1"/>
        <v>4</v>
      </c>
      <c r="AQ36" s="24">
        <v>2</v>
      </c>
      <c r="AR36" s="40"/>
    </row>
    <row r="37" spans="1:44" ht="15.95" customHeight="1" x14ac:dyDescent="0.25">
      <c r="A37" s="47"/>
      <c r="C37" s="23"/>
      <c r="H37" s="24">
        <v>2</v>
      </c>
      <c r="I37" s="23" t="s">
        <v>104</v>
      </c>
      <c r="L37" s="23" t="s">
        <v>125</v>
      </c>
      <c r="M37" s="23"/>
      <c r="N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9</v>
      </c>
      <c r="AA37" s="24">
        <v>0</v>
      </c>
      <c r="AB37" s="24">
        <v>2</v>
      </c>
      <c r="AC37" s="24">
        <f t="shared" si="10"/>
        <v>2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8</v>
      </c>
      <c r="AN37" s="24">
        <v>0</v>
      </c>
      <c r="AO37" s="24">
        <v>2</v>
      </c>
      <c r="AP37" s="24">
        <f t="shared" si="11"/>
        <v>2</v>
      </c>
      <c r="AQ37" s="24">
        <v>0</v>
      </c>
      <c r="AR37" s="40"/>
    </row>
    <row r="38" spans="1:44" ht="15.95" customHeight="1" x14ac:dyDescent="0.25">
      <c r="A38" s="47"/>
      <c r="H38" s="24">
        <v>2</v>
      </c>
      <c r="I38" s="23" t="s">
        <v>125</v>
      </c>
      <c r="L38" s="23"/>
      <c r="M38" s="23" t="s">
        <v>193</v>
      </c>
      <c r="P38" s="23" t="s">
        <v>371</v>
      </c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10</v>
      </c>
      <c r="AA38" s="24">
        <v>2</v>
      </c>
      <c r="AB38" s="24">
        <v>8</v>
      </c>
      <c r="AC38" s="24">
        <f t="shared" si="10"/>
        <v>10</v>
      </c>
      <c r="AD38" s="24">
        <v>2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1"/>
        <v>1</v>
      </c>
      <c r="AQ38" s="24">
        <v>2</v>
      </c>
      <c r="AR38" s="40"/>
    </row>
    <row r="39" spans="1:44" ht="15.95" customHeight="1" x14ac:dyDescent="0.25">
      <c r="A39" s="47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0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9</v>
      </c>
      <c r="AN39" s="24">
        <v>3</v>
      </c>
      <c r="AO39" s="24">
        <v>3</v>
      </c>
      <c r="AP39" s="24">
        <f t="shared" si="11"/>
        <v>6</v>
      </c>
      <c r="AQ39" s="24">
        <v>0</v>
      </c>
      <c r="AR39" s="40"/>
    </row>
    <row r="40" spans="1:44" ht="15.95" customHeight="1" thickBot="1" x14ac:dyDescent="0.3">
      <c r="A40" s="47"/>
      <c r="C40" s="6" t="s">
        <v>188</v>
      </c>
      <c r="D40" s="1"/>
      <c r="E40" s="23"/>
      <c r="F40" s="23"/>
      <c r="G40" s="5">
        <v>2</v>
      </c>
      <c r="H40" s="24">
        <v>1</v>
      </c>
      <c r="I40" s="23" t="s">
        <v>112</v>
      </c>
      <c r="L40" s="23" t="s">
        <v>181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109</v>
      </c>
      <c r="AA40" s="25">
        <f t="shared" ref="AA40" si="12">SUM(AA28:AA39)</f>
        <v>25</v>
      </c>
      <c r="AB40" s="25">
        <f>SUM(AB28:AB39)</f>
        <v>43</v>
      </c>
      <c r="AC40" s="25">
        <f>+AB40+AA40</f>
        <v>68</v>
      </c>
      <c r="AD40" s="25">
        <f>SUM(AD28:AD39)</f>
        <v>12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110</v>
      </c>
      <c r="AN40" s="25">
        <f t="shared" ref="AN40" si="13">SUM(AN28:AN39)</f>
        <v>23</v>
      </c>
      <c r="AO40" s="25">
        <f>SUM(AO28:AO39)</f>
        <v>34</v>
      </c>
      <c r="AP40" s="25">
        <f>+AO40+AN40</f>
        <v>57</v>
      </c>
      <c r="AQ40" s="25">
        <f>SUM(AQ28:AQ39)</f>
        <v>16</v>
      </c>
      <c r="AR40" s="40"/>
    </row>
    <row r="41" spans="1:44" ht="15.95" customHeight="1" x14ac:dyDescent="0.25">
      <c r="A41" s="47"/>
      <c r="B41" s="24" t="s">
        <v>34</v>
      </c>
      <c r="C41" s="16"/>
      <c r="D41" s="16" t="s">
        <v>140</v>
      </c>
      <c r="H41" s="24">
        <v>2</v>
      </c>
      <c r="I41" s="23" t="s">
        <v>89</v>
      </c>
      <c r="L41" s="23" t="s">
        <v>116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29</v>
      </c>
      <c r="AA41" s="15">
        <v>9</v>
      </c>
      <c r="AB41" s="15">
        <v>11</v>
      </c>
      <c r="AC41" s="15">
        <f t="shared" ref="AC41:AC52" si="14">+AA41+AB41</f>
        <v>20</v>
      </c>
      <c r="AD41" s="15">
        <v>2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21.5</v>
      </c>
      <c r="AN41" s="15">
        <v>9</v>
      </c>
      <c r="AO41" s="15">
        <v>7</v>
      </c>
      <c r="AP41" s="15">
        <f t="shared" ref="AP41:AP52" si="15">+AN41+AO41</f>
        <v>16</v>
      </c>
      <c r="AQ41" s="15">
        <v>2</v>
      </c>
      <c r="AR41" s="40"/>
    </row>
    <row r="42" spans="1:44" ht="15.95" customHeight="1" x14ac:dyDescent="0.25">
      <c r="A42" s="47"/>
      <c r="B42" s="40"/>
      <c r="C42" s="52"/>
      <c r="D42" s="52"/>
      <c r="E42" s="52"/>
      <c r="F42" s="52"/>
      <c r="G42" s="48"/>
      <c r="H42" s="51"/>
      <c r="I42" s="52"/>
      <c r="J42" s="52"/>
      <c r="K42" s="51"/>
      <c r="L42" s="51"/>
      <c r="M42" s="51"/>
      <c r="N42" s="51"/>
      <c r="O42" s="51"/>
      <c r="P42" s="51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10</v>
      </c>
      <c r="AA42" s="24">
        <v>0</v>
      </c>
      <c r="AB42" s="24">
        <v>0</v>
      </c>
      <c r="AC42" s="24">
        <f t="shared" si="14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8</v>
      </c>
      <c r="AN42" s="24">
        <v>0</v>
      </c>
      <c r="AO42" s="24">
        <v>0</v>
      </c>
      <c r="AP42" s="24">
        <f t="shared" si="15"/>
        <v>0</v>
      </c>
      <c r="AQ42" s="24">
        <v>2</v>
      </c>
      <c r="AR42" s="40"/>
    </row>
    <row r="43" spans="1:44" ht="15.95" customHeight="1" x14ac:dyDescent="0.25">
      <c r="A43" s="47"/>
      <c r="B43" s="48" t="s">
        <v>80</v>
      </c>
      <c r="C43" s="6" t="s">
        <v>185</v>
      </c>
      <c r="E43" s="11"/>
      <c r="F43" s="11"/>
      <c r="G43" s="5">
        <v>2</v>
      </c>
      <c r="H43" s="24">
        <v>1</v>
      </c>
      <c r="I43" s="23" t="s">
        <v>456</v>
      </c>
      <c r="J43" s="23"/>
      <c r="K43" s="23"/>
      <c r="L43" s="23" t="s">
        <v>457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10</v>
      </c>
      <c r="AA43" s="24">
        <v>12</v>
      </c>
      <c r="AB43" s="24">
        <v>5</v>
      </c>
      <c r="AC43" s="24">
        <f t="shared" si="14"/>
        <v>17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8</v>
      </c>
      <c r="AN43" s="24">
        <v>7</v>
      </c>
      <c r="AO43" s="24">
        <v>5</v>
      </c>
      <c r="AP43" s="24">
        <f t="shared" si="15"/>
        <v>12</v>
      </c>
      <c r="AQ43" s="24">
        <v>4</v>
      </c>
      <c r="AR43" s="40"/>
    </row>
    <row r="44" spans="1:44" ht="15.95" customHeight="1" x14ac:dyDescent="0.25">
      <c r="A44" s="47"/>
      <c r="B44" s="24" t="s">
        <v>34</v>
      </c>
      <c r="C44" s="16"/>
      <c r="D44" s="16" t="s">
        <v>140</v>
      </c>
      <c r="E44" s="16"/>
      <c r="H44" s="24">
        <v>2</v>
      </c>
      <c r="I44" s="23" t="s">
        <v>62</v>
      </c>
      <c r="J44" s="23"/>
      <c r="K44" s="23"/>
      <c r="L44" s="23" t="s">
        <v>458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8</v>
      </c>
      <c r="AA44" s="24">
        <v>2</v>
      </c>
      <c r="AB44" s="24">
        <v>5</v>
      </c>
      <c r="AC44" s="24">
        <f t="shared" si="14"/>
        <v>7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9</v>
      </c>
      <c r="AN44" s="24">
        <v>2</v>
      </c>
      <c r="AO44" s="24">
        <v>5</v>
      </c>
      <c r="AP44" s="24">
        <f t="shared" si="15"/>
        <v>7</v>
      </c>
      <c r="AQ44" s="24">
        <v>0</v>
      </c>
      <c r="AR44" s="40"/>
    </row>
    <row r="45" spans="1:44" ht="15.95" customHeight="1" x14ac:dyDescent="0.25">
      <c r="A45" s="47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7</v>
      </c>
      <c r="AA45" s="24">
        <v>1</v>
      </c>
      <c r="AB45" s="24">
        <v>2</v>
      </c>
      <c r="AC45" s="24">
        <f t="shared" si="14"/>
        <v>3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8</v>
      </c>
      <c r="AN45" s="24">
        <v>1</v>
      </c>
      <c r="AO45" s="24">
        <v>6</v>
      </c>
      <c r="AP45" s="24">
        <f t="shared" si="15"/>
        <v>7</v>
      </c>
      <c r="AQ45" s="24">
        <v>0</v>
      </c>
      <c r="AR45" s="40"/>
    </row>
    <row r="46" spans="1:44" ht="15.95" customHeight="1" x14ac:dyDescent="0.25">
      <c r="A46" s="47"/>
      <c r="B46" s="11"/>
      <c r="C46" s="6" t="s">
        <v>169</v>
      </c>
      <c r="D46" s="16"/>
      <c r="F46" s="11"/>
      <c r="G46" s="5">
        <v>2</v>
      </c>
      <c r="H46" s="24">
        <v>1</v>
      </c>
      <c r="I46" s="23" t="s">
        <v>88</v>
      </c>
      <c r="L46" s="23" t="s">
        <v>157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9</v>
      </c>
      <c r="AA46" s="24">
        <v>5</v>
      </c>
      <c r="AB46" s="24">
        <v>5</v>
      </c>
      <c r="AC46" s="24">
        <f t="shared" si="14"/>
        <v>10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5"/>
        <v>2</v>
      </c>
      <c r="AQ46" s="24">
        <v>0</v>
      </c>
      <c r="AR46" s="40"/>
    </row>
    <row r="47" spans="1:44" ht="15.95" customHeight="1" x14ac:dyDescent="0.25">
      <c r="A47" s="47"/>
      <c r="B47" s="24" t="s">
        <v>34</v>
      </c>
      <c r="C47" s="23"/>
      <c r="D47" s="16" t="s">
        <v>140</v>
      </c>
      <c r="E47" s="23"/>
      <c r="F47" s="23"/>
      <c r="G47" s="5"/>
      <c r="H47" s="24">
        <v>2</v>
      </c>
      <c r="I47" s="23" t="s">
        <v>196</v>
      </c>
      <c r="L47" s="23" t="s">
        <v>459</v>
      </c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4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10</v>
      </c>
      <c r="AN47" s="24">
        <v>0</v>
      </c>
      <c r="AO47" s="24">
        <v>3</v>
      </c>
      <c r="AP47" s="24">
        <f t="shared" si="15"/>
        <v>3</v>
      </c>
      <c r="AQ47" s="24">
        <v>0</v>
      </c>
      <c r="AR47" s="40"/>
    </row>
    <row r="48" spans="1:44" ht="15.95" customHeight="1" x14ac:dyDescent="0.25">
      <c r="A48" s="47"/>
      <c r="B48" s="40"/>
      <c r="C48" s="52"/>
      <c r="D48" s="52"/>
      <c r="E48" s="52"/>
      <c r="F48" s="52"/>
      <c r="G48" s="48"/>
      <c r="H48" s="51"/>
      <c r="I48" s="52"/>
      <c r="J48" s="52"/>
      <c r="K48" s="51"/>
      <c r="L48" s="51"/>
      <c r="M48" s="51"/>
      <c r="N48" s="51"/>
      <c r="O48" s="51"/>
      <c r="P48" s="5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10</v>
      </c>
      <c r="AA48" s="24">
        <v>1</v>
      </c>
      <c r="AB48" s="24">
        <v>4</v>
      </c>
      <c r="AC48" s="24">
        <f t="shared" si="14"/>
        <v>5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10</v>
      </c>
      <c r="AN48" s="24">
        <v>0</v>
      </c>
      <c r="AO48" s="24">
        <v>0</v>
      </c>
      <c r="AP48" s="24">
        <f t="shared" si="15"/>
        <v>0</v>
      </c>
      <c r="AQ48" s="24">
        <v>0</v>
      </c>
      <c r="AR48" s="40"/>
    </row>
    <row r="49" spans="1:44" ht="15.95" customHeight="1" x14ac:dyDescent="0.25">
      <c r="A49" s="47"/>
      <c r="B49" s="11"/>
      <c r="C49" s="11"/>
      <c r="D49" s="11"/>
      <c r="E49" s="23" t="s">
        <v>142</v>
      </c>
      <c r="F49" s="23"/>
      <c r="G49" s="5">
        <f>SUM(G14:G48)</f>
        <v>25</v>
      </c>
      <c r="H49" s="5"/>
      <c r="I49" s="20"/>
      <c r="J49" s="23" t="s">
        <v>84</v>
      </c>
      <c r="K49" s="20"/>
      <c r="L49" s="5">
        <f>COUNTA(C14:C48)-8</f>
        <v>3</v>
      </c>
      <c r="N49" s="23" t="s">
        <v>102</v>
      </c>
      <c r="O49" s="5">
        <f>2*L49</f>
        <v>6</v>
      </c>
      <c r="P49" s="1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9</v>
      </c>
      <c r="AA49" s="24">
        <v>1</v>
      </c>
      <c r="AB49" s="24">
        <v>6</v>
      </c>
      <c r="AC49" s="24">
        <f t="shared" si="14"/>
        <v>7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5"/>
        <v>0</v>
      </c>
      <c r="AQ49" s="24">
        <v>2</v>
      </c>
      <c r="AR49" s="40"/>
    </row>
    <row r="50" spans="1:44" ht="15.95" customHeight="1" x14ac:dyDescent="0.25">
      <c r="A50" s="47"/>
      <c r="E50" s="23" t="s">
        <v>141</v>
      </c>
      <c r="F50" s="23"/>
      <c r="G50" s="5">
        <f>COUNTA(L15:L48)+COUNTIF(L15:L48,"*&amp;*")</f>
        <v>39</v>
      </c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9</v>
      </c>
      <c r="AA50" s="24">
        <v>0</v>
      </c>
      <c r="AB50" s="24">
        <v>5</v>
      </c>
      <c r="AC50" s="24">
        <f t="shared" si="14"/>
        <v>5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10</v>
      </c>
      <c r="AN50" s="24">
        <v>1</v>
      </c>
      <c r="AO50" s="24">
        <v>1</v>
      </c>
      <c r="AP50" s="24">
        <f t="shared" si="15"/>
        <v>2</v>
      </c>
      <c r="AQ50" s="24">
        <v>2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6</v>
      </c>
      <c r="AA51" s="24">
        <v>1</v>
      </c>
      <c r="AB51" s="24">
        <v>4</v>
      </c>
      <c r="AC51" s="24">
        <f t="shared" si="14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9</v>
      </c>
      <c r="AN51" s="24">
        <v>0</v>
      </c>
      <c r="AO51" s="24">
        <v>1</v>
      </c>
      <c r="AP51" s="24">
        <f t="shared" si="15"/>
        <v>1</v>
      </c>
      <c r="AQ51" s="24">
        <v>0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4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8</v>
      </c>
      <c r="AN52" s="24">
        <v>0</v>
      </c>
      <c r="AO52" s="24">
        <v>0</v>
      </c>
      <c r="AP52" s="24">
        <f t="shared" si="15"/>
        <v>0</v>
      </c>
      <c r="AQ52" s="24">
        <v>0</v>
      </c>
      <c r="AR52" s="40"/>
    </row>
    <row r="53" spans="1:44" ht="15.95" customHeight="1" thickBot="1" x14ac:dyDescent="0.3">
      <c r="A53" s="47"/>
      <c r="B53" s="6" t="s">
        <v>117</v>
      </c>
      <c r="C53" s="6"/>
      <c r="N53" s="6"/>
      <c r="O53" s="6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110</v>
      </c>
      <c r="AA53" s="25">
        <f t="shared" ref="AA53" si="16">SUM(AA41:AA52)</f>
        <v>33</v>
      </c>
      <c r="AB53" s="25">
        <f>SUM(AB41:AB52)</f>
        <v>50</v>
      </c>
      <c r="AC53" s="25">
        <f>+AB53+AA53</f>
        <v>83</v>
      </c>
      <c r="AD53" s="25">
        <f>SUM(AD41:AD52)</f>
        <v>12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109</v>
      </c>
      <c r="AN53" s="25">
        <f t="shared" ref="AN53" si="17">SUM(AN41:AN52)</f>
        <v>20</v>
      </c>
      <c r="AO53" s="25">
        <f>SUM(AO41:AO52)</f>
        <v>30</v>
      </c>
      <c r="AP53" s="25">
        <f>+AO53+AN53</f>
        <v>50</v>
      </c>
      <c r="AQ53" s="25">
        <f>SUM(AQ41:AQ52)</f>
        <v>12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26</v>
      </c>
      <c r="AA54" s="15">
        <v>6</v>
      </c>
      <c r="AB54" s="15">
        <v>12</v>
      </c>
      <c r="AC54" s="15">
        <f t="shared" ref="AC54:AC65" si="18">+AA54+AB54</f>
        <v>18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10</v>
      </c>
      <c r="AN54" s="15">
        <v>0</v>
      </c>
      <c r="AO54" s="15">
        <v>1</v>
      </c>
      <c r="AP54" s="15">
        <f t="shared" ref="AP54:AP65" si="19">+AN54+AO54</f>
        <v>1</v>
      </c>
      <c r="AQ54" s="15">
        <v>0</v>
      </c>
      <c r="AR54" s="40"/>
    </row>
    <row r="55" spans="1:44" ht="15.95" customHeight="1" x14ac:dyDescent="0.25">
      <c r="A55" s="47"/>
      <c r="C55" s="6" t="s">
        <v>86</v>
      </c>
      <c r="H55" s="6" t="s">
        <v>93</v>
      </c>
      <c r="M55" s="6" t="s">
        <v>94</v>
      </c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5</v>
      </c>
      <c r="AA55" s="24">
        <v>0</v>
      </c>
      <c r="AB55" s="24">
        <v>0</v>
      </c>
      <c r="AC55" s="24">
        <f t="shared" si="18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19"/>
        <v>0</v>
      </c>
      <c r="AQ55" s="24">
        <v>0</v>
      </c>
      <c r="AR55" s="40"/>
    </row>
    <row r="56" spans="1:44" ht="15.95" customHeight="1" x14ac:dyDescent="0.25">
      <c r="A56" s="47"/>
      <c r="C56" s="23" t="s">
        <v>140</v>
      </c>
      <c r="F56" s="23"/>
      <c r="H56" s="23" t="s">
        <v>170</v>
      </c>
      <c r="I56" s="23"/>
      <c r="J56" s="23"/>
      <c r="K56" s="23"/>
      <c r="L56" s="23"/>
      <c r="M56" s="23" t="s">
        <v>474</v>
      </c>
      <c r="O56" s="23"/>
      <c r="P56" s="23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10</v>
      </c>
      <c r="AA56" s="24">
        <v>13</v>
      </c>
      <c r="AB56" s="24">
        <v>6</v>
      </c>
      <c r="AC56" s="24">
        <f t="shared" si="18"/>
        <v>19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9</v>
      </c>
      <c r="AN56" s="24">
        <v>12</v>
      </c>
      <c r="AO56" s="24">
        <v>6</v>
      </c>
      <c r="AP56" s="24">
        <f t="shared" si="19"/>
        <v>18</v>
      </c>
      <c r="AQ56" s="24">
        <v>4</v>
      </c>
      <c r="AR56" s="40"/>
    </row>
    <row r="57" spans="1:44" ht="15.95" customHeight="1" x14ac:dyDescent="0.25">
      <c r="A57" s="47"/>
      <c r="H57" s="23" t="s">
        <v>344</v>
      </c>
      <c r="M57" s="23" t="s">
        <v>476</v>
      </c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5</v>
      </c>
      <c r="AA57" s="24">
        <v>1</v>
      </c>
      <c r="AB57" s="24">
        <v>3</v>
      </c>
      <c r="AC57" s="24">
        <f t="shared" si="18"/>
        <v>4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9</v>
      </c>
      <c r="AN57" s="24">
        <v>0</v>
      </c>
      <c r="AO57" s="24">
        <v>6</v>
      </c>
      <c r="AP57" s="24">
        <f t="shared" si="19"/>
        <v>6</v>
      </c>
      <c r="AQ57" s="24">
        <v>0</v>
      </c>
      <c r="AR57" s="40"/>
    </row>
    <row r="58" spans="1:44" ht="15.95" customHeight="1" x14ac:dyDescent="0.25">
      <c r="A58" s="47"/>
      <c r="H58" s="23"/>
      <c r="M58" s="23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18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10</v>
      </c>
      <c r="AN58" s="24">
        <v>0</v>
      </c>
      <c r="AO58" s="24">
        <v>3</v>
      </c>
      <c r="AP58" s="24">
        <f t="shared" si="19"/>
        <v>3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10</v>
      </c>
      <c r="AA59" s="24">
        <v>5</v>
      </c>
      <c r="AB59" s="24">
        <v>3</v>
      </c>
      <c r="AC59" s="24">
        <f t="shared" si="18"/>
        <v>8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9</v>
      </c>
      <c r="AN59" s="24">
        <v>5</v>
      </c>
      <c r="AO59" s="24">
        <v>6</v>
      </c>
      <c r="AP59" s="24">
        <f t="shared" si="19"/>
        <v>11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9</v>
      </c>
      <c r="AA60" s="24">
        <v>3</v>
      </c>
      <c r="AB60" s="24">
        <v>9</v>
      </c>
      <c r="AC60" s="24">
        <f t="shared" si="18"/>
        <v>12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10</v>
      </c>
      <c r="AN60" s="24">
        <v>0</v>
      </c>
      <c r="AO60" s="24">
        <v>2</v>
      </c>
      <c r="AP60" s="24">
        <f t="shared" si="19"/>
        <v>2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8</v>
      </c>
      <c r="AA61" s="24">
        <v>0</v>
      </c>
      <c r="AB61" s="24">
        <v>2</v>
      </c>
      <c r="AC61" s="24">
        <f t="shared" si="18"/>
        <v>2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9</v>
      </c>
      <c r="AN61" s="24">
        <v>0</v>
      </c>
      <c r="AO61" s="24">
        <v>1</v>
      </c>
      <c r="AP61" s="24">
        <f t="shared" si="19"/>
        <v>1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7</v>
      </c>
      <c r="AA62" s="24">
        <v>0</v>
      </c>
      <c r="AB62" s="24">
        <v>4</v>
      </c>
      <c r="AC62" s="24">
        <f t="shared" si="18"/>
        <v>4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10</v>
      </c>
      <c r="AN62" s="24">
        <v>1</v>
      </c>
      <c r="AO62" s="24">
        <v>1</v>
      </c>
      <c r="AP62" s="24">
        <f t="shared" si="19"/>
        <v>2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9</v>
      </c>
      <c r="AA63" s="24">
        <v>2</v>
      </c>
      <c r="AB63" s="24">
        <v>2</v>
      </c>
      <c r="AC63" s="24">
        <f t="shared" si="18"/>
        <v>4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9</v>
      </c>
      <c r="AN63" s="24">
        <v>2</v>
      </c>
      <c r="AO63" s="24">
        <v>0</v>
      </c>
      <c r="AP63" s="24">
        <f t="shared" si="19"/>
        <v>2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10</v>
      </c>
      <c r="AA64" s="24">
        <v>1</v>
      </c>
      <c r="AB64" s="24">
        <v>8</v>
      </c>
      <c r="AC64" s="24">
        <f t="shared" si="18"/>
        <v>9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10</v>
      </c>
      <c r="AN64" s="24">
        <v>2</v>
      </c>
      <c r="AO64" s="24">
        <v>2</v>
      </c>
      <c r="AP64" s="24">
        <f t="shared" si="19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7</v>
      </c>
      <c r="AA65" s="24">
        <v>0</v>
      </c>
      <c r="AB65" s="24">
        <v>3</v>
      </c>
      <c r="AC65" s="24">
        <f t="shared" si="18"/>
        <v>3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10</v>
      </c>
      <c r="AN65" s="24">
        <v>0</v>
      </c>
      <c r="AO65" s="24">
        <v>2</v>
      </c>
      <c r="AP65" s="24">
        <f t="shared" si="19"/>
        <v>2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109</v>
      </c>
      <c r="AA66" s="25">
        <f t="shared" ref="AA66" si="20">SUM(AA54:AA65)</f>
        <v>33</v>
      </c>
      <c r="AB66" s="25">
        <f>SUM(AB54:AB65)</f>
        <v>55</v>
      </c>
      <c r="AC66" s="25">
        <f>+AB66+AA66</f>
        <v>88</v>
      </c>
      <c r="AD66" s="25">
        <f>SUM(AD54:AD65)</f>
        <v>12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110</v>
      </c>
      <c r="AN66" s="25">
        <f t="shared" ref="AN66" si="21">SUM(AN54:AN65)</f>
        <v>22</v>
      </c>
      <c r="AO66" s="25">
        <f>SUM(AO54:AO65)</f>
        <v>30</v>
      </c>
      <c r="AP66" s="25">
        <f>+AO66+AN66</f>
        <v>52</v>
      </c>
      <c r="AQ66" s="25">
        <f>SUM(AQ54:AQ65)</f>
        <v>10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438</v>
      </c>
      <c r="AA67" s="39">
        <f t="shared" ref="AA67:AD67" si="22">+AA66+AA53+AA40+AA27</f>
        <v>124</v>
      </c>
      <c r="AB67" s="39">
        <f t="shared" si="22"/>
        <v>202</v>
      </c>
      <c r="AC67" s="39">
        <f t="shared" si="22"/>
        <v>326</v>
      </c>
      <c r="AD67" s="39">
        <f t="shared" si="22"/>
        <v>48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437</v>
      </c>
      <c r="AN67" s="39">
        <f t="shared" ref="AN67:AQ67" si="23">+AN66+AN53+AN40+AN27</f>
        <v>118</v>
      </c>
      <c r="AO67" s="39">
        <f t="shared" si="23"/>
        <v>181</v>
      </c>
      <c r="AP67" s="39">
        <f t="shared" si="23"/>
        <v>299</v>
      </c>
      <c r="AQ67" s="39">
        <f t="shared" si="23"/>
        <v>50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875</v>
      </c>
      <c r="AN68" s="24">
        <f>AA67+AN67</f>
        <v>242</v>
      </c>
      <c r="AO68" s="24">
        <f>AB67+AO67</f>
        <v>383</v>
      </c>
      <c r="AP68" s="37">
        <f>AC67+AP67</f>
        <v>625</v>
      </c>
      <c r="AQ68" s="24">
        <f>AD67+AQ67</f>
        <v>98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10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449</v>
      </c>
      <c r="Z77" s="24">
        <v>1</v>
      </c>
      <c r="AA77" s="24">
        <v>0</v>
      </c>
      <c r="AB77" s="24">
        <v>0</v>
      </c>
      <c r="AC77" s="24">
        <f t="shared" ref="AC77:AC79" si="24">+AA77+AB77</f>
        <v>0</v>
      </c>
      <c r="AD77" s="24">
        <v>0</v>
      </c>
      <c r="AF77" s="30">
        <v>6</v>
      </c>
      <c r="AG77" s="23" t="s">
        <v>214</v>
      </c>
      <c r="AM77" s="24">
        <v>4</v>
      </c>
      <c r="AN77" s="24">
        <v>0</v>
      </c>
      <c r="AO77" s="24">
        <v>1</v>
      </c>
      <c r="AP77" s="24">
        <f t="shared" ref="AP77:AP78" si="25">+AN77+AO77</f>
        <v>1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305</v>
      </c>
      <c r="Z78" s="24">
        <v>2</v>
      </c>
      <c r="AA78" s="24">
        <v>1</v>
      </c>
      <c r="AB78" s="24">
        <v>1</v>
      </c>
      <c r="AC78" s="24">
        <f t="shared" si="24"/>
        <v>2</v>
      </c>
      <c r="AD78" s="24">
        <v>0</v>
      </c>
      <c r="AF78" s="30">
        <v>9.5</v>
      </c>
      <c r="AG78" s="23" t="s">
        <v>417</v>
      </c>
      <c r="AM78" s="24">
        <v>2</v>
      </c>
      <c r="AN78" s="24">
        <v>5</v>
      </c>
      <c r="AO78" s="24">
        <v>0</v>
      </c>
      <c r="AP78" s="24">
        <f t="shared" si="25"/>
        <v>5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H79" s="24"/>
      <c r="I79" s="24">
        <v>10</v>
      </c>
      <c r="J79" s="24">
        <v>16</v>
      </c>
      <c r="K79" s="24">
        <v>12</v>
      </c>
      <c r="L79" s="24">
        <f t="shared" ref="L79:L104" si="26">+J79+K79</f>
        <v>28</v>
      </c>
      <c r="M79" s="24">
        <v>2</v>
      </c>
      <c r="Q79" s="40"/>
      <c r="R79" s="40"/>
      <c r="S79" s="30">
        <v>8</v>
      </c>
      <c r="T79" s="23" t="s">
        <v>447</v>
      </c>
      <c r="Z79" s="24">
        <v>2</v>
      </c>
      <c r="AA79" s="24">
        <v>0</v>
      </c>
      <c r="AB79" s="24">
        <v>1</v>
      </c>
      <c r="AC79" s="24">
        <f t="shared" si="24"/>
        <v>1</v>
      </c>
      <c r="AD79" s="24">
        <v>0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171</v>
      </c>
      <c r="E80" s="23"/>
      <c r="F80" s="23"/>
      <c r="G80" s="23" t="s">
        <v>136</v>
      </c>
      <c r="H80" s="24"/>
      <c r="I80" s="24">
        <v>10</v>
      </c>
      <c r="J80" s="24">
        <v>8</v>
      </c>
      <c r="K80" s="24">
        <v>15</v>
      </c>
      <c r="L80" s="24">
        <f t="shared" si="26"/>
        <v>23</v>
      </c>
      <c r="M80" s="24">
        <v>2</v>
      </c>
      <c r="Q80" s="40"/>
      <c r="R80" s="40"/>
      <c r="S80" s="30">
        <v>9.5</v>
      </c>
      <c r="T80" s="23" t="s">
        <v>381</v>
      </c>
      <c r="Z80" s="24">
        <v>1</v>
      </c>
      <c r="AA80" s="24">
        <v>1</v>
      </c>
      <c r="AB80" s="24">
        <v>1</v>
      </c>
      <c r="AC80" s="24">
        <f>+AA80+AB80</f>
        <v>2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158</v>
      </c>
      <c r="E81" s="23"/>
      <c r="F81" s="23"/>
      <c r="G81" s="23" t="s">
        <v>136</v>
      </c>
      <c r="H81" s="24"/>
      <c r="I81" s="24">
        <v>10</v>
      </c>
      <c r="J81" s="24">
        <v>13</v>
      </c>
      <c r="K81" s="24">
        <v>9</v>
      </c>
      <c r="L81" s="24">
        <f t="shared" si="26"/>
        <v>22</v>
      </c>
      <c r="M81" s="24">
        <v>6</v>
      </c>
      <c r="Q81" s="40"/>
      <c r="R81" s="40"/>
      <c r="S81" s="30">
        <v>6.5</v>
      </c>
      <c r="T81" s="23" t="s">
        <v>213</v>
      </c>
      <c r="Z81" s="24">
        <v>7</v>
      </c>
      <c r="AA81" s="24">
        <v>2</v>
      </c>
      <c r="AB81" s="24">
        <v>0</v>
      </c>
      <c r="AC81" s="24">
        <f>+AA81+AB81</f>
        <v>2</v>
      </c>
      <c r="AD81" s="24">
        <v>0</v>
      </c>
      <c r="AF81" s="30">
        <v>8</v>
      </c>
      <c r="AG81" s="23" t="s">
        <v>306</v>
      </c>
      <c r="AM81" s="24">
        <v>5</v>
      </c>
      <c r="AN81" s="24">
        <v>1</v>
      </c>
      <c r="AO81" s="24">
        <v>4</v>
      </c>
      <c r="AP81" s="24">
        <f t="shared" ref="AP81:AP84" si="27">+AN81+AO81</f>
        <v>5</v>
      </c>
      <c r="AQ81" s="24">
        <v>2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H82" s="24"/>
      <c r="I82" s="24">
        <v>7</v>
      </c>
      <c r="J82" s="24">
        <v>18</v>
      </c>
      <c r="K82" s="24">
        <v>3</v>
      </c>
      <c r="L82" s="24">
        <f t="shared" si="26"/>
        <v>21</v>
      </c>
      <c r="M82" s="24">
        <v>4</v>
      </c>
      <c r="Q82" s="40"/>
      <c r="R82" s="40"/>
      <c r="S82" s="30">
        <v>6.5</v>
      </c>
      <c r="T82" s="23" t="s">
        <v>448</v>
      </c>
      <c r="Z82" s="24">
        <v>2</v>
      </c>
      <c r="AA82" s="24">
        <v>0</v>
      </c>
      <c r="AB82" s="24">
        <v>0</v>
      </c>
      <c r="AC82" s="24">
        <f t="shared" ref="AC82:AC85" si="28">+AA82+AB82</f>
        <v>0</v>
      </c>
      <c r="AD82" s="24">
        <v>0</v>
      </c>
      <c r="AF82" s="30">
        <v>8</v>
      </c>
      <c r="AG82" s="23" t="s">
        <v>341</v>
      </c>
      <c r="AM82" s="24">
        <v>5</v>
      </c>
      <c r="AN82" s="24">
        <v>3</v>
      </c>
      <c r="AO82" s="24">
        <v>0</v>
      </c>
      <c r="AP82" s="24">
        <f t="shared" si="27"/>
        <v>3</v>
      </c>
      <c r="AQ82" s="24">
        <v>2</v>
      </c>
      <c r="AR82" s="40"/>
    </row>
    <row r="83" spans="1:44" ht="15.75" customHeight="1" x14ac:dyDescent="0.25">
      <c r="A83" s="40"/>
      <c r="D83" s="23" t="s">
        <v>119</v>
      </c>
      <c r="E83" s="23"/>
      <c r="F83" s="23"/>
      <c r="G83" s="23" t="s">
        <v>146</v>
      </c>
      <c r="H83" s="24"/>
      <c r="I83" s="24">
        <v>10</v>
      </c>
      <c r="J83" s="24">
        <v>13</v>
      </c>
      <c r="K83" s="24">
        <v>6</v>
      </c>
      <c r="L83" s="24">
        <f t="shared" si="26"/>
        <v>19</v>
      </c>
      <c r="M83" s="24">
        <v>4</v>
      </c>
      <c r="Q83" s="40"/>
      <c r="R83" s="40"/>
      <c r="S83" s="30">
        <v>8</v>
      </c>
      <c r="T83" s="23" t="s">
        <v>416</v>
      </c>
      <c r="Z83" s="24">
        <v>1</v>
      </c>
      <c r="AA83" s="24">
        <v>0</v>
      </c>
      <c r="AB83" s="24">
        <v>0</v>
      </c>
      <c r="AC83" s="24">
        <f t="shared" si="28"/>
        <v>0</v>
      </c>
      <c r="AD83" s="24">
        <v>0</v>
      </c>
      <c r="AF83" s="30">
        <v>7.5</v>
      </c>
      <c r="AG83" s="23" t="s">
        <v>362</v>
      </c>
      <c r="AM83" s="24">
        <v>4</v>
      </c>
      <c r="AN83" s="24">
        <v>2</v>
      </c>
      <c r="AO83" s="24">
        <v>4</v>
      </c>
      <c r="AP83" s="24">
        <f t="shared" si="27"/>
        <v>6</v>
      </c>
      <c r="AQ83" s="24">
        <v>0</v>
      </c>
      <c r="AR83" s="40"/>
    </row>
    <row r="84" spans="1:44" ht="15.75" customHeight="1" x14ac:dyDescent="0.25">
      <c r="A84" s="40"/>
      <c r="D84" s="23" t="s">
        <v>112</v>
      </c>
      <c r="E84" s="23"/>
      <c r="F84" s="23"/>
      <c r="G84" s="23" t="s">
        <v>148</v>
      </c>
      <c r="H84" s="24"/>
      <c r="I84" s="24">
        <v>9</v>
      </c>
      <c r="J84" s="24">
        <v>12</v>
      </c>
      <c r="K84" s="24">
        <v>6</v>
      </c>
      <c r="L84" s="24">
        <f t="shared" si="26"/>
        <v>18</v>
      </c>
      <c r="M84" s="24">
        <v>4</v>
      </c>
      <c r="Q84" s="40"/>
      <c r="R84" s="40"/>
      <c r="S84" s="30">
        <v>9.5</v>
      </c>
      <c r="T84" s="23" t="s">
        <v>285</v>
      </c>
      <c r="Z84" s="24">
        <v>3</v>
      </c>
      <c r="AA84" s="24">
        <v>5</v>
      </c>
      <c r="AB84" s="24">
        <v>3</v>
      </c>
      <c r="AC84" s="24">
        <f t="shared" si="28"/>
        <v>8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27"/>
        <v>0</v>
      </c>
      <c r="AQ84" s="24">
        <v>0</v>
      </c>
      <c r="AR84" s="40"/>
    </row>
    <row r="85" spans="1:44" ht="15.75" customHeight="1" x14ac:dyDescent="0.25">
      <c r="A85" s="40"/>
      <c r="D85" s="23" t="s">
        <v>125</v>
      </c>
      <c r="E85" s="23"/>
      <c r="F85" s="23"/>
      <c r="G85" s="23" t="s">
        <v>147</v>
      </c>
      <c r="H85" s="24"/>
      <c r="I85" s="24">
        <v>10</v>
      </c>
      <c r="J85" s="24">
        <v>12</v>
      </c>
      <c r="K85" s="24">
        <v>5</v>
      </c>
      <c r="L85" s="24">
        <f t="shared" si="26"/>
        <v>17</v>
      </c>
      <c r="M85" s="24">
        <v>0</v>
      </c>
      <c r="Q85" s="40"/>
      <c r="R85" s="40"/>
      <c r="S85" s="30">
        <v>7.5</v>
      </c>
      <c r="T85" s="23" t="s">
        <v>451</v>
      </c>
      <c r="Z85" s="24">
        <v>1</v>
      </c>
      <c r="AA85" s="24">
        <v>0</v>
      </c>
      <c r="AB85" s="24">
        <v>0</v>
      </c>
      <c r="AC85" s="24">
        <f t="shared" si="28"/>
        <v>0</v>
      </c>
      <c r="AD85" s="24">
        <v>0</v>
      </c>
      <c r="AF85" s="30">
        <v>7</v>
      </c>
      <c r="AG85" s="23" t="s">
        <v>293</v>
      </c>
      <c r="AM85" s="24">
        <v>2</v>
      </c>
      <c r="AN85" s="24">
        <v>1</v>
      </c>
      <c r="AO85" s="24">
        <v>0</v>
      </c>
      <c r="AP85" s="24">
        <f>+AN85+AO85</f>
        <v>1</v>
      </c>
      <c r="AQ85" s="24">
        <v>0</v>
      </c>
      <c r="AR85" s="40"/>
    </row>
    <row r="86" spans="1:44" ht="15.75" customHeight="1" x14ac:dyDescent="0.25">
      <c r="A86" s="40"/>
      <c r="D86" s="23" t="s">
        <v>123</v>
      </c>
      <c r="E86" s="23"/>
      <c r="F86" s="23"/>
      <c r="G86" s="23" t="s">
        <v>149</v>
      </c>
      <c r="H86" s="24"/>
      <c r="I86" s="24">
        <v>10</v>
      </c>
      <c r="J86" s="24">
        <v>5</v>
      </c>
      <c r="K86" s="24">
        <v>12</v>
      </c>
      <c r="L86" s="24">
        <f t="shared" si="26"/>
        <v>17</v>
      </c>
      <c r="M86" s="24">
        <v>0</v>
      </c>
      <c r="Q86" s="46"/>
      <c r="R86" s="46"/>
      <c r="S86" s="30">
        <v>7.5</v>
      </c>
      <c r="T86" s="23" t="s">
        <v>472</v>
      </c>
      <c r="Z86" s="24">
        <v>1</v>
      </c>
      <c r="AA86" s="24">
        <v>0</v>
      </c>
      <c r="AB86" s="24">
        <v>1</v>
      </c>
      <c r="AC86" s="24">
        <f t="shared" ref="AC86" si="29">+AA86+AB86</f>
        <v>1</v>
      </c>
      <c r="AD86" s="24">
        <v>0</v>
      </c>
      <c r="AF86" s="30">
        <v>7.5</v>
      </c>
      <c r="AG86" s="23" t="s">
        <v>215</v>
      </c>
      <c r="AM86" s="24">
        <v>11</v>
      </c>
      <c r="AN86" s="24">
        <v>6</v>
      </c>
      <c r="AO86" s="24">
        <v>7</v>
      </c>
      <c r="AP86" s="24">
        <f>+AN86+AO86</f>
        <v>13</v>
      </c>
      <c r="AQ86" s="24">
        <v>0</v>
      </c>
      <c r="AR86" s="46"/>
    </row>
    <row r="87" spans="1:44" ht="15.75" customHeight="1" x14ac:dyDescent="0.25">
      <c r="A87" s="40"/>
      <c r="D87" s="23" t="s">
        <v>61</v>
      </c>
      <c r="E87" s="23"/>
      <c r="F87" s="23"/>
      <c r="G87" s="23" t="s">
        <v>17</v>
      </c>
      <c r="H87" s="24"/>
      <c r="I87" s="24">
        <v>8</v>
      </c>
      <c r="J87" s="24">
        <v>7</v>
      </c>
      <c r="K87" s="24">
        <v>5</v>
      </c>
      <c r="L87" s="24">
        <f t="shared" si="26"/>
        <v>12</v>
      </c>
      <c r="M87" s="24">
        <v>4</v>
      </c>
      <c r="Q87" s="46"/>
      <c r="R87" s="46"/>
      <c r="S87" s="30">
        <v>6.5</v>
      </c>
      <c r="T87" s="23" t="s">
        <v>245</v>
      </c>
      <c r="Z87" s="24">
        <v>15</v>
      </c>
      <c r="AA87" s="24">
        <v>2</v>
      </c>
      <c r="AB87" s="24">
        <v>5</v>
      </c>
      <c r="AC87" s="24">
        <f>+AA87+AB87</f>
        <v>7</v>
      </c>
      <c r="AD87" s="24">
        <v>0</v>
      </c>
      <c r="AF87" s="30">
        <v>8.5</v>
      </c>
      <c r="AG87" s="23" t="s">
        <v>339</v>
      </c>
      <c r="AM87" s="24">
        <v>4</v>
      </c>
      <c r="AN87" s="24">
        <v>2</v>
      </c>
      <c r="AO87" s="24">
        <v>2</v>
      </c>
      <c r="AP87" s="24">
        <f t="shared" ref="AP87:AP88" si="30">+AN87+AO87</f>
        <v>4</v>
      </c>
      <c r="AQ87" s="24">
        <v>4</v>
      </c>
      <c r="AR87" s="46"/>
    </row>
    <row r="88" spans="1:44" ht="15.75" customHeight="1" x14ac:dyDescent="0.25">
      <c r="A88" s="40"/>
      <c r="D88" s="23" t="s">
        <v>172</v>
      </c>
      <c r="E88" s="23"/>
      <c r="F88" s="23"/>
      <c r="G88" s="23" t="s">
        <v>146</v>
      </c>
      <c r="H88" s="24"/>
      <c r="I88" s="24">
        <v>9</v>
      </c>
      <c r="J88" s="24">
        <v>3</v>
      </c>
      <c r="K88" s="24">
        <v>9</v>
      </c>
      <c r="L88" s="24">
        <f t="shared" si="26"/>
        <v>12</v>
      </c>
      <c r="M88" s="24">
        <v>0</v>
      </c>
      <c r="Q88" s="46"/>
      <c r="R88" s="46"/>
      <c r="S88" s="30">
        <v>8</v>
      </c>
      <c r="T88" s="23" t="s">
        <v>283</v>
      </c>
      <c r="Z88" s="24">
        <v>2</v>
      </c>
      <c r="AA88" s="24">
        <v>1</v>
      </c>
      <c r="AB88" s="24">
        <v>0</v>
      </c>
      <c r="AC88" s="24">
        <f>+AA88+AB88</f>
        <v>1</v>
      </c>
      <c r="AD88" s="24">
        <v>0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0"/>
        <v>2</v>
      </c>
      <c r="AQ88" s="24">
        <v>0</v>
      </c>
      <c r="AR88" s="46"/>
    </row>
    <row r="89" spans="1:44" ht="15.75" customHeight="1" x14ac:dyDescent="0.25">
      <c r="A89" s="40"/>
      <c r="D89" s="23" t="s">
        <v>88</v>
      </c>
      <c r="E89" s="23"/>
      <c r="F89" s="23"/>
      <c r="G89" s="16" t="s">
        <v>138</v>
      </c>
      <c r="H89" s="24"/>
      <c r="I89" s="24">
        <v>10</v>
      </c>
      <c r="J89" s="24">
        <v>6</v>
      </c>
      <c r="K89" s="24">
        <v>5</v>
      </c>
      <c r="L89" s="24">
        <f t="shared" si="26"/>
        <v>11</v>
      </c>
      <c r="M89" s="24">
        <v>0</v>
      </c>
      <c r="Q89" s="47"/>
      <c r="R89" s="47"/>
      <c r="S89" s="30">
        <v>7</v>
      </c>
      <c r="T89" s="23" t="s">
        <v>340</v>
      </c>
      <c r="Z89" s="24">
        <v>1</v>
      </c>
      <c r="AA89" s="24">
        <v>0</v>
      </c>
      <c r="AB89" s="24">
        <v>0</v>
      </c>
      <c r="AC89" s="24">
        <f>+AA89+AB89</f>
        <v>0</v>
      </c>
      <c r="AD89" s="24">
        <v>0</v>
      </c>
      <c r="AF89" s="30">
        <v>7</v>
      </c>
      <c r="AG89" s="23" t="s">
        <v>210</v>
      </c>
      <c r="AM89" s="24">
        <v>8</v>
      </c>
      <c r="AN89" s="24">
        <v>3</v>
      </c>
      <c r="AO89" s="24">
        <v>1</v>
      </c>
      <c r="AP89" s="24">
        <f>+AN89+AO89</f>
        <v>4</v>
      </c>
      <c r="AQ89" s="24">
        <v>2</v>
      </c>
      <c r="AR89" s="47"/>
    </row>
    <row r="90" spans="1:44" ht="15.75" customHeight="1" x14ac:dyDescent="0.25">
      <c r="A90" s="40"/>
      <c r="D90" s="23" t="s">
        <v>49</v>
      </c>
      <c r="E90" s="23"/>
      <c r="F90" s="23"/>
      <c r="G90" s="16" t="s">
        <v>138</v>
      </c>
      <c r="H90" s="24"/>
      <c r="I90" s="24">
        <v>9</v>
      </c>
      <c r="J90" s="24">
        <v>5</v>
      </c>
      <c r="K90" s="24">
        <v>6</v>
      </c>
      <c r="L90" s="24">
        <f t="shared" si="26"/>
        <v>11</v>
      </c>
      <c r="M90" s="24">
        <v>0</v>
      </c>
      <c r="Q90" s="47"/>
      <c r="R90" s="47"/>
      <c r="S90" s="30">
        <v>8.5</v>
      </c>
      <c r="T90" s="23" t="s">
        <v>244</v>
      </c>
      <c r="Z90" s="24">
        <v>1</v>
      </c>
      <c r="AA90" s="24">
        <v>2</v>
      </c>
      <c r="AB90" s="24">
        <v>0</v>
      </c>
      <c r="AC90" s="24">
        <f>+AA90+AB90</f>
        <v>2</v>
      </c>
      <c r="AD90" s="24">
        <v>0</v>
      </c>
      <c r="AF90" s="30">
        <v>6</v>
      </c>
      <c r="AG90" s="23" t="s">
        <v>364</v>
      </c>
      <c r="AM90" s="24">
        <v>2</v>
      </c>
      <c r="AN90" s="24">
        <v>0</v>
      </c>
      <c r="AO90" s="24">
        <v>2</v>
      </c>
      <c r="AP90" s="24">
        <f t="shared" ref="AP90:AP92" si="31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106</v>
      </c>
      <c r="G91" s="23" t="s">
        <v>148</v>
      </c>
      <c r="H91" s="24"/>
      <c r="I91" s="24">
        <v>9</v>
      </c>
      <c r="J91" s="24">
        <v>5</v>
      </c>
      <c r="K91" s="24">
        <v>6</v>
      </c>
      <c r="L91" s="24">
        <f t="shared" si="26"/>
        <v>11</v>
      </c>
      <c r="M91" s="24">
        <v>0</v>
      </c>
      <c r="Q91" s="47"/>
      <c r="R91" s="47"/>
      <c r="S91" s="30">
        <v>7.5</v>
      </c>
      <c r="T91" s="23" t="s">
        <v>284</v>
      </c>
      <c r="Z91" s="24">
        <v>1</v>
      </c>
      <c r="AA91" s="24">
        <v>0</v>
      </c>
      <c r="AB91" s="24">
        <v>0</v>
      </c>
      <c r="AC91" s="24">
        <f t="shared" ref="AC91" si="32">+AA91+AB91</f>
        <v>0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1"/>
        <v>0</v>
      </c>
      <c r="AQ91" s="24">
        <v>0</v>
      </c>
      <c r="AR91" s="47"/>
    </row>
    <row r="92" spans="1:44" ht="15.75" customHeight="1" x14ac:dyDescent="0.25">
      <c r="A92" s="40"/>
      <c r="D92" s="23" t="s">
        <v>154</v>
      </c>
      <c r="E92" s="23"/>
      <c r="F92" s="23"/>
      <c r="G92" s="23" t="s">
        <v>147</v>
      </c>
      <c r="H92" s="24"/>
      <c r="I92" s="24">
        <v>9</v>
      </c>
      <c r="J92" s="24">
        <v>5</v>
      </c>
      <c r="K92" s="24">
        <v>5</v>
      </c>
      <c r="L92" s="24">
        <f t="shared" si="26"/>
        <v>10</v>
      </c>
      <c r="M92" s="24">
        <v>2</v>
      </c>
      <c r="Q92" s="47"/>
      <c r="R92" s="47"/>
      <c r="S92" s="30">
        <v>7</v>
      </c>
      <c r="T92" s="23" t="s">
        <v>212</v>
      </c>
      <c r="Z92" s="24">
        <v>4</v>
      </c>
      <c r="AA92" s="24">
        <v>1</v>
      </c>
      <c r="AB92" s="24">
        <v>1</v>
      </c>
      <c r="AC92" s="24">
        <f>+AA92+AB92</f>
        <v>2</v>
      </c>
      <c r="AD92" s="24">
        <v>0</v>
      </c>
      <c r="AF92" s="30">
        <v>6</v>
      </c>
      <c r="AG92" s="23" t="s">
        <v>282</v>
      </c>
      <c r="AM92" s="24">
        <v>6</v>
      </c>
      <c r="AN92" s="24">
        <v>0</v>
      </c>
      <c r="AO92" s="24">
        <v>0</v>
      </c>
      <c r="AP92" s="24">
        <f t="shared" si="31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157</v>
      </c>
      <c r="G93" s="16" t="s">
        <v>138</v>
      </c>
      <c r="H93" s="24"/>
      <c r="I93" s="24">
        <v>10</v>
      </c>
      <c r="J93" s="24">
        <v>2</v>
      </c>
      <c r="K93" s="24">
        <v>8</v>
      </c>
      <c r="L93" s="24">
        <f t="shared" si="26"/>
        <v>10</v>
      </c>
      <c r="M93" s="24">
        <v>2</v>
      </c>
      <c r="Q93" s="47"/>
      <c r="R93" s="47"/>
      <c r="S93" s="30">
        <v>7.5</v>
      </c>
      <c r="T93" s="23" t="s">
        <v>280</v>
      </c>
      <c r="Z93" s="24">
        <v>2</v>
      </c>
      <c r="AA93" s="24">
        <v>0</v>
      </c>
      <c r="AB93" s="24">
        <v>1</v>
      </c>
      <c r="AC93" s="24">
        <f t="shared" ref="AC93:AC96" si="33">+AA93+AB93</f>
        <v>1</v>
      </c>
      <c r="AD93" s="24">
        <v>2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83</v>
      </c>
      <c r="E94" s="23"/>
      <c r="F94" s="23"/>
      <c r="G94" s="23" t="s">
        <v>149</v>
      </c>
      <c r="H94" s="24"/>
      <c r="I94" s="24">
        <v>9</v>
      </c>
      <c r="J94" s="24">
        <v>1</v>
      </c>
      <c r="K94" s="24">
        <v>9</v>
      </c>
      <c r="L94" s="24">
        <f t="shared" si="26"/>
        <v>10</v>
      </c>
      <c r="M94" s="24">
        <v>0</v>
      </c>
      <c r="Q94" s="47"/>
      <c r="R94" s="47"/>
      <c r="S94" s="30">
        <v>8.5</v>
      </c>
      <c r="T94" s="23" t="s">
        <v>240</v>
      </c>
      <c r="Z94" s="24">
        <v>8</v>
      </c>
      <c r="AA94" s="24">
        <v>4</v>
      </c>
      <c r="AB94" s="24">
        <v>3</v>
      </c>
      <c r="AC94" s="24">
        <f t="shared" si="33"/>
        <v>7</v>
      </c>
      <c r="AD94" s="24">
        <v>0</v>
      </c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66</v>
      </c>
      <c r="AN94" s="15">
        <f>SUM(AN77:AN93)</f>
        <v>27</v>
      </c>
      <c r="AO94" s="15">
        <f>SUM(AO77:AO93)</f>
        <v>27</v>
      </c>
      <c r="AP94" s="15">
        <f>SUM(AP77:AP93)</f>
        <v>54</v>
      </c>
      <c r="AQ94" s="15">
        <f>SUM(AQ77:AQ93)</f>
        <v>10</v>
      </c>
      <c r="AR94" s="47"/>
    </row>
    <row r="95" spans="1:44" ht="15.75" customHeight="1" x14ac:dyDescent="0.25">
      <c r="A95" s="40"/>
      <c r="D95" s="23" t="s">
        <v>69</v>
      </c>
      <c r="E95" s="23"/>
      <c r="F95" s="23"/>
      <c r="G95" s="23" t="s">
        <v>149</v>
      </c>
      <c r="H95" s="24"/>
      <c r="I95" s="24">
        <v>5</v>
      </c>
      <c r="J95" s="24">
        <v>0</v>
      </c>
      <c r="K95" s="24">
        <v>10</v>
      </c>
      <c r="L95" s="24">
        <f t="shared" si="26"/>
        <v>10</v>
      </c>
      <c r="M95" s="24">
        <v>0</v>
      </c>
      <c r="Q95" s="47"/>
      <c r="R95" s="47"/>
      <c r="S95" s="30">
        <v>6.5</v>
      </c>
      <c r="T95" s="23" t="s">
        <v>450</v>
      </c>
      <c r="Z95" s="24">
        <v>1</v>
      </c>
      <c r="AA95" s="24">
        <v>0</v>
      </c>
      <c r="AB95" s="24">
        <v>1</v>
      </c>
      <c r="AC95" s="24">
        <f t="shared" si="33"/>
        <v>1</v>
      </c>
      <c r="AD95" s="24">
        <v>0</v>
      </c>
      <c r="AR95" s="47"/>
    </row>
    <row r="96" spans="1:44" ht="15.75" customHeight="1" x14ac:dyDescent="0.25">
      <c r="A96" s="40"/>
      <c r="D96" s="23" t="s">
        <v>41</v>
      </c>
      <c r="E96" s="23"/>
      <c r="F96" s="23"/>
      <c r="G96" s="23" t="s">
        <v>136</v>
      </c>
      <c r="H96" s="24"/>
      <c r="I96" s="24">
        <v>10</v>
      </c>
      <c r="J96" s="24">
        <v>5</v>
      </c>
      <c r="K96" s="24">
        <v>4</v>
      </c>
      <c r="L96" s="24">
        <f t="shared" si="26"/>
        <v>9</v>
      </c>
      <c r="M96" s="24">
        <v>0</v>
      </c>
      <c r="Q96" s="47"/>
      <c r="R96" s="47"/>
      <c r="S96" s="30">
        <v>7.5</v>
      </c>
      <c r="T96" s="23" t="s">
        <v>471</v>
      </c>
      <c r="Z96" s="24">
        <v>2</v>
      </c>
      <c r="AA96" s="24">
        <v>0</v>
      </c>
      <c r="AB96" s="24">
        <v>3</v>
      </c>
      <c r="AC96" s="24">
        <f t="shared" si="33"/>
        <v>3</v>
      </c>
      <c r="AD96" s="24">
        <v>0</v>
      </c>
      <c r="AR96" s="47"/>
    </row>
    <row r="97" spans="1:44" ht="15.75" customHeight="1" x14ac:dyDescent="0.25">
      <c r="A97" s="40"/>
      <c r="D97" s="23" t="s">
        <v>62</v>
      </c>
      <c r="E97" s="23"/>
      <c r="F97" s="23"/>
      <c r="G97" s="16" t="s">
        <v>21</v>
      </c>
      <c r="H97" s="24"/>
      <c r="I97" s="24">
        <v>9</v>
      </c>
      <c r="J97" s="24">
        <v>4</v>
      </c>
      <c r="K97" s="24">
        <v>5</v>
      </c>
      <c r="L97" s="24">
        <f t="shared" si="26"/>
        <v>9</v>
      </c>
      <c r="M97" s="24">
        <v>4</v>
      </c>
      <c r="Q97" s="47"/>
      <c r="R97" s="47"/>
      <c r="S97" s="30">
        <v>8</v>
      </c>
      <c r="T97" s="23" t="s">
        <v>279</v>
      </c>
      <c r="Z97" s="24">
        <v>2</v>
      </c>
      <c r="AA97" s="24">
        <v>0</v>
      </c>
      <c r="AB97" s="24">
        <v>3</v>
      </c>
      <c r="AC97" s="24">
        <f>+AA97+AB97</f>
        <v>3</v>
      </c>
      <c r="AD97" s="24">
        <v>0</v>
      </c>
      <c r="AR97" s="47"/>
    </row>
    <row r="98" spans="1:44" ht="15.75" customHeight="1" thickBot="1" x14ac:dyDescent="0.3">
      <c r="A98" s="40"/>
      <c r="D98" s="23" t="s">
        <v>175</v>
      </c>
      <c r="G98" s="23" t="s">
        <v>149</v>
      </c>
      <c r="H98" s="24"/>
      <c r="I98" s="24">
        <v>7</v>
      </c>
      <c r="J98" s="24">
        <v>2</v>
      </c>
      <c r="K98" s="24">
        <v>7</v>
      </c>
      <c r="L98" s="24">
        <f t="shared" si="26"/>
        <v>9</v>
      </c>
      <c r="M98" s="24">
        <v>0</v>
      </c>
      <c r="Q98" s="47"/>
      <c r="R98" s="47"/>
      <c r="S98" s="30">
        <v>8</v>
      </c>
      <c r="T98" s="23" t="s">
        <v>415</v>
      </c>
      <c r="Z98" s="24">
        <v>1</v>
      </c>
      <c r="AA98" s="24">
        <v>0</v>
      </c>
      <c r="AB98" s="24">
        <v>2</v>
      </c>
      <c r="AC98" s="24">
        <f>+AA98+AB98</f>
        <v>2</v>
      </c>
      <c r="AD98" s="24">
        <v>0</v>
      </c>
      <c r="AR98" s="47"/>
    </row>
    <row r="99" spans="1:44" ht="15.75" customHeight="1" x14ac:dyDescent="0.25">
      <c r="A99" s="40"/>
      <c r="D99" s="23" t="s">
        <v>179</v>
      </c>
      <c r="E99" s="23"/>
      <c r="F99" s="23"/>
      <c r="G99" s="23" t="s">
        <v>146</v>
      </c>
      <c r="H99" s="24"/>
      <c r="I99" s="24">
        <v>10</v>
      </c>
      <c r="J99" s="24">
        <v>1</v>
      </c>
      <c r="K99" s="24">
        <v>8</v>
      </c>
      <c r="L99" s="24">
        <f t="shared" si="26"/>
        <v>9</v>
      </c>
      <c r="M99" s="24">
        <v>4</v>
      </c>
      <c r="Q99" s="47"/>
      <c r="R99" s="47"/>
      <c r="S99" s="8"/>
      <c r="T99" s="34" t="s">
        <v>124</v>
      </c>
      <c r="U99" s="8"/>
      <c r="V99" s="8"/>
      <c r="W99" s="8"/>
      <c r="X99" s="8"/>
      <c r="Y99" s="8"/>
      <c r="Z99" s="15">
        <f>SUM(Z77:Z98)</f>
        <v>61</v>
      </c>
      <c r="AA99" s="15">
        <f>SUM(AA77:AA98)</f>
        <v>19</v>
      </c>
      <c r="AB99" s="15">
        <f>SUM(AB77:AB98)</f>
        <v>26</v>
      </c>
      <c r="AC99" s="15">
        <f>SUM(AC77:AC98)</f>
        <v>45</v>
      </c>
      <c r="AD99" s="15">
        <f>SUM(AD77:AD98)</f>
        <v>2</v>
      </c>
      <c r="AR99" s="47"/>
    </row>
    <row r="100" spans="1:44" ht="15.75" customHeight="1" x14ac:dyDescent="0.25">
      <c r="A100" s="40"/>
      <c r="D100" s="23" t="s">
        <v>81</v>
      </c>
      <c r="E100" s="23"/>
      <c r="F100" s="23"/>
      <c r="G100" s="23" t="s">
        <v>146</v>
      </c>
      <c r="H100" s="24"/>
      <c r="I100" s="24">
        <v>10</v>
      </c>
      <c r="J100" s="24">
        <v>5</v>
      </c>
      <c r="K100" s="24">
        <v>3</v>
      </c>
      <c r="L100" s="24">
        <f t="shared" si="26"/>
        <v>8</v>
      </c>
      <c r="M100" s="24">
        <v>0</v>
      </c>
      <c r="Q100" s="47"/>
      <c r="R100" s="47"/>
      <c r="T100" s="23" t="s">
        <v>120</v>
      </c>
      <c r="Z100" s="24">
        <f>+Z99+AM94</f>
        <v>127</v>
      </c>
      <c r="AA100" s="24">
        <f>+AA99+AN94</f>
        <v>46</v>
      </c>
      <c r="AB100" s="24">
        <f>+AB99+AO94</f>
        <v>53</v>
      </c>
      <c r="AC100" s="24">
        <f>+AC99+AP94</f>
        <v>99</v>
      </c>
      <c r="AD100" s="24">
        <f>+AD99+AQ94</f>
        <v>12</v>
      </c>
      <c r="AR100" s="47"/>
    </row>
    <row r="101" spans="1:44" ht="15.75" customHeight="1" x14ac:dyDescent="0.25">
      <c r="A101" s="40"/>
      <c r="D101" s="23" t="s">
        <v>56</v>
      </c>
      <c r="G101" s="23" t="s">
        <v>149</v>
      </c>
      <c r="H101" s="24"/>
      <c r="I101" s="24">
        <v>10</v>
      </c>
      <c r="J101" s="24">
        <v>3</v>
      </c>
      <c r="K101" s="24">
        <v>5</v>
      </c>
      <c r="L101" s="24">
        <f t="shared" si="26"/>
        <v>8</v>
      </c>
      <c r="M101" s="24">
        <v>2</v>
      </c>
      <c r="Q101" s="47"/>
      <c r="R101" s="47"/>
      <c r="AR101" s="47"/>
    </row>
    <row r="102" spans="1:44" ht="15.75" customHeight="1" thickBot="1" x14ac:dyDescent="0.3">
      <c r="A102" s="40"/>
      <c r="D102" s="23" t="s">
        <v>35</v>
      </c>
      <c r="E102" s="23"/>
      <c r="F102" s="23"/>
      <c r="G102" s="16" t="s">
        <v>138</v>
      </c>
      <c r="H102" s="24"/>
      <c r="I102" s="24">
        <v>8</v>
      </c>
      <c r="J102" s="24">
        <v>2</v>
      </c>
      <c r="K102" s="24">
        <v>6</v>
      </c>
      <c r="L102" s="24">
        <f t="shared" si="26"/>
        <v>8</v>
      </c>
      <c r="M102" s="24">
        <v>0</v>
      </c>
      <c r="Q102" s="47"/>
      <c r="R102" s="47"/>
      <c r="S102" s="31" t="s">
        <v>150</v>
      </c>
      <c r="T102" s="31" t="s">
        <v>153</v>
      </c>
      <c r="U102" s="31"/>
      <c r="V102" s="43"/>
      <c r="W102" s="43"/>
      <c r="X102" s="43"/>
      <c r="Y102" s="43"/>
      <c r="Z102" s="43" t="s">
        <v>4</v>
      </c>
      <c r="AA102" s="43" t="s">
        <v>29</v>
      </c>
      <c r="AB102" s="43" t="s">
        <v>30</v>
      </c>
      <c r="AC102" s="43" t="s">
        <v>31</v>
      </c>
      <c r="AD102" s="43" t="s">
        <v>3</v>
      </c>
      <c r="AF102" s="31" t="s">
        <v>150</v>
      </c>
      <c r="AG102" s="31" t="s">
        <v>153</v>
      </c>
      <c r="AH102" s="31"/>
      <c r="AI102" s="43"/>
      <c r="AJ102" s="43"/>
      <c r="AK102" s="43"/>
      <c r="AL102" s="43"/>
      <c r="AM102" s="43" t="s">
        <v>4</v>
      </c>
      <c r="AN102" s="43" t="s">
        <v>29</v>
      </c>
      <c r="AO102" s="43" t="s">
        <v>30</v>
      </c>
      <c r="AP102" s="43" t="s">
        <v>31</v>
      </c>
      <c r="AQ102" s="43" t="s">
        <v>3</v>
      </c>
      <c r="AR102" s="47"/>
    </row>
    <row r="103" spans="1:44" ht="15.75" customHeight="1" x14ac:dyDescent="0.25">
      <c r="A103" s="40"/>
      <c r="D103" s="23" t="s">
        <v>144</v>
      </c>
      <c r="E103" s="23"/>
      <c r="F103" s="23"/>
      <c r="G103" s="16" t="s">
        <v>138</v>
      </c>
      <c r="H103" s="24"/>
      <c r="I103" s="24">
        <v>10</v>
      </c>
      <c r="J103" s="24">
        <v>2</v>
      </c>
      <c r="K103" s="24">
        <v>6</v>
      </c>
      <c r="L103" s="24">
        <f t="shared" si="26"/>
        <v>8</v>
      </c>
      <c r="M103" s="24">
        <v>2</v>
      </c>
      <c r="Q103" s="47"/>
      <c r="R103" s="47"/>
      <c r="S103" s="30">
        <v>6</v>
      </c>
      <c r="T103" s="23" t="s">
        <v>157</v>
      </c>
      <c r="Z103" s="24">
        <v>1.5</v>
      </c>
      <c r="AA103" s="24">
        <v>0</v>
      </c>
      <c r="AB103" s="24">
        <v>1</v>
      </c>
      <c r="AC103" s="24">
        <f t="shared" ref="AC103:AC109" si="34">+AA103+AB103</f>
        <v>1</v>
      </c>
      <c r="AD103" s="24">
        <v>0</v>
      </c>
      <c r="AF103" s="24">
        <v>8.5</v>
      </c>
      <c r="AG103" s="23" t="s">
        <v>88</v>
      </c>
      <c r="AM103" s="24">
        <v>1</v>
      </c>
      <c r="AN103" s="24">
        <v>1</v>
      </c>
      <c r="AO103" s="24">
        <v>0</v>
      </c>
      <c r="AP103" s="24">
        <f t="shared" ref="AP103:AP105" si="35">+AN103+AO103</f>
        <v>1</v>
      </c>
      <c r="AQ103" s="24">
        <v>0</v>
      </c>
      <c r="AR103" s="47"/>
    </row>
    <row r="104" spans="1:44" ht="15.75" customHeight="1" x14ac:dyDescent="0.25">
      <c r="A104" s="40"/>
      <c r="D104" s="23" t="s">
        <v>66</v>
      </c>
      <c r="E104" s="23"/>
      <c r="F104" s="23"/>
      <c r="G104" s="23" t="s">
        <v>136</v>
      </c>
      <c r="H104" s="24"/>
      <c r="I104" s="24">
        <v>10</v>
      </c>
      <c r="J104" s="24">
        <v>1</v>
      </c>
      <c r="K104" s="24">
        <v>7</v>
      </c>
      <c r="L104" s="24">
        <f t="shared" si="26"/>
        <v>8</v>
      </c>
      <c r="M104" s="24">
        <v>2</v>
      </c>
      <c r="Q104" s="47"/>
      <c r="R104" s="47"/>
      <c r="S104" s="30">
        <v>7</v>
      </c>
      <c r="T104" s="23" t="s">
        <v>167</v>
      </c>
      <c r="Z104" s="24">
        <v>1</v>
      </c>
      <c r="AA104" s="24">
        <v>0</v>
      </c>
      <c r="AB104" s="24">
        <v>0</v>
      </c>
      <c r="AC104" s="24">
        <f t="shared" si="34"/>
        <v>0</v>
      </c>
      <c r="AD104" s="24">
        <v>0</v>
      </c>
      <c r="AF104" s="24">
        <v>7.5</v>
      </c>
      <c r="AG104" s="23" t="s">
        <v>39</v>
      </c>
      <c r="AM104" s="24">
        <v>2</v>
      </c>
      <c r="AN104" s="24">
        <v>0</v>
      </c>
      <c r="AO104" s="24">
        <v>0</v>
      </c>
      <c r="AP104" s="24">
        <f t="shared" si="35"/>
        <v>0</v>
      </c>
      <c r="AQ104" s="24">
        <v>0</v>
      </c>
      <c r="AR104" s="47"/>
    </row>
    <row r="105" spans="1:44" ht="15.75" customHeight="1" x14ac:dyDescent="0.25">
      <c r="A105" s="40"/>
      <c r="Q105" s="47"/>
      <c r="R105" s="47"/>
      <c r="S105" s="30">
        <v>7</v>
      </c>
      <c r="T105" s="23" t="s">
        <v>92</v>
      </c>
      <c r="Z105" s="24">
        <v>3</v>
      </c>
      <c r="AA105" s="24">
        <v>0</v>
      </c>
      <c r="AB105" s="24">
        <v>1</v>
      </c>
      <c r="AC105" s="24">
        <f t="shared" si="34"/>
        <v>1</v>
      </c>
      <c r="AD105" s="24">
        <v>0</v>
      </c>
      <c r="AF105" s="30">
        <v>7.5</v>
      </c>
      <c r="AG105" s="23" t="s">
        <v>41</v>
      </c>
      <c r="AM105" s="24">
        <v>1</v>
      </c>
      <c r="AN105" s="24">
        <v>2</v>
      </c>
      <c r="AO105" s="24">
        <v>0</v>
      </c>
      <c r="AP105" s="24">
        <f t="shared" si="35"/>
        <v>2</v>
      </c>
      <c r="AQ105" s="24">
        <v>0</v>
      </c>
      <c r="AR105" s="47"/>
    </row>
    <row r="106" spans="1:44" ht="15.75" customHeight="1" x14ac:dyDescent="0.25">
      <c r="A106" s="40"/>
      <c r="Q106" s="47"/>
      <c r="R106" s="47"/>
      <c r="S106" s="30">
        <v>6</v>
      </c>
      <c r="T106" s="23" t="s">
        <v>70</v>
      </c>
      <c r="Z106" s="24">
        <v>1</v>
      </c>
      <c r="AA106" s="24">
        <v>0</v>
      </c>
      <c r="AB106" s="24">
        <v>0</v>
      </c>
      <c r="AC106" s="24">
        <f t="shared" si="34"/>
        <v>0</v>
      </c>
      <c r="AD106" s="24">
        <v>0</v>
      </c>
      <c r="AF106" s="30">
        <v>7</v>
      </c>
      <c r="AG106" s="23" t="s">
        <v>51</v>
      </c>
      <c r="AM106" s="24">
        <v>1</v>
      </c>
      <c r="AN106" s="24">
        <v>0</v>
      </c>
      <c r="AO106" s="24">
        <v>0</v>
      </c>
      <c r="AP106" s="24">
        <f>+AN106+AO106</f>
        <v>0</v>
      </c>
      <c r="AQ106" s="24">
        <v>0</v>
      </c>
      <c r="AR106" s="47"/>
    </row>
    <row r="107" spans="1:44" ht="15.75" customHeight="1" thickBot="1" x14ac:dyDescent="0.3">
      <c r="A107" s="40"/>
      <c r="D107" s="2" t="s">
        <v>109</v>
      </c>
      <c r="E107" s="2"/>
      <c r="F107" s="2"/>
      <c r="G107" s="4" t="s">
        <v>2</v>
      </c>
      <c r="H107" s="4"/>
      <c r="I107" s="4" t="s">
        <v>4</v>
      </c>
      <c r="J107" s="4" t="s">
        <v>29</v>
      </c>
      <c r="K107" s="4" t="s">
        <v>30</v>
      </c>
      <c r="L107" s="4" t="s">
        <v>31</v>
      </c>
      <c r="M107" s="56" t="s">
        <v>3</v>
      </c>
      <c r="Q107" s="47"/>
      <c r="R107" s="47"/>
      <c r="S107" s="30">
        <v>6.5</v>
      </c>
      <c r="T107" s="23" t="s">
        <v>173</v>
      </c>
      <c r="Z107" s="24">
        <v>1</v>
      </c>
      <c r="AA107" s="24">
        <v>0</v>
      </c>
      <c r="AB107" s="24">
        <v>0</v>
      </c>
      <c r="AC107" s="24">
        <f t="shared" si="34"/>
        <v>0</v>
      </c>
      <c r="AD107" s="24">
        <v>0</v>
      </c>
      <c r="AF107" s="30">
        <v>8</v>
      </c>
      <c r="AG107" s="23" t="s">
        <v>116</v>
      </c>
      <c r="AM107" s="24">
        <v>1</v>
      </c>
      <c r="AN107" s="24">
        <v>0</v>
      </c>
      <c r="AO107" s="24">
        <v>1</v>
      </c>
      <c r="AP107" s="24">
        <f>+AN107+AO107</f>
        <v>1</v>
      </c>
      <c r="AQ107" s="24">
        <v>0</v>
      </c>
      <c r="AR107" s="47"/>
    </row>
    <row r="108" spans="1:44" ht="15.75" customHeight="1" x14ac:dyDescent="0.25">
      <c r="A108" s="40"/>
      <c r="D108" s="23" t="s">
        <v>38</v>
      </c>
      <c r="E108" s="23"/>
      <c r="F108" s="23"/>
      <c r="G108" s="23" t="s">
        <v>147</v>
      </c>
      <c r="H108" s="24"/>
      <c r="I108" s="24">
        <v>9</v>
      </c>
      <c r="J108" s="24">
        <v>1</v>
      </c>
      <c r="K108" s="24">
        <v>6</v>
      </c>
      <c r="L108" s="24">
        <f t="shared" ref="L108:L118" si="36">+J108+K108</f>
        <v>7</v>
      </c>
      <c r="M108" s="55">
        <v>6</v>
      </c>
      <c r="Q108" s="47"/>
      <c r="R108" s="47"/>
      <c r="S108" s="30">
        <v>9</v>
      </c>
      <c r="T108" s="23" t="s">
        <v>180</v>
      </c>
      <c r="Z108" s="24">
        <v>1</v>
      </c>
      <c r="AA108" s="24">
        <v>0</v>
      </c>
      <c r="AB108" s="24">
        <v>0</v>
      </c>
      <c r="AC108" s="24">
        <f t="shared" si="34"/>
        <v>0</v>
      </c>
      <c r="AD108" s="24">
        <v>0</v>
      </c>
      <c r="AF108" s="30">
        <v>7</v>
      </c>
      <c r="AG108" s="23" t="s">
        <v>38</v>
      </c>
      <c r="AH108" s="23"/>
      <c r="AM108" s="24">
        <v>2</v>
      </c>
      <c r="AN108" s="24">
        <v>0</v>
      </c>
      <c r="AO108" s="24">
        <v>1</v>
      </c>
      <c r="AP108" s="24">
        <f>+AN108+AO108</f>
        <v>1</v>
      </c>
      <c r="AQ108" s="24">
        <v>0</v>
      </c>
      <c r="AR108" s="47"/>
    </row>
    <row r="109" spans="1:44" ht="15.75" customHeight="1" x14ac:dyDescent="0.25">
      <c r="A109" s="40"/>
      <c r="D109" s="23" t="s">
        <v>158</v>
      </c>
      <c r="E109" s="23"/>
      <c r="F109" s="23"/>
      <c r="G109" s="23" t="s">
        <v>136</v>
      </c>
      <c r="H109" s="24"/>
      <c r="I109" s="24">
        <v>10</v>
      </c>
      <c r="J109" s="24">
        <v>13</v>
      </c>
      <c r="K109" s="24">
        <v>9</v>
      </c>
      <c r="L109" s="24">
        <f t="shared" si="36"/>
        <v>22</v>
      </c>
      <c r="M109" s="55">
        <v>6</v>
      </c>
      <c r="Q109" s="47"/>
      <c r="R109" s="47"/>
      <c r="S109" s="30">
        <v>7</v>
      </c>
      <c r="T109" s="23" t="s">
        <v>122</v>
      </c>
      <c r="U109" s="23"/>
      <c r="V109" s="23"/>
      <c r="Z109" s="24">
        <v>2</v>
      </c>
      <c r="AA109" s="24">
        <v>0</v>
      </c>
      <c r="AB109" s="24">
        <v>0</v>
      </c>
      <c r="AC109" s="24">
        <f t="shared" si="34"/>
        <v>0</v>
      </c>
      <c r="AD109" s="24">
        <v>0</v>
      </c>
      <c r="AF109" s="24">
        <v>6.5</v>
      </c>
      <c r="AG109" s="23" t="s">
        <v>130</v>
      </c>
      <c r="AM109" s="24">
        <v>2</v>
      </c>
      <c r="AN109" s="24">
        <v>0</v>
      </c>
      <c r="AO109" s="24">
        <v>0</v>
      </c>
      <c r="AP109" s="24">
        <f>+AN109+AO109</f>
        <v>0</v>
      </c>
      <c r="AQ109" s="24">
        <v>2</v>
      </c>
      <c r="AR109" s="47"/>
    </row>
    <row r="110" spans="1:44" ht="15.75" customHeight="1" thickBot="1" x14ac:dyDescent="0.3">
      <c r="A110" s="40"/>
      <c r="D110" s="23" t="s">
        <v>78</v>
      </c>
      <c r="E110" s="23"/>
      <c r="F110" s="23"/>
      <c r="G110" s="23" t="s">
        <v>149</v>
      </c>
      <c r="H110" s="24"/>
      <c r="I110" s="24">
        <v>7</v>
      </c>
      <c r="J110" s="24">
        <v>18</v>
      </c>
      <c r="K110" s="24">
        <v>3</v>
      </c>
      <c r="L110" s="24">
        <f t="shared" si="36"/>
        <v>21</v>
      </c>
      <c r="M110" s="55">
        <v>4</v>
      </c>
      <c r="Q110" s="47"/>
      <c r="R110" s="47"/>
      <c r="S110" s="30">
        <v>6.5</v>
      </c>
      <c r="T110" s="23" t="s">
        <v>143</v>
      </c>
      <c r="Z110" s="24">
        <v>1</v>
      </c>
      <c r="AA110" s="24">
        <v>0</v>
      </c>
      <c r="AB110" s="24">
        <v>0</v>
      </c>
      <c r="AC110" s="24">
        <f>+AA110+AB110</f>
        <v>0</v>
      </c>
      <c r="AD110" s="24">
        <v>0</v>
      </c>
      <c r="AF110" s="30">
        <v>8</v>
      </c>
      <c r="AG110" s="23" t="s">
        <v>66</v>
      </c>
      <c r="AM110" s="24">
        <v>1</v>
      </c>
      <c r="AN110" s="24">
        <v>0</v>
      </c>
      <c r="AO110" s="24">
        <v>1</v>
      </c>
      <c r="AP110" s="24">
        <f t="shared" ref="AP110" si="37">+AN110+AO110</f>
        <v>1</v>
      </c>
      <c r="AQ110" s="24">
        <v>0</v>
      </c>
      <c r="AR110" s="47"/>
    </row>
    <row r="111" spans="1:44" ht="15.75" customHeight="1" x14ac:dyDescent="0.25">
      <c r="A111" s="40"/>
      <c r="D111" s="23" t="s">
        <v>44</v>
      </c>
      <c r="E111" s="23"/>
      <c r="F111" s="23"/>
      <c r="G111" s="23" t="s">
        <v>146</v>
      </c>
      <c r="H111" s="24"/>
      <c r="I111" s="24">
        <v>7</v>
      </c>
      <c r="J111" s="24">
        <v>0</v>
      </c>
      <c r="K111" s="24">
        <v>4</v>
      </c>
      <c r="L111" s="24">
        <f t="shared" si="36"/>
        <v>4</v>
      </c>
      <c r="M111" s="55">
        <v>4</v>
      </c>
      <c r="Q111" s="47"/>
      <c r="R111" s="47"/>
      <c r="S111" s="30">
        <v>6.5</v>
      </c>
      <c r="T111" s="23" t="s">
        <v>55</v>
      </c>
      <c r="Z111" s="24">
        <v>1</v>
      </c>
      <c r="AA111" s="24">
        <v>0</v>
      </c>
      <c r="AB111" s="24">
        <v>1</v>
      </c>
      <c r="AC111" s="24">
        <f>+AA111+AB111</f>
        <v>1</v>
      </c>
      <c r="AD111" s="24">
        <v>0</v>
      </c>
      <c r="AF111" s="8"/>
      <c r="AG111" s="34" t="s">
        <v>124</v>
      </c>
      <c r="AH111" s="8"/>
      <c r="AI111" s="8"/>
      <c r="AJ111" s="8"/>
      <c r="AK111" s="8"/>
      <c r="AL111" s="8"/>
      <c r="AM111" s="15">
        <f>SUM(AM103:AM110)</f>
        <v>11</v>
      </c>
      <c r="AN111" s="15">
        <f>SUM(AN103:AN110)</f>
        <v>3</v>
      </c>
      <c r="AO111" s="15">
        <f>SUM(AO103:AO110)</f>
        <v>3</v>
      </c>
      <c r="AP111" s="15">
        <f>SUM(AP103:AP110)</f>
        <v>6</v>
      </c>
      <c r="AQ111" s="15">
        <f>SUM(AQ103:AQ110)</f>
        <v>2</v>
      </c>
      <c r="AR111" s="47"/>
    </row>
    <row r="112" spans="1:44" ht="15.75" customHeight="1" x14ac:dyDescent="0.25">
      <c r="A112" s="40"/>
      <c r="D112" s="23" t="s">
        <v>61</v>
      </c>
      <c r="E112" s="23"/>
      <c r="F112" s="23"/>
      <c r="G112" s="23" t="s">
        <v>17</v>
      </c>
      <c r="H112" s="24"/>
      <c r="I112" s="24">
        <v>8</v>
      </c>
      <c r="J112" s="24">
        <v>7</v>
      </c>
      <c r="K112" s="24">
        <v>5</v>
      </c>
      <c r="L112" s="24">
        <f t="shared" si="36"/>
        <v>12</v>
      </c>
      <c r="M112" s="55">
        <v>4</v>
      </c>
      <c r="Q112" s="47"/>
      <c r="R112" s="47"/>
      <c r="S112" s="30">
        <v>6.5</v>
      </c>
      <c r="T112" s="23" t="s">
        <v>42</v>
      </c>
      <c r="Z112" s="24">
        <v>3</v>
      </c>
      <c r="AA112" s="24">
        <v>0</v>
      </c>
      <c r="AB112" s="24">
        <v>3</v>
      </c>
      <c r="AC112" s="24">
        <f>+AA112+AB112</f>
        <v>3</v>
      </c>
      <c r="AD112" s="24">
        <v>0</v>
      </c>
      <c r="AR112" s="47"/>
    </row>
    <row r="113" spans="1:44" ht="15.75" customHeight="1" x14ac:dyDescent="0.25">
      <c r="A113" s="40"/>
      <c r="D113" s="23" t="s">
        <v>20</v>
      </c>
      <c r="E113" s="23"/>
      <c r="F113" s="23"/>
      <c r="G113" s="16" t="s">
        <v>138</v>
      </c>
      <c r="H113" s="24"/>
      <c r="I113" s="24">
        <v>8</v>
      </c>
      <c r="J113" s="24">
        <v>0</v>
      </c>
      <c r="K113" s="24">
        <v>0</v>
      </c>
      <c r="L113" s="24">
        <f t="shared" si="36"/>
        <v>0</v>
      </c>
      <c r="M113" s="55">
        <v>4</v>
      </c>
      <c r="Q113" s="47"/>
      <c r="R113" s="47"/>
      <c r="S113" s="30">
        <v>6.5</v>
      </c>
      <c r="T113" s="23" t="s">
        <v>71</v>
      </c>
      <c r="Z113" s="24">
        <v>1</v>
      </c>
      <c r="AA113" s="24">
        <v>0</v>
      </c>
      <c r="AB113" s="24">
        <v>0</v>
      </c>
      <c r="AC113" s="24">
        <f>+AA113+AB113</f>
        <v>0</v>
      </c>
      <c r="AD113" s="24">
        <v>0</v>
      </c>
      <c r="AR113" s="47"/>
    </row>
    <row r="114" spans="1:44" ht="15.75" customHeight="1" thickBot="1" x14ac:dyDescent="0.3">
      <c r="A114" s="40"/>
      <c r="D114" s="23" t="s">
        <v>112</v>
      </c>
      <c r="E114" s="23"/>
      <c r="F114" s="23"/>
      <c r="G114" s="23" t="s">
        <v>148</v>
      </c>
      <c r="H114" s="24"/>
      <c r="I114" s="24">
        <v>9</v>
      </c>
      <c r="J114" s="24">
        <v>12</v>
      </c>
      <c r="K114" s="24">
        <v>6</v>
      </c>
      <c r="L114" s="24">
        <f t="shared" si="36"/>
        <v>18</v>
      </c>
      <c r="M114" s="55">
        <v>4</v>
      </c>
      <c r="Q114" s="47"/>
      <c r="R114" s="47"/>
      <c r="S114" s="30">
        <v>8.5</v>
      </c>
      <c r="T114" s="23" t="s">
        <v>63</v>
      </c>
      <c r="Z114" s="24">
        <v>1</v>
      </c>
      <c r="AA114" s="24">
        <v>1</v>
      </c>
      <c r="AB114" s="24">
        <v>0</v>
      </c>
      <c r="AC114" s="24">
        <f>+AA114+AB114</f>
        <v>1</v>
      </c>
      <c r="AD114" s="24">
        <v>0</v>
      </c>
      <c r="AM114" s="24"/>
      <c r="AN114" s="24"/>
      <c r="AO114" s="24"/>
      <c r="AP114" s="24"/>
      <c r="AQ114" s="24"/>
      <c r="AR114" s="47"/>
    </row>
    <row r="115" spans="1:44" ht="15.75" customHeight="1" x14ac:dyDescent="0.25">
      <c r="A115" s="40"/>
      <c r="D115" s="23" t="s">
        <v>62</v>
      </c>
      <c r="E115" s="23"/>
      <c r="F115" s="23"/>
      <c r="G115" s="16" t="s">
        <v>21</v>
      </c>
      <c r="H115" s="24"/>
      <c r="I115" s="24">
        <v>9</v>
      </c>
      <c r="J115" s="24">
        <v>4</v>
      </c>
      <c r="K115" s="24">
        <v>5</v>
      </c>
      <c r="L115" s="24">
        <f t="shared" si="36"/>
        <v>9</v>
      </c>
      <c r="M115" s="55">
        <v>4</v>
      </c>
      <c r="Q115" s="47"/>
      <c r="R115" s="47"/>
      <c r="S115" s="8"/>
      <c r="T115" s="34" t="s">
        <v>124</v>
      </c>
      <c r="U115" s="8"/>
      <c r="V115" s="8"/>
      <c r="W115" s="8"/>
      <c r="X115" s="8"/>
      <c r="Y115" s="8"/>
      <c r="Z115" s="15">
        <f>SUM(Z103:Z114)</f>
        <v>17.5</v>
      </c>
      <c r="AA115" s="15">
        <f>SUM(AA103:AA114)</f>
        <v>1</v>
      </c>
      <c r="AB115" s="15">
        <f>SUM(AB103:AB114)</f>
        <v>6</v>
      </c>
      <c r="AC115" s="15">
        <f>SUM(AC103:AC114)</f>
        <v>7</v>
      </c>
      <c r="AD115" s="15">
        <f>SUM(AD103:AD114)</f>
        <v>0</v>
      </c>
      <c r="AR115" s="47"/>
    </row>
    <row r="116" spans="1:44" ht="15.75" customHeight="1" x14ac:dyDescent="0.25">
      <c r="A116" s="40"/>
      <c r="D116" s="23" t="s">
        <v>173</v>
      </c>
      <c r="E116" s="23"/>
      <c r="F116" s="23"/>
      <c r="G116" s="16" t="s">
        <v>138</v>
      </c>
      <c r="H116" s="24"/>
      <c r="I116" s="24">
        <v>9</v>
      </c>
      <c r="J116" s="24">
        <v>0</v>
      </c>
      <c r="K116" s="24">
        <v>2</v>
      </c>
      <c r="L116" s="24">
        <f t="shared" si="36"/>
        <v>2</v>
      </c>
      <c r="M116" s="55">
        <v>4</v>
      </c>
      <c r="Q116" s="47"/>
      <c r="R116" s="47"/>
      <c r="T116" s="23" t="s">
        <v>121</v>
      </c>
      <c r="Z116" s="24">
        <f>+Z115+AM111</f>
        <v>28.5</v>
      </c>
      <c r="AA116" s="24">
        <f>+AA115+AN111</f>
        <v>4</v>
      </c>
      <c r="AB116" s="24">
        <f>+AB115+AO111</f>
        <v>9</v>
      </c>
      <c r="AC116" s="24">
        <f>+AC115+AP111</f>
        <v>13</v>
      </c>
      <c r="AD116" s="24">
        <f>+AD115+AQ111</f>
        <v>2</v>
      </c>
      <c r="AR116" s="47"/>
    </row>
    <row r="117" spans="1:44" ht="15.75" customHeight="1" x14ac:dyDescent="0.25">
      <c r="A117" s="40"/>
      <c r="D117" s="23" t="s">
        <v>119</v>
      </c>
      <c r="E117" s="23"/>
      <c r="F117" s="23"/>
      <c r="G117" s="23" t="s">
        <v>146</v>
      </c>
      <c r="H117" s="24"/>
      <c r="I117" s="24">
        <v>10</v>
      </c>
      <c r="J117" s="24">
        <v>13</v>
      </c>
      <c r="K117" s="24">
        <v>6</v>
      </c>
      <c r="L117" s="24">
        <f t="shared" si="36"/>
        <v>19</v>
      </c>
      <c r="M117" s="55">
        <v>4</v>
      </c>
      <c r="Q117" s="47"/>
      <c r="R117" s="47"/>
      <c r="S117" s="30"/>
      <c r="T117" s="23"/>
      <c r="Z117" s="24"/>
      <c r="AA117" s="24"/>
      <c r="AB117" s="24"/>
      <c r="AC117" s="24"/>
      <c r="AD117" s="24"/>
      <c r="AP117" s="24"/>
      <c r="AQ117" s="24"/>
      <c r="AR117" s="47"/>
    </row>
    <row r="118" spans="1:44" ht="15.75" customHeight="1" x14ac:dyDescent="0.25">
      <c r="A118" s="40"/>
      <c r="D118" s="23" t="s">
        <v>179</v>
      </c>
      <c r="E118" s="23"/>
      <c r="F118" s="23"/>
      <c r="G118" s="23" t="s">
        <v>146</v>
      </c>
      <c r="H118" s="24"/>
      <c r="I118" s="24">
        <v>10</v>
      </c>
      <c r="J118" s="24">
        <v>1</v>
      </c>
      <c r="K118" s="24">
        <v>8</v>
      </c>
      <c r="L118" s="24">
        <f t="shared" si="36"/>
        <v>9</v>
      </c>
      <c r="M118" s="55">
        <v>4</v>
      </c>
      <c r="Q118" s="47"/>
      <c r="R118" s="47"/>
      <c r="S118" s="30"/>
      <c r="T118" s="23" t="s">
        <v>120</v>
      </c>
      <c r="Z118" s="24">
        <f>+Z100+Z116+AC133-1-1</f>
        <v>178.5</v>
      </c>
      <c r="AA118" s="24">
        <f>+AA100+AA116</f>
        <v>50</v>
      </c>
      <c r="AB118" s="24">
        <f>+AB100+AB116</f>
        <v>62</v>
      </c>
      <c r="AC118" s="24">
        <f>AB118+AA118</f>
        <v>112</v>
      </c>
      <c r="AD118" s="24">
        <f>+AD100+AD116</f>
        <v>14</v>
      </c>
      <c r="AR118" s="47"/>
    </row>
    <row r="119" spans="1:44" ht="15.75" customHeight="1" x14ac:dyDescent="0.25">
      <c r="A119" s="40"/>
      <c r="Q119" s="47"/>
      <c r="R119" s="47"/>
      <c r="S119" s="30"/>
      <c r="T119" s="23" t="s">
        <v>107</v>
      </c>
      <c r="Z119" s="24">
        <f>+Z15+Z28+Z41+Z54+AM15+AM28+AM41+AM54</f>
        <v>178.5</v>
      </c>
      <c r="AA119" s="24">
        <f>+AA15+AA28+AA41+AA54+AN15+AN28+AN41+AN54</f>
        <v>50</v>
      </c>
      <c r="AB119" s="24">
        <f>+AB15+AB28+AB41+AB54+AO15+AO28+AO41+AO54</f>
        <v>62</v>
      </c>
      <c r="AC119" s="24">
        <f>+AC15+AC28+AC41+AC54+AP15+AP28+AP41+AP54</f>
        <v>112</v>
      </c>
      <c r="AD119" s="24">
        <f>+AD15+AD28+AD41+AD54+AQ15+AQ28+AQ41+AQ54</f>
        <v>14</v>
      </c>
      <c r="AR119" s="47"/>
    </row>
    <row r="120" spans="1:44" ht="15.75" customHeight="1" x14ac:dyDescent="0.25">
      <c r="A120" s="40"/>
      <c r="Q120" s="47"/>
      <c r="R120" s="47"/>
      <c r="AR120" s="47"/>
    </row>
    <row r="121" spans="1:44" ht="15.75" customHeight="1" x14ac:dyDescent="0.25">
      <c r="A121" s="40"/>
      <c r="Q121" s="47"/>
      <c r="R121" s="47"/>
      <c r="S121" s="30"/>
      <c r="T121" s="23"/>
      <c r="AR121" s="47"/>
    </row>
    <row r="122" spans="1:44" ht="15.75" customHeight="1" x14ac:dyDescent="0.25">
      <c r="A122" s="40"/>
      <c r="Q122" s="47"/>
      <c r="R122" s="47"/>
      <c r="S122" s="30"/>
      <c r="T122" s="23"/>
      <c r="AR122" s="47"/>
    </row>
    <row r="123" spans="1:44" ht="15.75" customHeight="1" thickBot="1" x14ac:dyDescent="0.3">
      <c r="A123" s="40"/>
      <c r="Q123" s="47"/>
      <c r="R123" s="47"/>
      <c r="S123" s="30"/>
      <c r="T123" s="23"/>
      <c r="U123" s="42" t="s">
        <v>150</v>
      </c>
      <c r="V123" s="10" t="s">
        <v>168</v>
      </c>
      <c r="W123" s="10"/>
      <c r="X123" s="10"/>
      <c r="Y123" s="10"/>
      <c r="Z123" s="10"/>
      <c r="AA123" s="10"/>
      <c r="AB123" s="10"/>
      <c r="AC123" s="42" t="s">
        <v>4</v>
      </c>
      <c r="AD123" s="42" t="s">
        <v>8</v>
      </c>
      <c r="AE123" s="42" t="s">
        <v>9</v>
      </c>
      <c r="AF123" s="42" t="s">
        <v>10</v>
      </c>
      <c r="AG123" s="42" t="s">
        <v>100</v>
      </c>
      <c r="AH123" s="42"/>
      <c r="AI123" s="42" t="s">
        <v>5</v>
      </c>
      <c r="AJ123" s="42" t="s">
        <v>7</v>
      </c>
      <c r="AK123" s="42" t="s">
        <v>6</v>
      </c>
      <c r="AL123" s="42" t="s">
        <v>101</v>
      </c>
      <c r="AR123" s="47"/>
    </row>
    <row r="124" spans="1:44" ht="15.75" customHeight="1" x14ac:dyDescent="0.25">
      <c r="A124" s="40"/>
      <c r="Q124" s="47"/>
      <c r="R124" s="47"/>
      <c r="S124" s="30"/>
      <c r="T124" s="23"/>
      <c r="U124" s="30">
        <v>7</v>
      </c>
      <c r="V124" s="23" t="s">
        <v>176</v>
      </c>
      <c r="W124" s="23"/>
      <c r="X124" s="23"/>
      <c r="Y124" s="23"/>
      <c r="Z124" s="24"/>
      <c r="AC124" s="24">
        <v>1</v>
      </c>
      <c r="AD124" s="24">
        <v>0</v>
      </c>
      <c r="AE124" s="24">
        <v>1</v>
      </c>
      <c r="AF124" s="24">
        <v>0</v>
      </c>
      <c r="AG124" s="115">
        <f t="shared" ref="AG124:AG128" si="38">+(AD124*2+AF124)/(2*AC124)</f>
        <v>0</v>
      </c>
      <c r="AH124" s="115"/>
      <c r="AI124" s="24">
        <v>4</v>
      </c>
      <c r="AJ124" s="24">
        <v>0</v>
      </c>
      <c r="AK124" s="24">
        <v>0</v>
      </c>
      <c r="AL124" s="26">
        <f t="shared" ref="AL124:AL128" si="39">+AI124/AC124</f>
        <v>4</v>
      </c>
      <c r="AR124" s="47"/>
    </row>
    <row r="125" spans="1:44" ht="15.75" customHeight="1" x14ac:dyDescent="0.25">
      <c r="A125" s="40"/>
      <c r="Q125" s="47"/>
      <c r="R125" s="47"/>
      <c r="S125" s="30"/>
      <c r="T125" s="23"/>
      <c r="U125" s="30">
        <v>7.5</v>
      </c>
      <c r="V125" s="23" t="s">
        <v>82</v>
      </c>
      <c r="W125" s="23"/>
      <c r="X125" s="23"/>
      <c r="Y125" s="23"/>
      <c r="Z125" s="24"/>
      <c r="AC125" s="24">
        <v>4</v>
      </c>
      <c r="AD125" s="24">
        <v>4</v>
      </c>
      <c r="AE125" s="24">
        <v>0</v>
      </c>
      <c r="AF125" s="24">
        <v>0</v>
      </c>
      <c r="AG125" s="115">
        <f t="shared" si="38"/>
        <v>1</v>
      </c>
      <c r="AH125" s="115"/>
      <c r="AI125" s="24">
        <v>5</v>
      </c>
      <c r="AJ125" s="24">
        <v>0</v>
      </c>
      <c r="AK125" s="24">
        <v>0</v>
      </c>
      <c r="AL125" s="26">
        <f t="shared" si="39"/>
        <v>1.25</v>
      </c>
      <c r="AR125" s="47"/>
    </row>
    <row r="126" spans="1:44" ht="15.75" customHeight="1" x14ac:dyDescent="0.25">
      <c r="A126" s="40"/>
      <c r="Q126" s="47"/>
      <c r="R126" s="47"/>
      <c r="S126" s="30"/>
      <c r="T126" s="23"/>
      <c r="U126" s="30">
        <v>7.5</v>
      </c>
      <c r="V126" s="23" t="s">
        <v>388</v>
      </c>
      <c r="W126" s="23"/>
      <c r="X126" s="23"/>
      <c r="Y126" s="23"/>
      <c r="Z126" s="24"/>
      <c r="AC126" s="24">
        <v>3</v>
      </c>
      <c r="AD126" s="24">
        <v>3</v>
      </c>
      <c r="AE126" s="24">
        <v>0</v>
      </c>
      <c r="AF126" s="24">
        <v>0</v>
      </c>
      <c r="AG126" s="115">
        <f t="shared" si="38"/>
        <v>1</v>
      </c>
      <c r="AH126" s="115"/>
      <c r="AI126" s="24">
        <v>5</v>
      </c>
      <c r="AJ126" s="24">
        <v>0</v>
      </c>
      <c r="AK126" s="24">
        <v>0</v>
      </c>
      <c r="AL126" s="26">
        <f t="shared" si="39"/>
        <v>1.6666666666666667</v>
      </c>
      <c r="AR126" s="47"/>
    </row>
    <row r="127" spans="1:44" ht="15.75" customHeight="1" x14ac:dyDescent="0.25">
      <c r="A127" s="40"/>
      <c r="Q127" s="47"/>
      <c r="R127" s="47"/>
      <c r="U127" s="30">
        <v>7.5</v>
      </c>
      <c r="V127" s="23" t="s">
        <v>16</v>
      </c>
      <c r="W127" s="23"/>
      <c r="X127" s="23"/>
      <c r="Y127" s="23"/>
      <c r="Z127" s="24"/>
      <c r="AC127" s="24">
        <v>3</v>
      </c>
      <c r="AD127" s="24">
        <v>0</v>
      </c>
      <c r="AE127" s="24">
        <v>2</v>
      </c>
      <c r="AF127" s="24">
        <v>1</v>
      </c>
      <c r="AG127" s="115">
        <f t="shared" si="38"/>
        <v>0.16666666666666666</v>
      </c>
      <c r="AH127" s="115"/>
      <c r="AI127" s="24">
        <v>10</v>
      </c>
      <c r="AJ127" s="24">
        <v>1</v>
      </c>
      <c r="AK127" s="24">
        <v>0</v>
      </c>
      <c r="AL127" s="26">
        <f t="shared" si="39"/>
        <v>3.3333333333333335</v>
      </c>
      <c r="AR127" s="47"/>
    </row>
    <row r="128" spans="1:44" ht="15.75" customHeight="1" x14ac:dyDescent="0.25">
      <c r="A128" s="40"/>
      <c r="D128" s="23"/>
      <c r="G128" s="23"/>
      <c r="H128" s="24"/>
      <c r="I128" s="24"/>
      <c r="J128" s="24"/>
      <c r="K128" s="24"/>
      <c r="L128" s="24"/>
      <c r="Q128" s="47"/>
      <c r="R128" s="47"/>
      <c r="U128" s="30">
        <v>7.5</v>
      </c>
      <c r="V128" s="23" t="s">
        <v>445</v>
      </c>
      <c r="W128" s="23"/>
      <c r="X128" s="23"/>
      <c r="Y128" s="23"/>
      <c r="Z128" s="24"/>
      <c r="AC128" s="24">
        <v>1</v>
      </c>
      <c r="AD128" s="24">
        <v>0</v>
      </c>
      <c r="AE128" s="24">
        <v>1</v>
      </c>
      <c r="AF128" s="24">
        <v>0</v>
      </c>
      <c r="AG128" s="115">
        <f t="shared" si="38"/>
        <v>0</v>
      </c>
      <c r="AH128" s="115"/>
      <c r="AI128" s="24">
        <v>3</v>
      </c>
      <c r="AJ128" s="24">
        <v>0</v>
      </c>
      <c r="AK128" s="24">
        <v>0</v>
      </c>
      <c r="AL128" s="26">
        <f t="shared" si="39"/>
        <v>3</v>
      </c>
      <c r="AR128" s="47"/>
    </row>
    <row r="129" spans="1:44" ht="15.75" customHeight="1" x14ac:dyDescent="0.25">
      <c r="A129" s="40"/>
      <c r="D129" s="23"/>
      <c r="E129" s="23"/>
      <c r="F129" s="23"/>
      <c r="G129" s="23"/>
      <c r="H129" s="24"/>
      <c r="I129" s="24"/>
      <c r="J129" s="24"/>
      <c r="K129" s="24"/>
      <c r="L129" s="24"/>
      <c r="Q129" s="47"/>
      <c r="R129" s="47"/>
      <c r="U129" s="30">
        <v>7.5</v>
      </c>
      <c r="V129" s="23" t="s">
        <v>97</v>
      </c>
      <c r="W129" s="23"/>
      <c r="X129" s="23"/>
      <c r="Y129" s="23"/>
      <c r="Z129" s="24"/>
      <c r="AC129" s="24">
        <v>1</v>
      </c>
      <c r="AD129" s="24">
        <v>0</v>
      </c>
      <c r="AE129" s="24">
        <v>1</v>
      </c>
      <c r="AF129" s="24">
        <v>0</v>
      </c>
      <c r="AG129" s="115">
        <f>+(AD129*2+AF129)/(2*AC129)</f>
        <v>0</v>
      </c>
      <c r="AH129" s="115"/>
      <c r="AI129" s="24">
        <v>4</v>
      </c>
      <c r="AJ129" s="24">
        <v>0</v>
      </c>
      <c r="AK129" s="24">
        <v>0</v>
      </c>
      <c r="AL129" s="26">
        <f>+AI129/AC129</f>
        <v>4</v>
      </c>
      <c r="AR129" s="47"/>
    </row>
    <row r="130" spans="1:44" ht="15.75" customHeight="1" x14ac:dyDescent="0.25">
      <c r="A130" s="40"/>
      <c r="D130" s="23"/>
      <c r="E130" s="23"/>
      <c r="F130" s="23"/>
      <c r="G130" s="23"/>
      <c r="H130" s="24"/>
      <c r="I130" s="24"/>
      <c r="J130" s="24"/>
      <c r="K130" s="24"/>
      <c r="L130" s="24"/>
      <c r="Q130" s="47"/>
      <c r="R130" s="47"/>
      <c r="U130" s="30">
        <v>8</v>
      </c>
      <c r="V130" s="23" t="s">
        <v>446</v>
      </c>
      <c r="AC130" s="24">
        <v>1</v>
      </c>
      <c r="AD130" s="24">
        <v>1</v>
      </c>
      <c r="AE130" s="24">
        <v>0</v>
      </c>
      <c r="AF130" s="24">
        <v>0</v>
      </c>
      <c r="AG130" s="115">
        <f>+(AD130*2+AF130)/(2*AC130)</f>
        <v>1</v>
      </c>
      <c r="AH130" s="115"/>
      <c r="AI130" s="24">
        <v>3</v>
      </c>
      <c r="AJ130" s="24">
        <v>0</v>
      </c>
      <c r="AK130" s="24">
        <v>0</v>
      </c>
      <c r="AL130" s="26">
        <f>+AI130/AC130</f>
        <v>3</v>
      </c>
      <c r="AR130" s="47"/>
    </row>
    <row r="131" spans="1:44" ht="15.75" customHeight="1" x14ac:dyDescent="0.25">
      <c r="A131" s="40"/>
      <c r="D131" s="23"/>
      <c r="E131" s="23"/>
      <c r="F131" s="23"/>
      <c r="G131" s="23"/>
      <c r="H131" s="24"/>
      <c r="I131" s="24"/>
      <c r="J131" s="24"/>
      <c r="K131" s="24"/>
      <c r="L131" s="24"/>
      <c r="Q131" s="47"/>
      <c r="R131" s="47"/>
      <c r="U131" s="30">
        <v>7</v>
      </c>
      <c r="V131" s="23" t="s">
        <v>211</v>
      </c>
      <c r="W131" s="23"/>
      <c r="X131" s="23"/>
      <c r="Y131" s="23"/>
      <c r="Z131" s="24"/>
      <c r="AC131" s="24">
        <v>6</v>
      </c>
      <c r="AD131" s="24">
        <v>3</v>
      </c>
      <c r="AE131" s="24">
        <v>1</v>
      </c>
      <c r="AF131" s="24">
        <v>2</v>
      </c>
      <c r="AG131" s="115">
        <f>+(AD131*2+AF131)/(2*AC131)</f>
        <v>0.66666666666666663</v>
      </c>
      <c r="AH131" s="115"/>
      <c r="AI131" s="24">
        <v>19</v>
      </c>
      <c r="AJ131" s="24">
        <v>0</v>
      </c>
      <c r="AK131" s="24">
        <v>0</v>
      </c>
      <c r="AL131" s="26">
        <f>+AI131/AC131</f>
        <v>3.1666666666666665</v>
      </c>
      <c r="AR131" s="47"/>
    </row>
    <row r="132" spans="1:44" ht="15.75" customHeight="1" thickBot="1" x14ac:dyDescent="0.3">
      <c r="A132" s="40"/>
      <c r="D132" s="23"/>
      <c r="E132" s="23"/>
      <c r="F132" s="23"/>
      <c r="G132" s="23"/>
      <c r="H132" s="24"/>
      <c r="I132" s="24"/>
      <c r="J132" s="24"/>
      <c r="K132" s="24"/>
      <c r="L132" s="24"/>
      <c r="Q132" s="47"/>
      <c r="R132" s="47"/>
      <c r="U132" s="59">
        <v>7</v>
      </c>
      <c r="V132" s="31" t="s">
        <v>363</v>
      </c>
      <c r="W132" s="31"/>
      <c r="X132" s="31"/>
      <c r="Y132" s="31"/>
      <c r="Z132" s="43"/>
      <c r="AA132" s="3"/>
      <c r="AB132" s="3"/>
      <c r="AC132" s="43">
        <v>5</v>
      </c>
      <c r="AD132" s="43">
        <v>2</v>
      </c>
      <c r="AE132" s="43">
        <v>3</v>
      </c>
      <c r="AF132" s="43">
        <v>0</v>
      </c>
      <c r="AG132" s="115">
        <f>+(AD132*2+AF132)/(2*AC132)</f>
        <v>0.4</v>
      </c>
      <c r="AH132" s="115"/>
      <c r="AI132" s="43">
        <v>12</v>
      </c>
      <c r="AJ132" s="43">
        <v>1</v>
      </c>
      <c r="AK132" s="43">
        <v>0</v>
      </c>
      <c r="AL132" s="60">
        <f>+AI132/AC132</f>
        <v>2.4</v>
      </c>
      <c r="AR132" s="47"/>
    </row>
    <row r="133" spans="1:44" ht="15.75" customHeight="1" x14ac:dyDescent="0.25">
      <c r="A133" s="40"/>
      <c r="D133" s="23"/>
      <c r="E133" s="23"/>
      <c r="F133" s="23"/>
      <c r="G133" s="23"/>
      <c r="H133" s="24"/>
      <c r="I133" s="24"/>
      <c r="J133" s="24"/>
      <c r="K133" s="24"/>
      <c r="L133" s="24"/>
      <c r="Q133" s="47"/>
      <c r="R133" s="47"/>
      <c r="U133" s="8"/>
      <c r="V133" s="35"/>
      <c r="W133" s="34" t="s">
        <v>27</v>
      </c>
      <c r="X133" s="35"/>
      <c r="Y133" s="35"/>
      <c r="Z133" s="15"/>
      <c r="AA133" s="8"/>
      <c r="AB133" s="8"/>
      <c r="AC133" s="15">
        <f>SUM(AC124:AC132)</f>
        <v>25</v>
      </c>
      <c r="AD133" s="15">
        <f>SUM(AD124:AD132)</f>
        <v>13</v>
      </c>
      <c r="AE133" s="15">
        <f>SUM(AE124:AE132)</f>
        <v>9</v>
      </c>
      <c r="AF133" s="15">
        <f>SUM(AF124:AF132)</f>
        <v>3</v>
      </c>
      <c r="AG133" s="118">
        <f>(2*AD133+AF133)/(2*AC133)</f>
        <v>0.57999999999999996</v>
      </c>
      <c r="AH133" s="118"/>
      <c r="AI133" s="15">
        <f>SUM(AI124:AI132)</f>
        <v>65</v>
      </c>
      <c r="AJ133" s="15">
        <f>SUM(AJ124:AJ132)</f>
        <v>2</v>
      </c>
      <c r="AK133" s="15">
        <f>SUM(AK124:AK132)</f>
        <v>0</v>
      </c>
      <c r="AL133" s="36">
        <f>+AI133/AC133</f>
        <v>2.6</v>
      </c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30:AH130"/>
    <mergeCell ref="AG131:AH131"/>
    <mergeCell ref="AG132:AH132"/>
    <mergeCell ref="AG133:AH133"/>
    <mergeCell ref="AG124:AH124"/>
    <mergeCell ref="AG125:AH125"/>
    <mergeCell ref="AG126:AH126"/>
    <mergeCell ref="AG127:AH127"/>
    <mergeCell ref="AG128:AH128"/>
    <mergeCell ref="AG129:AH129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0F528-4E9F-4833-B5E8-7B48432B5C5A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9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8</v>
      </c>
      <c r="Q3" s="40"/>
      <c r="R3" s="40"/>
      <c r="U3" s="30">
        <v>7</v>
      </c>
      <c r="V3" s="23" t="s">
        <v>176</v>
      </c>
      <c r="X3" s="23"/>
      <c r="Y3" s="23"/>
      <c r="Z3" s="23" t="s">
        <v>23</v>
      </c>
      <c r="AB3" s="24"/>
      <c r="AC3" s="24">
        <v>5</v>
      </c>
      <c r="AD3" s="24">
        <v>4</v>
      </c>
      <c r="AE3" s="24">
        <v>1</v>
      </c>
      <c r="AF3" s="24">
        <v>0</v>
      </c>
      <c r="AG3" s="118">
        <f t="shared" ref="AG3:AG10" si="0">+(AD3*2+AF3)/(2*AC3)</f>
        <v>0.8</v>
      </c>
      <c r="AH3" s="118"/>
      <c r="AI3" s="24">
        <v>12</v>
      </c>
      <c r="AJ3" s="24">
        <v>1</v>
      </c>
      <c r="AK3" s="24">
        <v>1</v>
      </c>
      <c r="AL3" s="26">
        <f t="shared" ref="AL3:AL10" si="1">+AI3/AC3</f>
        <v>2.4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7</v>
      </c>
      <c r="H4" s="5">
        <v>1</v>
      </c>
      <c r="I4" s="5">
        <v>1</v>
      </c>
      <c r="J4" s="5">
        <f t="shared" ref="J4:J11" si="2">2*G4+I4</f>
        <v>15</v>
      </c>
      <c r="K4" s="38">
        <f t="shared" ref="K4:K11" si="3">+J4/((G4+H4+I4)*2)</f>
        <v>0.83333333333333337</v>
      </c>
      <c r="L4" s="5">
        <f>+$AN$27</f>
        <v>46</v>
      </c>
      <c r="M4" s="5">
        <v>24</v>
      </c>
      <c r="N4" s="5">
        <f>+$AO$27</f>
        <v>76</v>
      </c>
      <c r="O4" s="5">
        <f>+$AQ$27</f>
        <v>8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6</v>
      </c>
      <c r="AD4" s="24">
        <v>3</v>
      </c>
      <c r="AE4" s="24">
        <v>2</v>
      </c>
      <c r="AF4" s="24">
        <v>1</v>
      </c>
      <c r="AG4" s="115">
        <f t="shared" si="0"/>
        <v>0.58333333333333337</v>
      </c>
      <c r="AH4" s="115"/>
      <c r="AI4" s="24">
        <v>15</v>
      </c>
      <c r="AJ4" s="24">
        <v>0</v>
      </c>
      <c r="AK4" s="24">
        <v>0</v>
      </c>
      <c r="AL4" s="26">
        <f t="shared" si="1"/>
        <v>2.5</v>
      </c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6</v>
      </c>
      <c r="H5" s="5">
        <v>2</v>
      </c>
      <c r="I5" s="5">
        <v>1</v>
      </c>
      <c r="J5" s="5">
        <f t="shared" si="2"/>
        <v>13</v>
      </c>
      <c r="K5" s="38">
        <f t="shared" si="3"/>
        <v>0.72222222222222221</v>
      </c>
      <c r="L5" s="5">
        <f>+$AA$27</f>
        <v>29</v>
      </c>
      <c r="M5" s="5">
        <v>22</v>
      </c>
      <c r="N5" s="5">
        <f>+$AB$27</f>
        <v>46</v>
      </c>
      <c r="O5" s="5">
        <f>+$AD$27</f>
        <v>12</v>
      </c>
      <c r="P5" s="5">
        <v>2</v>
      </c>
      <c r="Q5" s="46"/>
      <c r="R5" s="40"/>
      <c r="U5" s="30">
        <v>7.5</v>
      </c>
      <c r="V5" s="23" t="s">
        <v>98</v>
      </c>
      <c r="X5" s="23"/>
      <c r="Y5" s="23"/>
      <c r="Z5" s="23" t="s">
        <v>19</v>
      </c>
      <c r="AB5" s="24"/>
      <c r="AC5" s="24">
        <v>5</v>
      </c>
      <c r="AD5" s="24">
        <v>3</v>
      </c>
      <c r="AE5" s="24">
        <v>1</v>
      </c>
      <c r="AF5" s="24">
        <v>1</v>
      </c>
      <c r="AG5" s="115">
        <f t="shared" si="0"/>
        <v>0.7</v>
      </c>
      <c r="AH5" s="115"/>
      <c r="AI5" s="24">
        <v>13</v>
      </c>
      <c r="AJ5" s="24">
        <v>0</v>
      </c>
      <c r="AK5" s="24">
        <v>1</v>
      </c>
      <c r="AL5" s="26">
        <f t="shared" si="1"/>
        <v>2.6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5</v>
      </c>
      <c r="H6" s="5">
        <v>2</v>
      </c>
      <c r="I6" s="5">
        <v>2</v>
      </c>
      <c r="J6" s="5">
        <f t="shared" si="2"/>
        <v>12</v>
      </c>
      <c r="K6" s="38">
        <f t="shared" si="3"/>
        <v>0.66666666666666663</v>
      </c>
      <c r="L6" s="5">
        <f>+$AA$66</f>
        <v>30</v>
      </c>
      <c r="M6" s="5">
        <v>21</v>
      </c>
      <c r="N6" s="5">
        <f>+$AB$66</f>
        <v>51</v>
      </c>
      <c r="O6" s="5">
        <f>+$AD$66</f>
        <v>12</v>
      </c>
      <c r="P6" s="5">
        <v>3</v>
      </c>
      <c r="Q6" s="46"/>
      <c r="R6" s="40"/>
      <c r="U6" s="30">
        <v>7.5</v>
      </c>
      <c r="V6" s="23" t="s">
        <v>111</v>
      </c>
      <c r="X6" s="23"/>
      <c r="Y6" s="23"/>
      <c r="Z6" s="23" t="s">
        <v>21</v>
      </c>
      <c r="AB6" s="24"/>
      <c r="AC6" s="24">
        <v>5</v>
      </c>
      <c r="AD6" s="24">
        <v>1</v>
      </c>
      <c r="AE6" s="24">
        <v>3</v>
      </c>
      <c r="AF6" s="24">
        <v>1</v>
      </c>
      <c r="AG6" s="115">
        <f t="shared" si="0"/>
        <v>0.3</v>
      </c>
      <c r="AH6" s="115"/>
      <c r="AI6" s="24">
        <v>16</v>
      </c>
      <c r="AJ6" s="24">
        <v>0</v>
      </c>
      <c r="AK6" s="24">
        <v>0</v>
      </c>
      <c r="AL6" s="26">
        <f t="shared" si="1"/>
        <v>3.2</v>
      </c>
      <c r="AQ6" s="24"/>
      <c r="AR6" s="45"/>
    </row>
    <row r="7" spans="1:44" ht="18" x14ac:dyDescent="0.25">
      <c r="A7" s="40"/>
      <c r="B7" s="5">
        <v>2</v>
      </c>
      <c r="C7" s="6" t="s">
        <v>132</v>
      </c>
      <c r="D7" s="11"/>
      <c r="E7" s="11"/>
      <c r="F7" s="11"/>
      <c r="G7" s="5">
        <v>3</v>
      </c>
      <c r="H7" s="5">
        <v>4</v>
      </c>
      <c r="I7" s="5">
        <v>2</v>
      </c>
      <c r="J7" s="5">
        <f t="shared" si="2"/>
        <v>8</v>
      </c>
      <c r="K7" s="38">
        <f t="shared" si="3"/>
        <v>0.44444444444444442</v>
      </c>
      <c r="L7" s="5">
        <f>+$AA$40</f>
        <v>23</v>
      </c>
      <c r="M7" s="5">
        <v>31</v>
      </c>
      <c r="N7" s="5">
        <f>+$AB$40</f>
        <v>40</v>
      </c>
      <c r="O7" s="5">
        <f>+$AD$40</f>
        <v>12</v>
      </c>
      <c r="P7" s="5">
        <v>4</v>
      </c>
      <c r="Q7" s="46"/>
      <c r="R7" s="40"/>
      <c r="U7" s="30">
        <v>7</v>
      </c>
      <c r="V7" s="23" t="s">
        <v>24</v>
      </c>
      <c r="X7" s="23"/>
      <c r="Y7" s="23"/>
      <c r="Z7" s="23" t="s">
        <v>25</v>
      </c>
      <c r="AB7" s="24"/>
      <c r="AC7" s="24">
        <v>9</v>
      </c>
      <c r="AD7" s="24">
        <v>3</v>
      </c>
      <c r="AE7" s="24">
        <v>4</v>
      </c>
      <c r="AF7" s="24">
        <v>2</v>
      </c>
      <c r="AG7" s="115">
        <f t="shared" si="0"/>
        <v>0.44444444444444442</v>
      </c>
      <c r="AH7" s="115"/>
      <c r="AI7" s="24">
        <v>31</v>
      </c>
      <c r="AJ7" s="24">
        <v>0</v>
      </c>
      <c r="AK7" s="24">
        <v>0</v>
      </c>
      <c r="AL7" s="26">
        <f t="shared" si="1"/>
        <v>3.4444444444444446</v>
      </c>
      <c r="AQ7" s="24"/>
      <c r="AR7" s="45"/>
    </row>
    <row r="8" spans="1:44" ht="18" x14ac:dyDescent="0.25">
      <c r="A8" s="40"/>
      <c r="B8" s="5">
        <v>3</v>
      </c>
      <c r="C8" s="6" t="s">
        <v>47</v>
      </c>
      <c r="D8" s="11"/>
      <c r="E8" s="11"/>
      <c r="F8" s="11"/>
      <c r="G8" s="5">
        <v>3</v>
      </c>
      <c r="H8" s="5">
        <v>4</v>
      </c>
      <c r="I8" s="5">
        <v>2</v>
      </c>
      <c r="J8" s="5">
        <f t="shared" si="2"/>
        <v>8</v>
      </c>
      <c r="K8" s="38">
        <f t="shared" si="3"/>
        <v>0.44444444444444442</v>
      </c>
      <c r="L8" s="5">
        <f>+$AA$53</f>
        <v>29</v>
      </c>
      <c r="M8" s="5">
        <v>31</v>
      </c>
      <c r="N8" s="5">
        <f>+$AB$53</f>
        <v>45</v>
      </c>
      <c r="O8" s="5">
        <f>+$AD$53</f>
        <v>12</v>
      </c>
      <c r="P8" s="5">
        <v>4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v>9</v>
      </c>
      <c r="AD8" s="24">
        <v>3</v>
      </c>
      <c r="AE8" s="24">
        <v>4</v>
      </c>
      <c r="AF8" s="24">
        <v>2</v>
      </c>
      <c r="AG8" s="115">
        <f t="shared" si="0"/>
        <v>0.44444444444444442</v>
      </c>
      <c r="AH8" s="115"/>
      <c r="AI8" s="24">
        <v>31</v>
      </c>
      <c r="AJ8" s="24">
        <v>0</v>
      </c>
      <c r="AK8" s="24">
        <v>0</v>
      </c>
      <c r="AL8" s="26">
        <f t="shared" si="1"/>
        <v>3.4444444444444446</v>
      </c>
      <c r="AQ8" s="24"/>
      <c r="AR8" s="45"/>
    </row>
    <row r="9" spans="1:44" ht="18" x14ac:dyDescent="0.25">
      <c r="A9" s="40"/>
      <c r="B9" s="5">
        <v>7</v>
      </c>
      <c r="C9" s="6" t="s">
        <v>161</v>
      </c>
      <c r="D9" s="11"/>
      <c r="E9" s="6"/>
      <c r="F9" s="11"/>
      <c r="G9" s="5">
        <v>3</v>
      </c>
      <c r="H9" s="5">
        <v>5</v>
      </c>
      <c r="I9" s="5">
        <v>1</v>
      </c>
      <c r="J9" s="5">
        <f t="shared" si="2"/>
        <v>7</v>
      </c>
      <c r="K9" s="38">
        <f t="shared" si="3"/>
        <v>0.3888888888888889</v>
      </c>
      <c r="L9" s="5">
        <f>+$AN$53</f>
        <v>19</v>
      </c>
      <c r="M9" s="5">
        <v>28</v>
      </c>
      <c r="N9" s="5">
        <f>+$AO$53</f>
        <v>28</v>
      </c>
      <c r="O9" s="5">
        <f>+$AQ$53</f>
        <v>10</v>
      </c>
      <c r="P9" s="5">
        <v>7</v>
      </c>
      <c r="Q9" s="46"/>
      <c r="R9" s="40"/>
      <c r="U9" s="30">
        <v>7.5</v>
      </c>
      <c r="V9" s="23" t="s">
        <v>16</v>
      </c>
      <c r="X9" s="23"/>
      <c r="Y9" s="23"/>
      <c r="Z9" s="23" t="s">
        <v>17</v>
      </c>
      <c r="AB9" s="24"/>
      <c r="AC9" s="24">
        <v>7</v>
      </c>
      <c r="AD9" s="24">
        <v>1</v>
      </c>
      <c r="AE9" s="24">
        <v>5</v>
      </c>
      <c r="AF9" s="24">
        <v>1</v>
      </c>
      <c r="AG9" s="115">
        <f t="shared" si="0"/>
        <v>0.21428571428571427</v>
      </c>
      <c r="AH9" s="115"/>
      <c r="AI9" s="24">
        <v>26</v>
      </c>
      <c r="AJ9" s="24">
        <v>0</v>
      </c>
      <c r="AK9" s="24">
        <v>0</v>
      </c>
      <c r="AL9" s="26">
        <f t="shared" si="1"/>
        <v>3.7142857142857144</v>
      </c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3</v>
      </c>
      <c r="H10" s="5">
        <v>6</v>
      </c>
      <c r="I10" s="5">
        <v>0</v>
      </c>
      <c r="J10" s="5">
        <f t="shared" si="2"/>
        <v>6</v>
      </c>
      <c r="K10" s="38">
        <f t="shared" si="3"/>
        <v>0.33333333333333331</v>
      </c>
      <c r="L10" s="5">
        <f>+$AN$66</f>
        <v>20</v>
      </c>
      <c r="M10" s="5">
        <v>28</v>
      </c>
      <c r="N10" s="5">
        <f>+$AO$66</f>
        <v>28</v>
      </c>
      <c r="O10" s="5">
        <f>+$AQ$66</f>
        <v>10</v>
      </c>
      <c r="P10" s="5">
        <v>6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1</v>
      </c>
      <c r="H11" s="5">
        <v>7</v>
      </c>
      <c r="I11" s="5">
        <v>1</v>
      </c>
      <c r="J11" s="5">
        <f t="shared" si="2"/>
        <v>3</v>
      </c>
      <c r="K11" s="38">
        <f t="shared" si="3"/>
        <v>0.16666666666666666</v>
      </c>
      <c r="L11" s="5">
        <f>+$AN$40</f>
        <v>21</v>
      </c>
      <c r="M11" s="5">
        <v>32</v>
      </c>
      <c r="N11" s="5">
        <f>+$AO$40</f>
        <v>30</v>
      </c>
      <c r="O11" s="5">
        <f>+$AQ$40</f>
        <v>16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+AC133</f>
        <v>21</v>
      </c>
      <c r="AD11" s="24">
        <f>+AD133</f>
        <v>12</v>
      </c>
      <c r="AE11" s="24">
        <f>+AE133</f>
        <v>7</v>
      </c>
      <c r="AF11" s="24">
        <f>+AF133</f>
        <v>2</v>
      </c>
      <c r="AG11" s="115">
        <f t="shared" ref="AG11" si="4">+(AD11*2+AF11)/(2*AC11)</f>
        <v>0.61904761904761907</v>
      </c>
      <c r="AH11" s="115"/>
      <c r="AI11" s="24">
        <f>+AI133</f>
        <v>52</v>
      </c>
      <c r="AJ11" s="24">
        <f>+AJ133</f>
        <v>1</v>
      </c>
      <c r="AK11" s="24">
        <f>+AK133</f>
        <v>0</v>
      </c>
      <c r="AL11" s="26">
        <f t="shared" ref="AL11" si="5">+AI11/AC11</f>
        <v>2.4761904761904763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31</v>
      </c>
      <c r="H12" s="9">
        <f>SUM(H4:H11)</f>
        <v>31</v>
      </c>
      <c r="I12" s="9">
        <f>SUM(I4:I11)</f>
        <v>10</v>
      </c>
      <c r="J12" s="9"/>
      <c r="K12" s="9"/>
      <c r="L12" s="9">
        <f>SUM(L4:L11)</f>
        <v>217</v>
      </c>
      <c r="M12" s="9">
        <f>SUM(M4:M11)</f>
        <v>217</v>
      </c>
      <c r="N12" s="9">
        <f>SUM(N4:N11)</f>
        <v>344</v>
      </c>
      <c r="O12" s="9">
        <f>SUM(O4:O11)</f>
        <v>92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72</v>
      </c>
      <c r="AD12" s="15">
        <f t="shared" si="6"/>
        <v>31</v>
      </c>
      <c r="AE12" s="15">
        <f t="shared" si="6"/>
        <v>31</v>
      </c>
      <c r="AF12" s="15">
        <f t="shared" si="6"/>
        <v>10</v>
      </c>
      <c r="AG12" s="15"/>
      <c r="AH12" s="15"/>
      <c r="AI12" s="15">
        <f t="shared" ref="AI12:AK12" si="7">SUM(AI3:AI11)</f>
        <v>215</v>
      </c>
      <c r="AJ12" s="15">
        <f t="shared" si="7"/>
        <v>2</v>
      </c>
      <c r="AK12" s="15">
        <f t="shared" si="7"/>
        <v>2</v>
      </c>
      <c r="AL12" s="36">
        <f>+AI12/AC12</f>
        <v>2.9861111111111112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9 Summary:</v>
      </c>
      <c r="C14" s="54"/>
      <c r="D14" s="54"/>
      <c r="E14" s="116">
        <v>44507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186</v>
      </c>
      <c r="D15" s="11"/>
      <c r="E15" s="23"/>
      <c r="F15" s="23"/>
      <c r="G15" s="5">
        <v>3</v>
      </c>
      <c r="H15" s="24">
        <v>1</v>
      </c>
      <c r="I15" s="23" t="s">
        <v>180</v>
      </c>
      <c r="J15" s="23"/>
      <c r="K15" s="23"/>
      <c r="L15" s="23" t="s">
        <v>83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15</v>
      </c>
      <c r="AA15" s="24">
        <v>2</v>
      </c>
      <c r="AB15" s="24">
        <v>1</v>
      </c>
      <c r="AC15" s="24">
        <f t="shared" ref="AC15:AC26" si="8">+AA15+AB15</f>
        <v>3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26</v>
      </c>
      <c r="AN15" s="15">
        <v>8</v>
      </c>
      <c r="AO15" s="15">
        <v>13</v>
      </c>
      <c r="AP15" s="15">
        <f t="shared" ref="AP15:AP26" si="9">+AN15+AO15</f>
        <v>21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 t="s">
        <v>438</v>
      </c>
      <c r="D16" s="16"/>
      <c r="E16" s="23"/>
      <c r="F16" s="23"/>
      <c r="G16" s="5"/>
      <c r="H16" s="24">
        <v>1</v>
      </c>
      <c r="I16" s="23" t="s">
        <v>180</v>
      </c>
      <c r="J16" s="23"/>
      <c r="K16" s="23"/>
      <c r="L16" s="23" t="s">
        <v>439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6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5</v>
      </c>
      <c r="AN16" s="24">
        <v>0</v>
      </c>
      <c r="AO16" s="24">
        <v>1</v>
      </c>
      <c r="AP16" s="24">
        <f t="shared" si="9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1</v>
      </c>
      <c r="I17" s="23" t="s">
        <v>260</v>
      </c>
      <c r="J17" s="23"/>
      <c r="K17" s="23"/>
      <c r="L17" s="23" t="s">
        <v>176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9</v>
      </c>
      <c r="AA17" s="24">
        <v>12</v>
      </c>
      <c r="AB17" s="24">
        <v>8</v>
      </c>
      <c r="AC17" s="24">
        <f t="shared" si="8"/>
        <v>20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6</v>
      </c>
      <c r="AN17" s="24">
        <v>14</v>
      </c>
      <c r="AO17" s="24">
        <v>3</v>
      </c>
      <c r="AP17" s="24">
        <f t="shared" si="9"/>
        <v>17</v>
      </c>
      <c r="AQ17" s="24">
        <v>2</v>
      </c>
      <c r="AR17" s="45"/>
    </row>
    <row r="18" spans="1:44" ht="15.95" customHeight="1" x14ac:dyDescent="0.25">
      <c r="A18" s="47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9</v>
      </c>
      <c r="AA18" s="24">
        <v>8</v>
      </c>
      <c r="AB18" s="24">
        <v>13</v>
      </c>
      <c r="AC18" s="24">
        <f t="shared" si="8"/>
        <v>21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9</v>
      </c>
      <c r="AN18" s="24">
        <v>14</v>
      </c>
      <c r="AO18" s="24">
        <v>11</v>
      </c>
      <c r="AP18" s="24">
        <f t="shared" si="9"/>
        <v>25</v>
      </c>
      <c r="AQ18" s="24">
        <v>0</v>
      </c>
      <c r="AR18" s="45"/>
    </row>
    <row r="19" spans="1:44" ht="15.95" customHeight="1" x14ac:dyDescent="0.25">
      <c r="A19" s="47"/>
      <c r="B19" s="24" t="s">
        <v>53</v>
      </c>
      <c r="C19" s="6" t="s">
        <v>188</v>
      </c>
      <c r="D19" s="11"/>
      <c r="E19" s="23"/>
      <c r="F19" s="23"/>
      <c r="G19" s="5">
        <v>0</v>
      </c>
      <c r="H19" s="24"/>
      <c r="I19" s="23"/>
      <c r="L19" s="23"/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8</v>
      </c>
      <c r="AA19" s="24">
        <v>1</v>
      </c>
      <c r="AB19" s="24">
        <v>4</v>
      </c>
      <c r="AC19" s="24">
        <f t="shared" si="8"/>
        <v>5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9</v>
      </c>
      <c r="AN19" s="24">
        <v>4</v>
      </c>
      <c r="AO19" s="24">
        <v>9</v>
      </c>
      <c r="AP19" s="24">
        <f t="shared" si="9"/>
        <v>13</v>
      </c>
      <c r="AQ19" s="24">
        <v>0</v>
      </c>
      <c r="AR19" s="45"/>
    </row>
    <row r="20" spans="1:44" ht="15.95" customHeight="1" x14ac:dyDescent="0.25">
      <c r="A20" s="47"/>
      <c r="B20" s="24" t="s">
        <v>34</v>
      </c>
      <c r="C20" s="23"/>
      <c r="D20" s="16" t="s">
        <v>140</v>
      </c>
      <c r="E20" s="23"/>
      <c r="F20" s="23"/>
      <c r="G20" s="5"/>
      <c r="H20" s="24"/>
      <c r="I20" s="23"/>
      <c r="L20" s="23"/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9</v>
      </c>
      <c r="AA20" s="24">
        <v>0</v>
      </c>
      <c r="AB20" s="24">
        <v>7</v>
      </c>
      <c r="AC20" s="24">
        <f t="shared" si="8"/>
        <v>7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7</v>
      </c>
      <c r="AN20" s="24">
        <v>2</v>
      </c>
      <c r="AO20" s="24">
        <v>7</v>
      </c>
      <c r="AP20" s="24">
        <f t="shared" si="9"/>
        <v>9</v>
      </c>
      <c r="AQ20" s="24">
        <v>0</v>
      </c>
      <c r="AR20" s="45"/>
    </row>
    <row r="21" spans="1:44" ht="15.95" customHeight="1" x14ac:dyDescent="0.25">
      <c r="A21" s="47"/>
      <c r="B21" s="40"/>
      <c r="C21" s="52"/>
      <c r="D21" s="52"/>
      <c r="E21" s="52"/>
      <c r="F21" s="52"/>
      <c r="G21" s="48"/>
      <c r="H21" s="51"/>
      <c r="I21" s="52"/>
      <c r="J21" s="52"/>
      <c r="K21" s="51"/>
      <c r="L21" s="51"/>
      <c r="M21" s="51"/>
      <c r="N21" s="51"/>
      <c r="O21" s="51"/>
      <c r="P21" s="51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9</v>
      </c>
      <c r="AA21" s="24">
        <v>4</v>
      </c>
      <c r="AB21" s="24">
        <v>3</v>
      </c>
      <c r="AC21" s="24">
        <f t="shared" si="8"/>
        <v>7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6</v>
      </c>
      <c r="AN21" s="24">
        <v>0</v>
      </c>
      <c r="AO21" s="24">
        <v>5</v>
      </c>
      <c r="AP21" s="24">
        <f t="shared" si="9"/>
        <v>5</v>
      </c>
      <c r="AQ21" s="24">
        <v>2</v>
      </c>
      <c r="AR21" s="45"/>
    </row>
    <row r="22" spans="1:44" ht="15.95" customHeight="1" x14ac:dyDescent="0.25">
      <c r="A22" s="47"/>
      <c r="B22" s="48" t="s">
        <v>58</v>
      </c>
      <c r="C22" s="6" t="s">
        <v>185</v>
      </c>
      <c r="E22" s="23"/>
      <c r="F22" s="23"/>
      <c r="G22" s="5">
        <v>1</v>
      </c>
      <c r="H22" s="24">
        <v>1</v>
      </c>
      <c r="I22" s="23" t="s">
        <v>313</v>
      </c>
      <c r="J22" s="23"/>
      <c r="K22" s="23"/>
      <c r="L22" s="23" t="s">
        <v>434</v>
      </c>
      <c r="M22" s="23"/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8</v>
      </c>
      <c r="AA22" s="24">
        <v>0</v>
      </c>
      <c r="AB22" s="24">
        <v>1</v>
      </c>
      <c r="AC22" s="24">
        <f t="shared" si="8"/>
        <v>1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4</v>
      </c>
      <c r="AN22" s="24">
        <v>0</v>
      </c>
      <c r="AO22" s="24">
        <v>5</v>
      </c>
      <c r="AP22" s="24">
        <f t="shared" si="9"/>
        <v>5</v>
      </c>
      <c r="AQ22" s="24">
        <v>0</v>
      </c>
      <c r="AR22" s="45"/>
    </row>
    <row r="23" spans="1:44" ht="15.95" customHeight="1" x14ac:dyDescent="0.25">
      <c r="A23" s="47"/>
      <c r="B23" s="24" t="s">
        <v>34</v>
      </c>
      <c r="C23" s="16" t="s">
        <v>430</v>
      </c>
      <c r="D23" s="16"/>
      <c r="E23" s="23"/>
      <c r="F23" s="23"/>
      <c r="G23" s="11"/>
      <c r="H23" s="24"/>
      <c r="I23" s="23"/>
      <c r="J23" s="23"/>
      <c r="K23" s="23"/>
      <c r="L23" s="23"/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9</v>
      </c>
      <c r="AA23" s="24">
        <v>2</v>
      </c>
      <c r="AB23" s="24">
        <v>3</v>
      </c>
      <c r="AC23" s="24">
        <f t="shared" si="8"/>
        <v>5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4</v>
      </c>
      <c r="AN23" s="24">
        <v>0</v>
      </c>
      <c r="AO23" s="24">
        <v>8</v>
      </c>
      <c r="AP23" s="24">
        <f t="shared" si="9"/>
        <v>8</v>
      </c>
      <c r="AQ23" s="24">
        <v>0</v>
      </c>
      <c r="AR23" s="50"/>
    </row>
    <row r="24" spans="1:44" ht="15.95" customHeight="1" x14ac:dyDescent="0.25">
      <c r="A24" s="47"/>
      <c r="C24" s="16" t="s">
        <v>431</v>
      </c>
      <c r="D24" s="16"/>
      <c r="E24" s="23"/>
      <c r="F24" s="23"/>
      <c r="G24" s="5"/>
      <c r="H24" s="24"/>
      <c r="I24" s="23"/>
      <c r="J24" s="23"/>
      <c r="K24" s="23"/>
      <c r="L24" s="23"/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4</v>
      </c>
      <c r="AA24" s="24">
        <v>0</v>
      </c>
      <c r="AB24" s="24">
        <v>1</v>
      </c>
      <c r="AC24" s="24">
        <f t="shared" si="8"/>
        <v>1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4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C25" s="16" t="s">
        <v>432</v>
      </c>
      <c r="H25" s="24"/>
      <c r="I25" s="23"/>
      <c r="L25" s="23"/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7</v>
      </c>
      <c r="AA25" s="24">
        <v>0</v>
      </c>
      <c r="AB25" s="24">
        <v>4</v>
      </c>
      <c r="AC25" s="24">
        <f t="shared" si="8"/>
        <v>4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9</v>
      </c>
      <c r="AN25" s="24">
        <v>3</v>
      </c>
      <c r="AO25" s="24">
        <v>5</v>
      </c>
      <c r="AP25" s="24">
        <f t="shared" si="9"/>
        <v>8</v>
      </c>
      <c r="AQ25" s="24">
        <v>2</v>
      </c>
      <c r="AR25" s="40"/>
    </row>
    <row r="26" spans="1:44" ht="15.95" customHeight="1" x14ac:dyDescent="0.25">
      <c r="A26" s="47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6</v>
      </c>
      <c r="AA26" s="24">
        <v>0</v>
      </c>
      <c r="AB26" s="24">
        <v>1</v>
      </c>
      <c r="AC26" s="24">
        <f t="shared" si="8"/>
        <v>1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8</v>
      </c>
      <c r="AN26" s="24">
        <v>1</v>
      </c>
      <c r="AO26" s="24">
        <v>8</v>
      </c>
      <c r="AP26" s="24">
        <f t="shared" si="9"/>
        <v>9</v>
      </c>
      <c r="AQ26" s="24">
        <v>0</v>
      </c>
      <c r="AR26" s="40"/>
    </row>
    <row r="27" spans="1:44" ht="15.95" customHeight="1" thickBot="1" x14ac:dyDescent="0.3">
      <c r="A27" s="47"/>
      <c r="C27" s="6" t="s">
        <v>187</v>
      </c>
      <c r="E27" s="23"/>
      <c r="F27" s="23"/>
      <c r="G27" s="5">
        <v>3</v>
      </c>
      <c r="H27" s="24">
        <v>1</v>
      </c>
      <c r="I27" s="23" t="s">
        <v>435</v>
      </c>
      <c r="J27" s="23"/>
      <c r="K27" s="23"/>
      <c r="L27" s="23" t="s">
        <v>436</v>
      </c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99</v>
      </c>
      <c r="AA27" s="25">
        <f t="shared" ref="AA27" si="10">SUM(AA15:AA26)</f>
        <v>29</v>
      </c>
      <c r="AB27" s="25">
        <f>SUM(AB15:AB26)</f>
        <v>46</v>
      </c>
      <c r="AC27" s="25">
        <f>+AB27+AA27</f>
        <v>75</v>
      </c>
      <c r="AD27" s="25">
        <f>SUM(AD15:AD26)</f>
        <v>12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97</v>
      </c>
      <c r="AN27" s="25">
        <f t="shared" ref="AN27" si="11">SUM(AN15:AN26)</f>
        <v>46</v>
      </c>
      <c r="AO27" s="25">
        <f>SUM(AO15:AO26)</f>
        <v>76</v>
      </c>
      <c r="AP27" s="25">
        <f>+AO27+AN27</f>
        <v>122</v>
      </c>
      <c r="AQ27" s="25">
        <f>SUM(AQ15:AQ26)</f>
        <v>8</v>
      </c>
      <c r="AR27" s="40"/>
    </row>
    <row r="28" spans="1:44" ht="15.95" customHeight="1" x14ac:dyDescent="0.25">
      <c r="A28" s="47"/>
      <c r="B28" s="24" t="s">
        <v>34</v>
      </c>
      <c r="C28" s="23" t="s">
        <v>433</v>
      </c>
      <c r="D28" s="16"/>
      <c r="H28" s="24">
        <v>2</v>
      </c>
      <c r="I28" s="23" t="s">
        <v>435</v>
      </c>
      <c r="J28" s="23"/>
      <c r="K28" s="23"/>
      <c r="L28" s="23" t="s">
        <v>71</v>
      </c>
      <c r="M28" s="23"/>
      <c r="N28" s="23"/>
      <c r="O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8</v>
      </c>
      <c r="AA28" s="15">
        <v>3</v>
      </c>
      <c r="AB28" s="15">
        <v>4</v>
      </c>
      <c r="AC28" s="15">
        <f t="shared" ref="AC28:AC39" si="12">+AA28+AB28</f>
        <v>7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29</v>
      </c>
      <c r="AN28" s="15">
        <v>11</v>
      </c>
      <c r="AO28" s="15">
        <v>10</v>
      </c>
      <c r="AP28" s="15">
        <f t="shared" ref="AP28:AP39" si="13">+AN28+AO28</f>
        <v>21</v>
      </c>
      <c r="AQ28" s="15">
        <v>8</v>
      </c>
      <c r="AR28" s="40"/>
    </row>
    <row r="29" spans="1:44" ht="15.95" customHeight="1" x14ac:dyDescent="0.25">
      <c r="A29" s="47"/>
      <c r="H29" s="24">
        <v>2</v>
      </c>
      <c r="I29" s="23" t="s">
        <v>435</v>
      </c>
      <c r="L29" s="23" t="s">
        <v>437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9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B30" s="40"/>
      <c r="C30" s="52"/>
      <c r="D30" s="52"/>
      <c r="E30" s="52"/>
      <c r="F30" s="52"/>
      <c r="G30" s="48"/>
      <c r="H30" s="51"/>
      <c r="I30" s="52"/>
      <c r="J30" s="52"/>
      <c r="K30" s="51"/>
      <c r="L30" s="51"/>
      <c r="M30" s="51"/>
      <c r="N30" s="51"/>
      <c r="O30" s="51"/>
      <c r="P30" s="51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9</v>
      </c>
      <c r="AA30" s="24">
        <v>5</v>
      </c>
      <c r="AB30" s="24">
        <v>4</v>
      </c>
      <c r="AC30" s="24">
        <f t="shared" si="12"/>
        <v>9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B31" s="48" t="s">
        <v>67</v>
      </c>
      <c r="C31" s="6" t="s">
        <v>184</v>
      </c>
      <c r="F31" s="20"/>
      <c r="G31" s="5">
        <v>4</v>
      </c>
      <c r="H31" s="24">
        <v>1</v>
      </c>
      <c r="I31" s="23" t="s">
        <v>130</v>
      </c>
      <c r="J31" s="23"/>
      <c r="K31" s="23"/>
      <c r="L31" s="23" t="s">
        <v>426</v>
      </c>
      <c r="M31" s="23"/>
      <c r="N31" s="23"/>
      <c r="O31" s="23"/>
      <c r="P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8</v>
      </c>
      <c r="AA31" s="24">
        <v>2</v>
      </c>
      <c r="AB31" s="24">
        <v>6</v>
      </c>
      <c r="AC31" s="24">
        <f t="shared" si="12"/>
        <v>8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6</v>
      </c>
      <c r="AN31" s="24">
        <v>1</v>
      </c>
      <c r="AO31" s="24">
        <v>0</v>
      </c>
      <c r="AP31" s="24">
        <f t="shared" si="13"/>
        <v>1</v>
      </c>
      <c r="AQ31" s="24">
        <v>0</v>
      </c>
      <c r="AR31" s="40"/>
    </row>
    <row r="32" spans="1:44" ht="15.95" customHeight="1" x14ac:dyDescent="0.25">
      <c r="A32" s="47"/>
      <c r="B32" s="24" t="s">
        <v>34</v>
      </c>
      <c r="C32" s="23"/>
      <c r="D32" s="23" t="s">
        <v>140</v>
      </c>
      <c r="E32" s="23"/>
      <c r="H32" s="24">
        <v>1</v>
      </c>
      <c r="I32" s="23" t="s">
        <v>172</v>
      </c>
      <c r="L32" s="23" t="s">
        <v>427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9</v>
      </c>
      <c r="AA32" s="24">
        <v>2</v>
      </c>
      <c r="AB32" s="24">
        <v>6</v>
      </c>
      <c r="AC32" s="24">
        <f t="shared" si="12"/>
        <v>8</v>
      </c>
      <c r="AD32" s="24">
        <v>2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8</v>
      </c>
      <c r="AN32" s="24">
        <v>3</v>
      </c>
      <c r="AO32" s="24">
        <v>4</v>
      </c>
      <c r="AP32" s="24">
        <f t="shared" si="13"/>
        <v>7</v>
      </c>
      <c r="AQ32" s="24">
        <v>4</v>
      </c>
      <c r="AR32" s="40"/>
    </row>
    <row r="33" spans="1:44" ht="15.95" customHeight="1" x14ac:dyDescent="0.25">
      <c r="A33" s="47"/>
      <c r="C33" s="23"/>
      <c r="H33" s="24">
        <v>1</v>
      </c>
      <c r="I33" s="23" t="s">
        <v>119</v>
      </c>
      <c r="L33" s="23" t="s">
        <v>428</v>
      </c>
      <c r="M33" s="23"/>
      <c r="N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9</v>
      </c>
      <c r="AA33" s="24">
        <v>5</v>
      </c>
      <c r="AB33" s="24">
        <v>6</v>
      </c>
      <c r="AC33" s="24">
        <f t="shared" si="12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7</v>
      </c>
      <c r="AN33" s="24">
        <v>0</v>
      </c>
      <c r="AO33" s="24">
        <v>3</v>
      </c>
      <c r="AP33" s="24">
        <f t="shared" si="13"/>
        <v>3</v>
      </c>
      <c r="AQ33" s="24">
        <v>0</v>
      </c>
      <c r="AR33" s="40"/>
    </row>
    <row r="34" spans="1:44" ht="15.95" customHeight="1" x14ac:dyDescent="0.25">
      <c r="A34" s="47"/>
      <c r="H34" s="24">
        <v>2</v>
      </c>
      <c r="I34" s="23" t="s">
        <v>300</v>
      </c>
      <c r="L34" s="23" t="s">
        <v>443</v>
      </c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7</v>
      </c>
      <c r="AA34" s="24">
        <v>1</v>
      </c>
      <c r="AB34" s="24">
        <v>4</v>
      </c>
      <c r="AC34" s="24">
        <f t="shared" si="12"/>
        <v>5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6</v>
      </c>
      <c r="AN34" s="24">
        <v>1</v>
      </c>
      <c r="AO34" s="24">
        <v>2</v>
      </c>
      <c r="AP34" s="24">
        <f t="shared" si="13"/>
        <v>3</v>
      </c>
      <c r="AQ34" s="24">
        <v>0</v>
      </c>
      <c r="AR34" s="40"/>
    </row>
    <row r="35" spans="1:44" ht="15.95" customHeight="1" x14ac:dyDescent="0.25">
      <c r="A35" s="47" t="s">
        <v>64</v>
      </c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6</v>
      </c>
      <c r="AA35" s="24">
        <v>1</v>
      </c>
      <c r="AB35" s="24">
        <v>0</v>
      </c>
      <c r="AC35" s="24">
        <f t="shared" si="12"/>
        <v>1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9</v>
      </c>
      <c r="AN35" s="24">
        <v>2</v>
      </c>
      <c r="AO35" s="24">
        <v>2</v>
      </c>
      <c r="AP35" s="24">
        <f t="shared" si="13"/>
        <v>4</v>
      </c>
      <c r="AQ35" s="24">
        <v>0</v>
      </c>
      <c r="AR35" s="40"/>
    </row>
    <row r="36" spans="1:44" ht="15.95" customHeight="1" x14ac:dyDescent="0.25">
      <c r="A36" s="47"/>
      <c r="C36" s="6" t="s">
        <v>169</v>
      </c>
      <c r="D36" s="1"/>
      <c r="E36" s="23"/>
      <c r="F36" s="23"/>
      <c r="G36" s="5">
        <v>1</v>
      </c>
      <c r="H36" s="24">
        <v>2</v>
      </c>
      <c r="I36" s="23" t="s">
        <v>88</v>
      </c>
      <c r="L36" s="23" t="s">
        <v>429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8</v>
      </c>
      <c r="AA36" s="24">
        <v>2</v>
      </c>
      <c r="AB36" s="24">
        <v>1</v>
      </c>
      <c r="AC36" s="24">
        <f t="shared" si="12"/>
        <v>3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3"/>
        <v>4</v>
      </c>
      <c r="AQ36" s="24">
        <v>2</v>
      </c>
      <c r="AR36" s="40"/>
    </row>
    <row r="37" spans="1:44" ht="15.95" customHeight="1" x14ac:dyDescent="0.25">
      <c r="A37" s="47"/>
      <c r="B37" s="24" t="s">
        <v>34</v>
      </c>
      <c r="C37" s="16" t="s">
        <v>425</v>
      </c>
      <c r="D37" s="16"/>
      <c r="H37" s="24"/>
      <c r="I37" s="23"/>
      <c r="L37" s="23"/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8</v>
      </c>
      <c r="AA37" s="24">
        <v>0</v>
      </c>
      <c r="AB37" s="24">
        <v>2</v>
      </c>
      <c r="AC37" s="24">
        <f t="shared" si="12"/>
        <v>2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8</v>
      </c>
      <c r="AN37" s="24">
        <v>0</v>
      </c>
      <c r="AO37" s="24">
        <v>2</v>
      </c>
      <c r="AP37" s="24">
        <f t="shared" si="13"/>
        <v>2</v>
      </c>
      <c r="AQ37" s="24">
        <v>0</v>
      </c>
      <c r="AR37" s="40"/>
    </row>
    <row r="38" spans="1:44" ht="15.95" customHeight="1" x14ac:dyDescent="0.25">
      <c r="A38" s="47"/>
      <c r="B38" s="40"/>
      <c r="C38" s="52"/>
      <c r="D38" s="52"/>
      <c r="E38" s="52"/>
      <c r="F38" s="52"/>
      <c r="G38" s="48"/>
      <c r="H38" s="51"/>
      <c r="I38" s="52"/>
      <c r="J38" s="52"/>
      <c r="K38" s="51"/>
      <c r="L38" s="51"/>
      <c r="M38" s="51"/>
      <c r="N38" s="51"/>
      <c r="O38" s="51"/>
      <c r="P38" s="51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9</v>
      </c>
      <c r="AA38" s="24">
        <v>2</v>
      </c>
      <c r="AB38" s="24">
        <v>7</v>
      </c>
      <c r="AC38" s="24">
        <f t="shared" si="12"/>
        <v>9</v>
      </c>
      <c r="AD38" s="24">
        <v>2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3"/>
        <v>1</v>
      </c>
      <c r="AQ38" s="24">
        <v>2</v>
      </c>
      <c r="AR38" s="40"/>
    </row>
    <row r="39" spans="1:44" ht="15.95" customHeight="1" x14ac:dyDescent="0.25">
      <c r="A39" s="47"/>
      <c r="B39" s="48" t="s">
        <v>80</v>
      </c>
      <c r="C39" s="6" t="s">
        <v>182</v>
      </c>
      <c r="E39" s="11"/>
      <c r="F39" s="11"/>
      <c r="G39" s="5">
        <v>6</v>
      </c>
      <c r="H39" s="24">
        <v>1</v>
      </c>
      <c r="I39" s="23" t="s">
        <v>171</v>
      </c>
      <c r="J39" s="23"/>
      <c r="K39" s="23"/>
      <c r="L39" s="23" t="s">
        <v>158</v>
      </c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2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8</v>
      </c>
      <c r="AN39" s="24">
        <v>3</v>
      </c>
      <c r="AO39" s="24">
        <v>2</v>
      </c>
      <c r="AP39" s="24">
        <f t="shared" si="13"/>
        <v>5</v>
      </c>
      <c r="AQ39" s="24">
        <v>0</v>
      </c>
      <c r="AR39" s="40"/>
    </row>
    <row r="40" spans="1:44" ht="15.95" customHeight="1" thickBot="1" x14ac:dyDescent="0.3">
      <c r="A40" s="47"/>
      <c r="B40" s="24" t="s">
        <v>34</v>
      </c>
      <c r="C40" s="16"/>
      <c r="D40" s="16" t="s">
        <v>140</v>
      </c>
      <c r="E40" s="16"/>
      <c r="H40" s="24">
        <v>1</v>
      </c>
      <c r="I40" s="23" t="s">
        <v>41</v>
      </c>
      <c r="J40" s="23"/>
      <c r="K40" s="23"/>
      <c r="L40" s="23" t="s">
        <v>419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98</v>
      </c>
      <c r="AA40" s="25">
        <f t="shared" ref="AA40" si="14">SUM(AA28:AA39)</f>
        <v>23</v>
      </c>
      <c r="AB40" s="25">
        <f>SUM(AB28:AB39)</f>
        <v>40</v>
      </c>
      <c r="AC40" s="25">
        <f>+AB40+AA40</f>
        <v>63</v>
      </c>
      <c r="AD40" s="25">
        <f>SUM(AD28:AD39)</f>
        <v>12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99</v>
      </c>
      <c r="AN40" s="25">
        <f t="shared" ref="AN40" si="15">SUM(AN28:AN39)</f>
        <v>21</v>
      </c>
      <c r="AO40" s="25">
        <f>SUM(AO28:AO39)</f>
        <v>30</v>
      </c>
      <c r="AP40" s="25">
        <f>+AO40+AN40</f>
        <v>51</v>
      </c>
      <c r="AQ40" s="25">
        <f>SUM(AQ28:AQ39)</f>
        <v>16</v>
      </c>
      <c r="AR40" s="40"/>
    </row>
    <row r="41" spans="1:44" ht="15.95" customHeight="1" x14ac:dyDescent="0.25">
      <c r="A41" s="47"/>
      <c r="H41" s="24">
        <v>1</v>
      </c>
      <c r="I41" s="23" t="s">
        <v>41</v>
      </c>
      <c r="L41" s="23" t="s">
        <v>420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25</v>
      </c>
      <c r="AA41" s="15">
        <v>7</v>
      </c>
      <c r="AB41" s="15">
        <v>9</v>
      </c>
      <c r="AC41" s="15">
        <f t="shared" ref="AC41:AC52" si="16">+AA41+AB41</f>
        <v>16</v>
      </c>
      <c r="AD41" s="15">
        <v>2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19.5</v>
      </c>
      <c r="AN41" s="15">
        <v>8</v>
      </c>
      <c r="AO41" s="15">
        <v>7</v>
      </c>
      <c r="AP41" s="15">
        <f t="shared" ref="AP41:AP52" si="17">+AN41+AO41</f>
        <v>15</v>
      </c>
      <c r="AQ41" s="15">
        <v>2</v>
      </c>
      <c r="AR41" s="40"/>
    </row>
    <row r="42" spans="1:44" ht="15.95" customHeight="1" x14ac:dyDescent="0.25">
      <c r="A42" s="47"/>
      <c r="H42" s="24">
        <v>2</v>
      </c>
      <c r="I42" s="23" t="s">
        <v>171</v>
      </c>
      <c r="L42" s="23" t="s">
        <v>421</v>
      </c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9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7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H43" s="24">
        <v>2</v>
      </c>
      <c r="I43" s="23" t="s">
        <v>41</v>
      </c>
      <c r="L43" s="23" t="s">
        <v>54</v>
      </c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9</v>
      </c>
      <c r="AA43" s="24">
        <v>11</v>
      </c>
      <c r="AB43" s="24">
        <v>4</v>
      </c>
      <c r="AC43" s="24">
        <f t="shared" si="16"/>
        <v>15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7</v>
      </c>
      <c r="AN43" s="24">
        <v>7</v>
      </c>
      <c r="AO43" s="24">
        <v>4</v>
      </c>
      <c r="AP43" s="24">
        <f t="shared" si="17"/>
        <v>11</v>
      </c>
      <c r="AQ43" s="24">
        <v>4</v>
      </c>
      <c r="AR43" s="40"/>
    </row>
    <row r="44" spans="1:44" ht="15.95" customHeight="1" x14ac:dyDescent="0.25">
      <c r="A44" s="47"/>
      <c r="H44" s="24">
        <v>2</v>
      </c>
      <c r="I44" s="23" t="s">
        <v>171</v>
      </c>
      <c r="L44" s="23" t="s">
        <v>158</v>
      </c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7</v>
      </c>
      <c r="AA44" s="24">
        <v>1</v>
      </c>
      <c r="AB44" s="24">
        <v>5</v>
      </c>
      <c r="AC44" s="24">
        <f t="shared" si="16"/>
        <v>6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8</v>
      </c>
      <c r="AN44" s="24">
        <v>2</v>
      </c>
      <c r="AO44" s="24">
        <v>5</v>
      </c>
      <c r="AP44" s="24">
        <f t="shared" si="17"/>
        <v>7</v>
      </c>
      <c r="AQ44" s="24">
        <v>0</v>
      </c>
      <c r="AR44" s="40"/>
    </row>
    <row r="45" spans="1:44" ht="15.95" customHeight="1" x14ac:dyDescent="0.25">
      <c r="A45" s="47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7</v>
      </c>
      <c r="AA45" s="24">
        <v>1</v>
      </c>
      <c r="AB45" s="24">
        <v>2</v>
      </c>
      <c r="AC45" s="24">
        <f t="shared" si="16"/>
        <v>3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7</v>
      </c>
      <c r="AN45" s="24">
        <v>1</v>
      </c>
      <c r="AO45" s="24">
        <v>5</v>
      </c>
      <c r="AP45" s="24">
        <f t="shared" si="17"/>
        <v>6</v>
      </c>
      <c r="AQ45" s="24">
        <v>0</v>
      </c>
      <c r="AR45" s="40"/>
    </row>
    <row r="46" spans="1:44" ht="15.95" customHeight="1" x14ac:dyDescent="0.25">
      <c r="A46" s="47"/>
      <c r="B46" s="11"/>
      <c r="C46" s="6" t="s">
        <v>183</v>
      </c>
      <c r="D46" s="16"/>
      <c r="F46" s="11"/>
      <c r="G46" s="5">
        <v>3</v>
      </c>
      <c r="H46" s="24">
        <v>2</v>
      </c>
      <c r="I46" s="23" t="s">
        <v>125</v>
      </c>
      <c r="L46" s="23" t="s">
        <v>444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8</v>
      </c>
      <c r="AA46" s="24">
        <v>5</v>
      </c>
      <c r="AB46" s="24">
        <v>4</v>
      </c>
      <c r="AC46" s="24">
        <f t="shared" si="16"/>
        <v>9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7"/>
        <v>2</v>
      </c>
      <c r="AQ46" s="24">
        <v>0</v>
      </c>
      <c r="AR46" s="40"/>
    </row>
    <row r="47" spans="1:44" ht="15.95" customHeight="1" x14ac:dyDescent="0.25">
      <c r="A47" s="47"/>
      <c r="B47" s="24" t="s">
        <v>34</v>
      </c>
      <c r="C47" s="23"/>
      <c r="D47" s="16" t="s">
        <v>140</v>
      </c>
      <c r="E47" s="23"/>
      <c r="F47" s="23"/>
      <c r="G47" s="5"/>
      <c r="H47" s="24">
        <v>2</v>
      </c>
      <c r="I47" s="23" t="s">
        <v>422</v>
      </c>
      <c r="L47" s="23" t="s">
        <v>423</v>
      </c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9</v>
      </c>
      <c r="AN47" s="24">
        <v>0</v>
      </c>
      <c r="AO47" s="24">
        <v>3</v>
      </c>
      <c r="AP47" s="24">
        <f t="shared" si="17"/>
        <v>3</v>
      </c>
      <c r="AQ47" s="24">
        <v>0</v>
      </c>
      <c r="AR47" s="40"/>
    </row>
    <row r="48" spans="1:44" ht="15.95" customHeight="1" x14ac:dyDescent="0.25">
      <c r="A48" s="47"/>
      <c r="H48" s="24">
        <v>2</v>
      </c>
      <c r="I48" s="23" t="s">
        <v>422</v>
      </c>
      <c r="L48" s="23" t="s">
        <v>424</v>
      </c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9</v>
      </c>
      <c r="AA48" s="24">
        <v>1</v>
      </c>
      <c r="AB48" s="24">
        <v>4</v>
      </c>
      <c r="AC48" s="24">
        <f t="shared" si="16"/>
        <v>5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9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B49" s="40"/>
      <c r="C49" s="52"/>
      <c r="D49" s="52"/>
      <c r="E49" s="52"/>
      <c r="F49" s="52"/>
      <c r="G49" s="48"/>
      <c r="H49" s="51"/>
      <c r="I49" s="52"/>
      <c r="J49" s="52"/>
      <c r="K49" s="51"/>
      <c r="L49" s="51"/>
      <c r="M49" s="51"/>
      <c r="N49" s="51"/>
      <c r="O49" s="51"/>
      <c r="P49" s="5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8</v>
      </c>
      <c r="AA49" s="24">
        <v>1</v>
      </c>
      <c r="AB49" s="24">
        <v>5</v>
      </c>
      <c r="AC49" s="24">
        <f t="shared" si="16"/>
        <v>6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B50" s="11"/>
      <c r="C50" s="11"/>
      <c r="D50" s="11"/>
      <c r="E50" s="23" t="s">
        <v>142</v>
      </c>
      <c r="F50" s="23"/>
      <c r="G50" s="5">
        <f>SUM(G14:G49)</f>
        <v>21</v>
      </c>
      <c r="H50" s="5"/>
      <c r="I50" s="20"/>
      <c r="J50" s="23" t="s">
        <v>84</v>
      </c>
      <c r="K50" s="20"/>
      <c r="L50" s="5">
        <f>COUNTA(C14:C49)-8</f>
        <v>6</v>
      </c>
      <c r="N50" s="23" t="s">
        <v>102</v>
      </c>
      <c r="O50" s="5">
        <f>2*L50</f>
        <v>12</v>
      </c>
      <c r="P50" s="11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9</v>
      </c>
      <c r="AA50" s="24">
        <v>0</v>
      </c>
      <c r="AB50" s="24">
        <v>5</v>
      </c>
      <c r="AC50" s="24">
        <f t="shared" si="16"/>
        <v>5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9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E51" s="23" t="s">
        <v>141</v>
      </c>
      <c r="F51" s="23"/>
      <c r="G51" s="5">
        <f>COUNTA(L15:L49)+COUNTIF(L15:L49,"*&amp;*")</f>
        <v>35</v>
      </c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5</v>
      </c>
      <c r="AA51" s="24">
        <v>1</v>
      </c>
      <c r="AB51" s="24">
        <v>4</v>
      </c>
      <c r="AC51" s="24">
        <f t="shared" si="16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8</v>
      </c>
      <c r="AN51" s="24">
        <v>0</v>
      </c>
      <c r="AO51" s="24">
        <v>1</v>
      </c>
      <c r="AP51" s="24">
        <f t="shared" si="17"/>
        <v>1</v>
      </c>
      <c r="AQ51" s="24">
        <v>0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7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99</v>
      </c>
      <c r="AA53" s="25">
        <f t="shared" ref="AA53" si="18">SUM(AA41:AA52)</f>
        <v>29</v>
      </c>
      <c r="AB53" s="25">
        <f>SUM(AB41:AB52)</f>
        <v>45</v>
      </c>
      <c r="AC53" s="25">
        <f>+AB53+AA53</f>
        <v>74</v>
      </c>
      <c r="AD53" s="25">
        <f>SUM(AD41:AD52)</f>
        <v>12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98</v>
      </c>
      <c r="AN53" s="25">
        <f t="shared" ref="AN53" si="19">SUM(AN41:AN52)</f>
        <v>19</v>
      </c>
      <c r="AO53" s="25">
        <f>SUM(AO41:AO52)</f>
        <v>28</v>
      </c>
      <c r="AP53" s="25">
        <f>+AO53+AN53</f>
        <v>47</v>
      </c>
      <c r="AQ53" s="25">
        <f>SUM(AQ41:AQ52)</f>
        <v>10</v>
      </c>
      <c r="AR53" s="40"/>
    </row>
    <row r="54" spans="1:44" ht="15.95" customHeight="1" x14ac:dyDescent="0.25">
      <c r="A54" s="47"/>
      <c r="B54" s="6" t="s">
        <v>117</v>
      </c>
      <c r="C54" s="6"/>
      <c r="N54" s="6"/>
      <c r="O54" s="6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21</v>
      </c>
      <c r="AA54" s="15">
        <v>6</v>
      </c>
      <c r="AB54" s="15">
        <v>8</v>
      </c>
      <c r="AC54" s="15">
        <f t="shared" ref="AC54:AC65" si="20">+AA54+AB54</f>
        <v>14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9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5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C56" s="6" t="s">
        <v>86</v>
      </c>
      <c r="H56" s="6" t="s">
        <v>93</v>
      </c>
      <c r="M56" s="6" t="s">
        <v>94</v>
      </c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9</v>
      </c>
      <c r="AA56" s="24">
        <v>10</v>
      </c>
      <c r="AB56" s="24">
        <v>6</v>
      </c>
      <c r="AC56" s="24">
        <f t="shared" si="20"/>
        <v>16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8</v>
      </c>
      <c r="AN56" s="24">
        <v>11</v>
      </c>
      <c r="AO56" s="24">
        <v>6</v>
      </c>
      <c r="AP56" s="24">
        <f t="shared" si="21"/>
        <v>17</v>
      </c>
      <c r="AQ56" s="24">
        <v>4</v>
      </c>
      <c r="AR56" s="40"/>
    </row>
    <row r="57" spans="1:44" ht="15.95" customHeight="1" x14ac:dyDescent="0.25">
      <c r="A57" s="47"/>
      <c r="C57" s="23" t="s">
        <v>440</v>
      </c>
      <c r="F57" s="23"/>
      <c r="H57" s="23" t="s">
        <v>441</v>
      </c>
      <c r="I57" s="23"/>
      <c r="J57" s="23"/>
      <c r="K57" s="23"/>
      <c r="L57" s="23"/>
      <c r="M57" s="23" t="s">
        <v>140</v>
      </c>
      <c r="O57" s="23"/>
      <c r="P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5</v>
      </c>
      <c r="AA57" s="24">
        <v>1</v>
      </c>
      <c r="AB57" s="24">
        <v>3</v>
      </c>
      <c r="AC57" s="24">
        <f t="shared" si="20"/>
        <v>4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8</v>
      </c>
      <c r="AN57" s="24">
        <v>0</v>
      </c>
      <c r="AO57" s="24">
        <v>5</v>
      </c>
      <c r="AP57" s="24">
        <f t="shared" si="21"/>
        <v>5</v>
      </c>
      <c r="AQ57" s="24">
        <v>0</v>
      </c>
      <c r="AR57" s="40"/>
    </row>
    <row r="58" spans="1:44" ht="15.95" customHeight="1" x14ac:dyDescent="0.25">
      <c r="A58" s="47"/>
      <c r="H58" s="23" t="s">
        <v>442</v>
      </c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20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9</v>
      </c>
      <c r="AN58" s="24">
        <v>0</v>
      </c>
      <c r="AO58" s="24">
        <v>2</v>
      </c>
      <c r="AP58" s="24">
        <f t="shared" si="21"/>
        <v>2</v>
      </c>
      <c r="AQ58" s="24">
        <v>0</v>
      </c>
      <c r="AR58" s="40"/>
    </row>
    <row r="59" spans="1:44" ht="15.95" customHeight="1" x14ac:dyDescent="0.25">
      <c r="A59" s="47"/>
      <c r="H59" s="23" t="s">
        <v>392</v>
      </c>
      <c r="M59" s="23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9</v>
      </c>
      <c r="AA59" s="24">
        <v>5</v>
      </c>
      <c r="AB59" s="24">
        <v>3</v>
      </c>
      <c r="AC59" s="24">
        <f t="shared" si="20"/>
        <v>8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8</v>
      </c>
      <c r="AN59" s="24">
        <v>5</v>
      </c>
      <c r="AO59" s="24">
        <v>6</v>
      </c>
      <c r="AP59" s="24">
        <f t="shared" si="21"/>
        <v>11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9</v>
      </c>
      <c r="AA60" s="24">
        <v>3</v>
      </c>
      <c r="AB60" s="24">
        <v>9</v>
      </c>
      <c r="AC60" s="24">
        <f t="shared" si="20"/>
        <v>12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9</v>
      </c>
      <c r="AN60" s="24">
        <v>0</v>
      </c>
      <c r="AO60" s="24">
        <v>2</v>
      </c>
      <c r="AP60" s="24">
        <f t="shared" si="21"/>
        <v>2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8</v>
      </c>
      <c r="AA61" s="24">
        <v>0</v>
      </c>
      <c r="AB61" s="24">
        <v>2</v>
      </c>
      <c r="AC61" s="24">
        <f t="shared" si="20"/>
        <v>2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8</v>
      </c>
      <c r="AN61" s="24">
        <v>0</v>
      </c>
      <c r="AO61" s="24">
        <v>1</v>
      </c>
      <c r="AP61" s="24">
        <f t="shared" si="21"/>
        <v>1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6</v>
      </c>
      <c r="AA62" s="24">
        <v>0</v>
      </c>
      <c r="AB62" s="24">
        <v>4</v>
      </c>
      <c r="AC62" s="24">
        <f t="shared" si="20"/>
        <v>4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9</v>
      </c>
      <c r="AN62" s="24">
        <v>0</v>
      </c>
      <c r="AO62" s="24">
        <v>1</v>
      </c>
      <c r="AP62" s="24">
        <f t="shared" si="21"/>
        <v>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8</v>
      </c>
      <c r="AA63" s="24">
        <v>2</v>
      </c>
      <c r="AB63" s="24">
        <v>2</v>
      </c>
      <c r="AC63" s="24">
        <f t="shared" si="20"/>
        <v>4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8</v>
      </c>
      <c r="AN63" s="24">
        <v>2</v>
      </c>
      <c r="AO63" s="24">
        <v>0</v>
      </c>
      <c r="AP63" s="24">
        <f t="shared" si="21"/>
        <v>2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9</v>
      </c>
      <c r="AA64" s="24">
        <v>1</v>
      </c>
      <c r="AB64" s="24">
        <v>8</v>
      </c>
      <c r="AC64" s="24">
        <f t="shared" si="20"/>
        <v>9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9</v>
      </c>
      <c r="AN64" s="24">
        <v>2</v>
      </c>
      <c r="AO64" s="24">
        <v>2</v>
      </c>
      <c r="AP64" s="24">
        <f t="shared" si="21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6</v>
      </c>
      <c r="AA65" s="24">
        <v>0</v>
      </c>
      <c r="AB65" s="24">
        <v>3</v>
      </c>
      <c r="AC65" s="24">
        <f t="shared" si="20"/>
        <v>3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9</v>
      </c>
      <c r="AN65" s="24">
        <v>0</v>
      </c>
      <c r="AO65" s="24">
        <v>2</v>
      </c>
      <c r="AP65" s="24">
        <f t="shared" si="21"/>
        <v>2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98</v>
      </c>
      <c r="AA66" s="25">
        <f t="shared" ref="AA66" si="22">SUM(AA54:AA65)</f>
        <v>30</v>
      </c>
      <c r="AB66" s="25">
        <f>SUM(AB54:AB65)</f>
        <v>51</v>
      </c>
      <c r="AC66" s="25">
        <f>+AB66+AA66</f>
        <v>81</v>
      </c>
      <c r="AD66" s="25">
        <f>SUM(AD54:AD65)</f>
        <v>12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99</v>
      </c>
      <c r="AN66" s="25">
        <f t="shared" ref="AN66" si="23">SUM(AN54:AN65)</f>
        <v>20</v>
      </c>
      <c r="AO66" s="25">
        <f>SUM(AO54:AO65)</f>
        <v>28</v>
      </c>
      <c r="AP66" s="25">
        <f>+AO66+AN66</f>
        <v>48</v>
      </c>
      <c r="AQ66" s="25">
        <f>SUM(AQ54:AQ65)</f>
        <v>10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394</v>
      </c>
      <c r="AA67" s="39">
        <f t="shared" ref="AA67:AD67" si="24">+AA66+AA53+AA40+AA27</f>
        <v>111</v>
      </c>
      <c r="AB67" s="39">
        <f t="shared" si="24"/>
        <v>182</v>
      </c>
      <c r="AC67" s="39">
        <f t="shared" si="24"/>
        <v>293</v>
      </c>
      <c r="AD67" s="39">
        <f t="shared" si="24"/>
        <v>48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393</v>
      </c>
      <c r="AN67" s="39">
        <f t="shared" ref="AN67:AQ67" si="25">+AN66+AN53+AN40+AN27</f>
        <v>106</v>
      </c>
      <c r="AO67" s="39">
        <f t="shared" si="25"/>
        <v>162</v>
      </c>
      <c r="AP67" s="39">
        <f t="shared" si="25"/>
        <v>268</v>
      </c>
      <c r="AQ67" s="39">
        <f t="shared" si="25"/>
        <v>44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787</v>
      </c>
      <c r="AN68" s="24">
        <f>AA67+AN67</f>
        <v>217</v>
      </c>
      <c r="AO68" s="24">
        <f>AB67+AO67</f>
        <v>344</v>
      </c>
      <c r="AP68" s="37">
        <f>AC67+AP67</f>
        <v>561</v>
      </c>
      <c r="AQ68" s="24">
        <f>AD67+AQ67</f>
        <v>92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9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449</v>
      </c>
      <c r="Z77" s="24">
        <v>1</v>
      </c>
      <c r="AA77" s="24">
        <v>0</v>
      </c>
      <c r="AB77" s="24">
        <v>0</v>
      </c>
      <c r="AC77" s="24">
        <f t="shared" ref="AC77" si="26">+AA77+AB77</f>
        <v>0</v>
      </c>
      <c r="AD77" s="24">
        <v>0</v>
      </c>
      <c r="AF77" s="30">
        <v>6</v>
      </c>
      <c r="AG77" s="23" t="s">
        <v>214</v>
      </c>
      <c r="AM77" s="24">
        <v>4</v>
      </c>
      <c r="AN77" s="24">
        <v>0</v>
      </c>
      <c r="AO77" s="24">
        <v>1</v>
      </c>
      <c r="AP77" s="24">
        <f t="shared" ref="AP77:AP78" si="27">+AN77+AO77</f>
        <v>1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305</v>
      </c>
      <c r="Z78" s="24">
        <v>1</v>
      </c>
      <c r="AA78" s="24">
        <v>0</v>
      </c>
      <c r="AB78" s="24">
        <v>1</v>
      </c>
      <c r="AC78" s="24">
        <f t="shared" ref="AC78:AC79" si="28">+AA78+AB78</f>
        <v>1</v>
      </c>
      <c r="AD78" s="24">
        <v>0</v>
      </c>
      <c r="AF78" s="30">
        <v>9.5</v>
      </c>
      <c r="AG78" s="23" t="s">
        <v>417</v>
      </c>
      <c r="AM78" s="24">
        <v>2</v>
      </c>
      <c r="AN78" s="24">
        <v>5</v>
      </c>
      <c r="AO78" s="24">
        <v>0</v>
      </c>
      <c r="AP78" s="24">
        <f t="shared" si="27"/>
        <v>5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H79" s="24"/>
      <c r="I79" s="24">
        <v>9</v>
      </c>
      <c r="J79" s="24">
        <v>14</v>
      </c>
      <c r="K79" s="24">
        <v>11</v>
      </c>
      <c r="L79" s="55">
        <f t="shared" ref="L79:L105" si="29">+J79+K79</f>
        <v>25</v>
      </c>
      <c r="M79" s="24">
        <v>0</v>
      </c>
      <c r="Q79" s="40"/>
      <c r="R79" s="40"/>
      <c r="S79" s="30">
        <v>8</v>
      </c>
      <c r="T79" s="23" t="s">
        <v>447</v>
      </c>
      <c r="Z79" s="24">
        <v>2</v>
      </c>
      <c r="AA79" s="24">
        <v>0</v>
      </c>
      <c r="AB79" s="24">
        <v>1</v>
      </c>
      <c r="AC79" s="24">
        <f t="shared" si="28"/>
        <v>1</v>
      </c>
      <c r="AD79" s="24">
        <v>0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171</v>
      </c>
      <c r="E80" s="23"/>
      <c r="F80" s="23"/>
      <c r="G80" s="23" t="s">
        <v>136</v>
      </c>
      <c r="H80" s="24"/>
      <c r="I80" s="24">
        <v>9</v>
      </c>
      <c r="J80" s="24">
        <v>8</v>
      </c>
      <c r="K80" s="24">
        <v>13</v>
      </c>
      <c r="L80" s="55">
        <f t="shared" si="29"/>
        <v>21</v>
      </c>
      <c r="M80" s="24">
        <v>2</v>
      </c>
      <c r="Q80" s="40"/>
      <c r="R80" s="40"/>
      <c r="S80" s="30">
        <v>9.5</v>
      </c>
      <c r="T80" s="23" t="s">
        <v>381</v>
      </c>
      <c r="Z80" s="24">
        <v>1</v>
      </c>
      <c r="AA80" s="24">
        <v>1</v>
      </c>
      <c r="AB80" s="24">
        <v>1</v>
      </c>
      <c r="AC80" s="24">
        <f>+AA80+AB80</f>
        <v>2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158</v>
      </c>
      <c r="E81" s="23"/>
      <c r="F81" s="23"/>
      <c r="G81" s="23" t="s">
        <v>136</v>
      </c>
      <c r="H81" s="24"/>
      <c r="I81" s="24">
        <v>9</v>
      </c>
      <c r="J81" s="24">
        <v>12</v>
      </c>
      <c r="K81" s="24">
        <v>8</v>
      </c>
      <c r="L81" s="55">
        <f t="shared" si="29"/>
        <v>20</v>
      </c>
      <c r="M81" s="24">
        <v>6</v>
      </c>
      <c r="Q81" s="40"/>
      <c r="R81" s="40"/>
      <c r="S81" s="30">
        <v>6.5</v>
      </c>
      <c r="T81" s="23" t="s">
        <v>213</v>
      </c>
      <c r="Z81" s="24">
        <v>7</v>
      </c>
      <c r="AA81" s="24">
        <v>2</v>
      </c>
      <c r="AB81" s="24">
        <v>0</v>
      </c>
      <c r="AC81" s="24">
        <f>+AA81+AB81</f>
        <v>2</v>
      </c>
      <c r="AD81" s="24">
        <v>0</v>
      </c>
      <c r="AF81" s="30">
        <v>8</v>
      </c>
      <c r="AG81" s="23" t="s">
        <v>306</v>
      </c>
      <c r="AM81" s="24">
        <v>3</v>
      </c>
      <c r="AN81" s="24">
        <v>0</v>
      </c>
      <c r="AO81" s="24">
        <v>3</v>
      </c>
      <c r="AP81" s="24">
        <f t="shared" ref="AP81:AP84" si="30">+AN81+AO81</f>
        <v>3</v>
      </c>
      <c r="AQ81" s="24">
        <v>2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H82" s="24"/>
      <c r="I82" s="24">
        <v>6</v>
      </c>
      <c r="J82" s="24">
        <v>14</v>
      </c>
      <c r="K82" s="24">
        <v>3</v>
      </c>
      <c r="L82" s="55">
        <f t="shared" si="29"/>
        <v>17</v>
      </c>
      <c r="M82" s="24">
        <v>2</v>
      </c>
      <c r="Q82" s="40"/>
      <c r="R82" s="40"/>
      <c r="S82" s="30">
        <v>6.5</v>
      </c>
      <c r="T82" s="23" t="s">
        <v>448</v>
      </c>
      <c r="Z82" s="24">
        <v>1</v>
      </c>
      <c r="AA82" s="24">
        <v>0</v>
      </c>
      <c r="AB82" s="24">
        <v>0</v>
      </c>
      <c r="AC82" s="24">
        <f t="shared" ref="AC82" si="31">+AA82+AB82</f>
        <v>0</v>
      </c>
      <c r="AD82" s="24">
        <v>0</v>
      </c>
      <c r="AF82" s="30">
        <v>8</v>
      </c>
      <c r="AG82" s="23" t="s">
        <v>341</v>
      </c>
      <c r="AM82" s="24">
        <v>3</v>
      </c>
      <c r="AN82" s="24">
        <v>2</v>
      </c>
      <c r="AO82" s="24">
        <v>0</v>
      </c>
      <c r="AP82" s="24">
        <f t="shared" si="30"/>
        <v>2</v>
      </c>
      <c r="AQ82" s="24">
        <v>2</v>
      </c>
      <c r="AR82" s="40"/>
    </row>
    <row r="83" spans="1:44" ht="15.75" customHeight="1" x14ac:dyDescent="0.25">
      <c r="A83" s="40"/>
      <c r="D83" s="23" t="s">
        <v>112</v>
      </c>
      <c r="E83" s="23"/>
      <c r="F83" s="23"/>
      <c r="G83" s="23" t="s">
        <v>148</v>
      </c>
      <c r="H83" s="24"/>
      <c r="I83" s="24">
        <v>8</v>
      </c>
      <c r="J83" s="24">
        <v>11</v>
      </c>
      <c r="K83" s="24">
        <v>6</v>
      </c>
      <c r="L83" s="55">
        <f t="shared" si="29"/>
        <v>17</v>
      </c>
      <c r="M83" s="24">
        <v>4</v>
      </c>
      <c r="Q83" s="40"/>
      <c r="R83" s="40"/>
      <c r="S83" s="30">
        <v>8</v>
      </c>
      <c r="T83" s="23" t="s">
        <v>416</v>
      </c>
      <c r="Z83" s="24">
        <v>1</v>
      </c>
      <c r="AA83" s="24">
        <v>0</v>
      </c>
      <c r="AB83" s="24">
        <v>0</v>
      </c>
      <c r="AC83" s="24">
        <f t="shared" ref="AC83:AC85" si="32">+AA83+AB83</f>
        <v>0</v>
      </c>
      <c r="AD83" s="24">
        <v>0</v>
      </c>
      <c r="AF83" s="30">
        <v>7.5</v>
      </c>
      <c r="AG83" s="23" t="s">
        <v>362</v>
      </c>
      <c r="AM83" s="24">
        <v>4</v>
      </c>
      <c r="AN83" s="24">
        <v>2</v>
      </c>
      <c r="AO83" s="24">
        <v>4</v>
      </c>
      <c r="AP83" s="24">
        <f t="shared" si="30"/>
        <v>6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9</v>
      </c>
      <c r="J84" s="24">
        <v>10</v>
      </c>
      <c r="K84" s="24">
        <v>6</v>
      </c>
      <c r="L84" s="55">
        <f t="shared" si="29"/>
        <v>16</v>
      </c>
      <c r="M84" s="24">
        <v>4</v>
      </c>
      <c r="Q84" s="40"/>
      <c r="R84" s="40"/>
      <c r="S84" s="30">
        <v>9.5</v>
      </c>
      <c r="T84" s="23" t="s">
        <v>285</v>
      </c>
      <c r="Z84" s="24">
        <v>3</v>
      </c>
      <c r="AA84" s="24">
        <v>5</v>
      </c>
      <c r="AB84" s="24">
        <v>3</v>
      </c>
      <c r="AC84" s="24">
        <f t="shared" si="32"/>
        <v>8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30"/>
        <v>0</v>
      </c>
      <c r="AQ84" s="24">
        <v>0</v>
      </c>
      <c r="AR84" s="40"/>
    </row>
    <row r="85" spans="1:44" ht="15.75" customHeight="1" x14ac:dyDescent="0.25">
      <c r="A85" s="40"/>
      <c r="D85" s="23" t="s">
        <v>125</v>
      </c>
      <c r="E85" s="23"/>
      <c r="F85" s="23"/>
      <c r="G85" s="23" t="s">
        <v>147</v>
      </c>
      <c r="H85" s="24"/>
      <c r="I85" s="24">
        <v>9</v>
      </c>
      <c r="J85" s="24">
        <v>11</v>
      </c>
      <c r="K85" s="24">
        <v>4</v>
      </c>
      <c r="L85" s="55">
        <f t="shared" si="29"/>
        <v>15</v>
      </c>
      <c r="M85" s="24">
        <v>0</v>
      </c>
      <c r="Q85" s="40"/>
      <c r="R85" s="40"/>
      <c r="S85" s="30">
        <v>7.5</v>
      </c>
      <c r="T85" s="23" t="s">
        <v>451</v>
      </c>
      <c r="Z85" s="24">
        <v>1</v>
      </c>
      <c r="AA85" s="24">
        <v>0</v>
      </c>
      <c r="AB85" s="24">
        <v>0</v>
      </c>
      <c r="AC85" s="24">
        <f t="shared" si="32"/>
        <v>0</v>
      </c>
      <c r="AD85" s="24">
        <v>0</v>
      </c>
      <c r="AF85" s="30">
        <v>7</v>
      </c>
      <c r="AG85" s="23" t="s">
        <v>293</v>
      </c>
      <c r="AM85" s="24">
        <v>2</v>
      </c>
      <c r="AN85" s="24">
        <v>1</v>
      </c>
      <c r="AO85" s="24">
        <v>0</v>
      </c>
      <c r="AP85" s="24">
        <f>+AN85+AO85</f>
        <v>1</v>
      </c>
      <c r="AQ85" s="24">
        <v>0</v>
      </c>
      <c r="AR85" s="40"/>
    </row>
    <row r="86" spans="1:44" ht="15.75" customHeight="1" x14ac:dyDescent="0.25">
      <c r="A86" s="40"/>
      <c r="D86" s="23" t="s">
        <v>123</v>
      </c>
      <c r="E86" s="23"/>
      <c r="F86" s="23"/>
      <c r="G86" s="23" t="s">
        <v>149</v>
      </c>
      <c r="H86" s="24"/>
      <c r="I86" s="24">
        <v>9</v>
      </c>
      <c r="J86" s="24">
        <v>4</v>
      </c>
      <c r="K86" s="24">
        <v>9</v>
      </c>
      <c r="L86" s="55">
        <f t="shared" si="29"/>
        <v>13</v>
      </c>
      <c r="M86" s="24">
        <v>0</v>
      </c>
      <c r="Q86" s="46"/>
      <c r="R86" s="46"/>
      <c r="S86" s="30">
        <v>6.5</v>
      </c>
      <c r="T86" s="23" t="s">
        <v>245</v>
      </c>
      <c r="Z86" s="24">
        <v>13</v>
      </c>
      <c r="AA86" s="24">
        <v>2</v>
      </c>
      <c r="AB86" s="24">
        <v>5</v>
      </c>
      <c r="AC86" s="24">
        <f>+AA86+AB86</f>
        <v>7</v>
      </c>
      <c r="AD86" s="24">
        <v>0</v>
      </c>
      <c r="AF86" s="30">
        <v>7.5</v>
      </c>
      <c r="AG86" s="23" t="s">
        <v>215</v>
      </c>
      <c r="AM86" s="24">
        <v>10</v>
      </c>
      <c r="AN86" s="24">
        <v>6</v>
      </c>
      <c r="AO86" s="24">
        <v>5</v>
      </c>
      <c r="AP86" s="24">
        <f>+AN86+AO86</f>
        <v>11</v>
      </c>
      <c r="AQ86" s="24">
        <v>0</v>
      </c>
      <c r="AR86" s="46"/>
    </row>
    <row r="87" spans="1:44" ht="15.75" customHeight="1" x14ac:dyDescent="0.25">
      <c r="A87" s="40"/>
      <c r="D87" s="23" t="s">
        <v>172</v>
      </c>
      <c r="E87" s="23"/>
      <c r="F87" s="23"/>
      <c r="G87" s="23" t="s">
        <v>146</v>
      </c>
      <c r="H87" s="24"/>
      <c r="I87" s="24">
        <v>9</v>
      </c>
      <c r="J87" s="24">
        <v>3</v>
      </c>
      <c r="K87" s="24">
        <v>9</v>
      </c>
      <c r="L87" s="55">
        <f t="shared" si="29"/>
        <v>12</v>
      </c>
      <c r="M87" s="24">
        <v>0</v>
      </c>
      <c r="Q87" s="46"/>
      <c r="R87" s="46"/>
      <c r="S87" s="30">
        <v>8</v>
      </c>
      <c r="T87" s="23" t="s">
        <v>283</v>
      </c>
      <c r="Z87" s="24">
        <v>2</v>
      </c>
      <c r="AA87" s="24">
        <v>1</v>
      </c>
      <c r="AB87" s="24">
        <v>0</v>
      </c>
      <c r="AC87" s="24">
        <f>+AA87+AB87</f>
        <v>1</v>
      </c>
      <c r="AD87" s="24">
        <v>0</v>
      </c>
      <c r="AF87" s="30">
        <v>8.5</v>
      </c>
      <c r="AG87" s="23" t="s">
        <v>339</v>
      </c>
      <c r="AM87" s="24">
        <v>4</v>
      </c>
      <c r="AN87" s="24">
        <v>2</v>
      </c>
      <c r="AO87" s="24">
        <v>2</v>
      </c>
      <c r="AP87" s="24">
        <f t="shared" ref="AP87:AP88" si="33">+AN87+AO87</f>
        <v>4</v>
      </c>
      <c r="AQ87" s="24">
        <v>4</v>
      </c>
      <c r="AR87" s="46"/>
    </row>
    <row r="88" spans="1:44" ht="15.75" customHeight="1" x14ac:dyDescent="0.25">
      <c r="A88" s="40"/>
      <c r="D88" s="23" t="s">
        <v>61</v>
      </c>
      <c r="E88" s="23"/>
      <c r="F88" s="23"/>
      <c r="G88" s="23" t="s">
        <v>17</v>
      </c>
      <c r="H88" s="24"/>
      <c r="I88" s="24">
        <v>7</v>
      </c>
      <c r="J88" s="24">
        <v>7</v>
      </c>
      <c r="K88" s="24">
        <v>4</v>
      </c>
      <c r="L88" s="55">
        <f t="shared" si="29"/>
        <v>11</v>
      </c>
      <c r="M88" s="24">
        <v>4</v>
      </c>
      <c r="Q88" s="46"/>
      <c r="R88" s="46"/>
      <c r="S88" s="30">
        <v>7</v>
      </c>
      <c r="T88" s="23" t="s">
        <v>340</v>
      </c>
      <c r="Z88" s="24">
        <v>1</v>
      </c>
      <c r="AA88" s="24">
        <v>0</v>
      </c>
      <c r="AB88" s="24">
        <v>0</v>
      </c>
      <c r="AC88" s="24">
        <f>+AA88+AB88</f>
        <v>0</v>
      </c>
      <c r="AD88" s="24">
        <v>0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3"/>
        <v>2</v>
      </c>
      <c r="AQ88" s="24">
        <v>0</v>
      </c>
      <c r="AR88" s="46"/>
    </row>
    <row r="89" spans="1:44" ht="15.75" customHeight="1" x14ac:dyDescent="0.25">
      <c r="A89" s="40"/>
      <c r="D89" s="23" t="s">
        <v>49</v>
      </c>
      <c r="E89" s="23"/>
      <c r="F89" s="23"/>
      <c r="G89" s="16" t="s">
        <v>138</v>
      </c>
      <c r="H89" s="24"/>
      <c r="I89" s="24">
        <v>9</v>
      </c>
      <c r="J89" s="24">
        <v>5</v>
      </c>
      <c r="K89" s="24">
        <v>6</v>
      </c>
      <c r="L89" s="55">
        <f t="shared" si="29"/>
        <v>11</v>
      </c>
      <c r="M89" s="24">
        <v>0</v>
      </c>
      <c r="Q89" s="47"/>
      <c r="R89" s="47"/>
      <c r="S89" s="30">
        <v>8.5</v>
      </c>
      <c r="T89" s="23" t="s">
        <v>244</v>
      </c>
      <c r="Z89" s="24">
        <v>1</v>
      </c>
      <c r="AA89" s="24">
        <v>2</v>
      </c>
      <c r="AB89" s="24">
        <v>0</v>
      </c>
      <c r="AC89" s="24">
        <f>+AA89+AB89</f>
        <v>2</v>
      </c>
      <c r="AD89" s="24">
        <v>0</v>
      </c>
      <c r="AF89" s="30">
        <v>7</v>
      </c>
      <c r="AG89" s="23" t="s">
        <v>210</v>
      </c>
      <c r="AM89" s="24">
        <v>7</v>
      </c>
      <c r="AN89" s="24">
        <v>2</v>
      </c>
      <c r="AO89" s="24">
        <v>1</v>
      </c>
      <c r="AP89" s="24">
        <f>+AN89+AO89</f>
        <v>3</v>
      </c>
      <c r="AQ89" s="24">
        <v>2</v>
      </c>
      <c r="AR89" s="47"/>
    </row>
    <row r="90" spans="1:44" ht="15.75" customHeight="1" x14ac:dyDescent="0.25">
      <c r="A90" s="40"/>
      <c r="D90" s="23" t="s">
        <v>106</v>
      </c>
      <c r="G90" s="23" t="s">
        <v>148</v>
      </c>
      <c r="H90" s="24"/>
      <c r="I90" s="24">
        <v>8</v>
      </c>
      <c r="J90" s="24">
        <v>5</v>
      </c>
      <c r="K90" s="24">
        <v>6</v>
      </c>
      <c r="L90" s="55">
        <f t="shared" si="29"/>
        <v>11</v>
      </c>
      <c r="M90" s="24">
        <v>0</v>
      </c>
      <c r="Q90" s="47"/>
      <c r="R90" s="47"/>
      <c r="S90" s="30">
        <v>7.5</v>
      </c>
      <c r="T90" s="23" t="s">
        <v>284</v>
      </c>
      <c r="Z90" s="24">
        <v>1</v>
      </c>
      <c r="AA90" s="24">
        <v>0</v>
      </c>
      <c r="AB90" s="24">
        <v>0</v>
      </c>
      <c r="AC90" s="24">
        <f t="shared" ref="AC90" si="34">+AA90+AB90</f>
        <v>0</v>
      </c>
      <c r="AD90" s="24">
        <v>0</v>
      </c>
      <c r="AF90" s="30">
        <v>6</v>
      </c>
      <c r="AG90" s="23" t="s">
        <v>364</v>
      </c>
      <c r="AM90" s="24">
        <v>2</v>
      </c>
      <c r="AN90" s="24">
        <v>0</v>
      </c>
      <c r="AO90" s="24">
        <v>2</v>
      </c>
      <c r="AP90" s="24">
        <f t="shared" ref="AP90:AP92" si="35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88</v>
      </c>
      <c r="E91" s="23"/>
      <c r="F91" s="23"/>
      <c r="G91" s="16" t="s">
        <v>138</v>
      </c>
      <c r="H91" s="24"/>
      <c r="I91" s="24">
        <v>9</v>
      </c>
      <c r="J91" s="24">
        <v>5</v>
      </c>
      <c r="K91" s="24">
        <v>4</v>
      </c>
      <c r="L91" s="55">
        <f t="shared" si="29"/>
        <v>9</v>
      </c>
      <c r="M91" s="24">
        <v>0</v>
      </c>
      <c r="Q91" s="47"/>
      <c r="R91" s="47"/>
      <c r="S91" s="30">
        <v>7</v>
      </c>
      <c r="T91" s="23" t="s">
        <v>212</v>
      </c>
      <c r="Z91" s="24">
        <v>3</v>
      </c>
      <c r="AA91" s="24">
        <v>0</v>
      </c>
      <c r="AB91" s="24">
        <v>1</v>
      </c>
      <c r="AC91" s="24">
        <f>+AA91+AB91</f>
        <v>1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5"/>
        <v>0</v>
      </c>
      <c r="AQ91" s="24">
        <v>0</v>
      </c>
      <c r="AR91" s="47"/>
    </row>
    <row r="92" spans="1:44" ht="15.75" customHeight="1" x14ac:dyDescent="0.25">
      <c r="A92" s="40"/>
      <c r="D92" s="23" t="s">
        <v>154</v>
      </c>
      <c r="E92" s="23"/>
      <c r="F92" s="23"/>
      <c r="G92" s="23" t="s">
        <v>147</v>
      </c>
      <c r="H92" s="24"/>
      <c r="I92" s="24">
        <v>8</v>
      </c>
      <c r="J92" s="24">
        <v>5</v>
      </c>
      <c r="K92" s="24">
        <v>4</v>
      </c>
      <c r="L92" s="55">
        <f t="shared" si="29"/>
        <v>9</v>
      </c>
      <c r="M92" s="24">
        <v>2</v>
      </c>
      <c r="Q92" s="47"/>
      <c r="R92" s="47"/>
      <c r="S92" s="30">
        <v>7.5</v>
      </c>
      <c r="T92" s="23" t="s">
        <v>280</v>
      </c>
      <c r="Z92" s="24">
        <v>2</v>
      </c>
      <c r="AA92" s="24">
        <v>0</v>
      </c>
      <c r="AB92" s="24">
        <v>1</v>
      </c>
      <c r="AC92" s="24">
        <f t="shared" ref="AC92:AC94" si="36">+AA92+AB92</f>
        <v>1</v>
      </c>
      <c r="AD92" s="24">
        <v>2</v>
      </c>
      <c r="AF92" s="30">
        <v>6</v>
      </c>
      <c r="AG92" s="23" t="s">
        <v>282</v>
      </c>
      <c r="AM92" s="24">
        <v>5</v>
      </c>
      <c r="AN92" s="24">
        <v>0</v>
      </c>
      <c r="AO92" s="24">
        <v>0</v>
      </c>
      <c r="AP92" s="24">
        <f t="shared" si="35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157</v>
      </c>
      <c r="G93" s="16" t="s">
        <v>138</v>
      </c>
      <c r="H93" s="24"/>
      <c r="I93" s="24">
        <v>9</v>
      </c>
      <c r="J93" s="24">
        <v>2</v>
      </c>
      <c r="K93" s="24">
        <v>7</v>
      </c>
      <c r="L93" s="55">
        <f t="shared" si="29"/>
        <v>9</v>
      </c>
      <c r="M93" s="24">
        <v>2</v>
      </c>
      <c r="Q93" s="47"/>
      <c r="R93" s="47"/>
      <c r="S93" s="30">
        <v>8.5</v>
      </c>
      <c r="T93" s="23" t="s">
        <v>240</v>
      </c>
      <c r="Z93" s="24">
        <v>7</v>
      </c>
      <c r="AA93" s="24">
        <v>4</v>
      </c>
      <c r="AB93" s="24">
        <v>3</v>
      </c>
      <c r="AC93" s="24">
        <f t="shared" si="36"/>
        <v>7</v>
      </c>
      <c r="AD93" s="24">
        <v>0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175</v>
      </c>
      <c r="G94" s="23" t="s">
        <v>149</v>
      </c>
      <c r="H94" s="24"/>
      <c r="I94" s="24">
        <v>7</v>
      </c>
      <c r="J94" s="24">
        <v>2</v>
      </c>
      <c r="K94" s="24">
        <v>7</v>
      </c>
      <c r="L94" s="55">
        <f t="shared" si="29"/>
        <v>9</v>
      </c>
      <c r="M94" s="24">
        <v>0</v>
      </c>
      <c r="Q94" s="47"/>
      <c r="R94" s="47"/>
      <c r="S94" s="30">
        <v>6.5</v>
      </c>
      <c r="T94" s="23" t="s">
        <v>450</v>
      </c>
      <c r="Z94" s="24">
        <v>1</v>
      </c>
      <c r="AA94" s="24">
        <v>0</v>
      </c>
      <c r="AB94" s="24">
        <v>1</v>
      </c>
      <c r="AC94" s="24">
        <f t="shared" si="36"/>
        <v>1</v>
      </c>
      <c r="AD94" s="24">
        <v>0</v>
      </c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59</v>
      </c>
      <c r="AN94" s="15">
        <f>SUM(AN77:AN93)</f>
        <v>24</v>
      </c>
      <c r="AO94" s="15">
        <f>SUM(AO77:AO93)</f>
        <v>24</v>
      </c>
      <c r="AP94" s="15">
        <f>SUM(AP77:AP93)</f>
        <v>48</v>
      </c>
      <c r="AQ94" s="15">
        <f>SUM(AQ77:AQ93)</f>
        <v>10</v>
      </c>
      <c r="AR94" s="47"/>
    </row>
    <row r="95" spans="1:44" ht="15.75" customHeight="1" x14ac:dyDescent="0.25">
      <c r="A95" s="40"/>
      <c r="D95" s="23" t="s">
        <v>179</v>
      </c>
      <c r="E95" s="23"/>
      <c r="F95" s="23"/>
      <c r="G95" s="23" t="s">
        <v>146</v>
      </c>
      <c r="H95" s="24"/>
      <c r="I95" s="24">
        <v>9</v>
      </c>
      <c r="J95" s="24">
        <v>1</v>
      </c>
      <c r="K95" s="24">
        <v>8</v>
      </c>
      <c r="L95" s="55">
        <f t="shared" si="29"/>
        <v>9</v>
      </c>
      <c r="M95" s="24">
        <v>4</v>
      </c>
      <c r="Q95" s="47"/>
      <c r="R95" s="47"/>
      <c r="S95" s="30">
        <v>8</v>
      </c>
      <c r="T95" s="23" t="s">
        <v>279</v>
      </c>
      <c r="Z95" s="24">
        <v>1</v>
      </c>
      <c r="AA95" s="24">
        <v>0</v>
      </c>
      <c r="AB95" s="24">
        <v>3</v>
      </c>
      <c r="AC95" s="24">
        <f>+AA95+AB95</f>
        <v>3</v>
      </c>
      <c r="AD95" s="24">
        <v>0</v>
      </c>
      <c r="AR95" s="47"/>
    </row>
    <row r="96" spans="1:44" ht="15.75" customHeight="1" thickBot="1" x14ac:dyDescent="0.3">
      <c r="A96" s="40"/>
      <c r="D96" s="23" t="s">
        <v>83</v>
      </c>
      <c r="E96" s="23"/>
      <c r="F96" s="23"/>
      <c r="G96" s="23" t="s">
        <v>149</v>
      </c>
      <c r="H96" s="24"/>
      <c r="I96" s="24">
        <v>8</v>
      </c>
      <c r="J96" s="24">
        <v>1</v>
      </c>
      <c r="K96" s="24">
        <v>8</v>
      </c>
      <c r="L96" s="55">
        <f t="shared" si="29"/>
        <v>9</v>
      </c>
      <c r="M96" s="24">
        <v>0</v>
      </c>
      <c r="Q96" s="47"/>
      <c r="R96" s="47"/>
      <c r="S96" s="30">
        <v>8</v>
      </c>
      <c r="T96" s="23" t="s">
        <v>415</v>
      </c>
      <c r="Z96" s="24">
        <v>1</v>
      </c>
      <c r="AA96" s="24">
        <v>0</v>
      </c>
      <c r="AB96" s="24">
        <v>2</v>
      </c>
      <c r="AC96" s="24">
        <f>+AA96+AB96</f>
        <v>2</v>
      </c>
      <c r="AD96" s="24">
        <v>0</v>
      </c>
      <c r="AR96" s="47"/>
    </row>
    <row r="97" spans="1:44" ht="15.75" customHeight="1" x14ac:dyDescent="0.25">
      <c r="A97" s="40"/>
      <c r="D97" s="23" t="s">
        <v>81</v>
      </c>
      <c r="E97" s="23"/>
      <c r="F97" s="23"/>
      <c r="G97" s="23" t="s">
        <v>146</v>
      </c>
      <c r="H97" s="24"/>
      <c r="I97" s="24">
        <v>9</v>
      </c>
      <c r="J97" s="24">
        <v>5</v>
      </c>
      <c r="K97" s="24">
        <v>3</v>
      </c>
      <c r="L97" s="55">
        <f t="shared" si="29"/>
        <v>8</v>
      </c>
      <c r="M97" s="24">
        <v>0</v>
      </c>
      <c r="Q97" s="47"/>
      <c r="R97" s="47"/>
      <c r="S97" s="8"/>
      <c r="T97" s="34" t="s">
        <v>124</v>
      </c>
      <c r="U97" s="8"/>
      <c r="V97" s="8"/>
      <c r="W97" s="8"/>
      <c r="X97" s="8"/>
      <c r="Y97" s="8"/>
      <c r="Z97" s="15">
        <f>SUM(Z77:Z96)</f>
        <v>51</v>
      </c>
      <c r="AA97" s="15">
        <f>SUM(AA77:AA96)</f>
        <v>17</v>
      </c>
      <c r="AB97" s="15">
        <f>SUM(AB77:AB96)</f>
        <v>22</v>
      </c>
      <c r="AC97" s="15">
        <f>SUM(AC77:AC96)</f>
        <v>39</v>
      </c>
      <c r="AD97" s="15">
        <f>SUM(AD77:AD96)</f>
        <v>2</v>
      </c>
      <c r="AR97" s="47"/>
    </row>
    <row r="98" spans="1:44" ht="15.75" customHeight="1" x14ac:dyDescent="0.25">
      <c r="A98" s="40"/>
      <c r="D98" s="23" t="s">
        <v>56</v>
      </c>
      <c r="G98" s="23" t="s">
        <v>149</v>
      </c>
      <c r="H98" s="24"/>
      <c r="I98" s="24">
        <v>9</v>
      </c>
      <c r="J98" s="24">
        <v>3</v>
      </c>
      <c r="K98" s="24">
        <v>5</v>
      </c>
      <c r="L98" s="55">
        <f t="shared" si="29"/>
        <v>8</v>
      </c>
      <c r="M98" s="24">
        <v>2</v>
      </c>
      <c r="Q98" s="47"/>
      <c r="R98" s="47"/>
      <c r="T98" s="23" t="s">
        <v>120</v>
      </c>
      <c r="Z98" s="24">
        <f>+Z97+AM94</f>
        <v>110</v>
      </c>
      <c r="AA98" s="24">
        <f>+AA97+AN94</f>
        <v>41</v>
      </c>
      <c r="AB98" s="24">
        <f>+AB97+AO94</f>
        <v>46</v>
      </c>
      <c r="AC98" s="24">
        <f>+AC97+AP94</f>
        <v>87</v>
      </c>
      <c r="AD98" s="24">
        <f>+AD97+AQ94</f>
        <v>12</v>
      </c>
      <c r="AR98" s="47"/>
    </row>
    <row r="99" spans="1:44" ht="15.75" customHeight="1" thickBot="1" x14ac:dyDescent="0.3">
      <c r="A99" s="40"/>
      <c r="D99" s="23" t="s">
        <v>35</v>
      </c>
      <c r="E99" s="23"/>
      <c r="F99" s="23"/>
      <c r="G99" s="16" t="s">
        <v>138</v>
      </c>
      <c r="H99" s="24"/>
      <c r="I99" s="24">
        <v>8</v>
      </c>
      <c r="J99" s="24">
        <v>2</v>
      </c>
      <c r="K99" s="24">
        <v>6</v>
      </c>
      <c r="L99" s="55">
        <f t="shared" si="29"/>
        <v>8</v>
      </c>
      <c r="M99" s="24">
        <v>0</v>
      </c>
      <c r="Q99" s="47"/>
      <c r="R99" s="47"/>
      <c r="AF99" s="31" t="s">
        <v>150</v>
      </c>
      <c r="AG99" s="31" t="s">
        <v>153</v>
      </c>
      <c r="AH99" s="31"/>
      <c r="AI99" s="43"/>
      <c r="AJ99" s="43"/>
      <c r="AK99" s="43"/>
      <c r="AL99" s="43"/>
      <c r="AM99" s="43" t="s">
        <v>4</v>
      </c>
      <c r="AN99" s="43" t="s">
        <v>29</v>
      </c>
      <c r="AO99" s="43" t="s">
        <v>30</v>
      </c>
      <c r="AP99" s="43" t="s">
        <v>31</v>
      </c>
      <c r="AQ99" s="43" t="s">
        <v>3</v>
      </c>
      <c r="AR99" s="47"/>
    </row>
    <row r="100" spans="1:44" ht="15.75" customHeight="1" thickBot="1" x14ac:dyDescent="0.3">
      <c r="A100" s="40"/>
      <c r="D100" s="23" t="s">
        <v>144</v>
      </c>
      <c r="E100" s="23"/>
      <c r="F100" s="23"/>
      <c r="G100" s="16" t="s">
        <v>138</v>
      </c>
      <c r="H100" s="24"/>
      <c r="I100" s="24">
        <v>9</v>
      </c>
      <c r="J100" s="24">
        <v>2</v>
      </c>
      <c r="K100" s="24">
        <v>6</v>
      </c>
      <c r="L100" s="55">
        <f t="shared" si="29"/>
        <v>8</v>
      </c>
      <c r="M100" s="24">
        <v>2</v>
      </c>
      <c r="Q100" s="47"/>
      <c r="R100" s="47"/>
      <c r="S100" s="31" t="s">
        <v>150</v>
      </c>
      <c r="T100" s="31" t="s">
        <v>153</v>
      </c>
      <c r="U100" s="31"/>
      <c r="V100" s="43"/>
      <c r="W100" s="43"/>
      <c r="X100" s="43"/>
      <c r="Y100" s="43"/>
      <c r="Z100" s="43" t="s">
        <v>4</v>
      </c>
      <c r="AA100" s="43" t="s">
        <v>29</v>
      </c>
      <c r="AB100" s="43" t="s">
        <v>30</v>
      </c>
      <c r="AC100" s="43" t="s">
        <v>31</v>
      </c>
      <c r="AD100" s="43" t="s">
        <v>3</v>
      </c>
      <c r="AF100" s="24">
        <v>8.5</v>
      </c>
      <c r="AG100" s="23" t="s">
        <v>88</v>
      </c>
      <c r="AM100" s="24">
        <v>1</v>
      </c>
      <c r="AN100" s="24">
        <v>1</v>
      </c>
      <c r="AO100" s="24">
        <v>0</v>
      </c>
      <c r="AP100" s="24">
        <f t="shared" ref="AP100:AP103" si="37">+AN100+AO100</f>
        <v>1</v>
      </c>
      <c r="AQ100" s="24">
        <v>0</v>
      </c>
      <c r="AR100" s="47"/>
    </row>
    <row r="101" spans="1:44" ht="15.75" customHeight="1" x14ac:dyDescent="0.25">
      <c r="A101" s="40"/>
      <c r="D101" s="23" t="s">
        <v>69</v>
      </c>
      <c r="E101" s="23"/>
      <c r="F101" s="23"/>
      <c r="G101" s="23" t="s">
        <v>149</v>
      </c>
      <c r="H101" s="24"/>
      <c r="I101" s="24">
        <v>4</v>
      </c>
      <c r="J101" s="24">
        <v>0</v>
      </c>
      <c r="K101" s="24">
        <v>8</v>
      </c>
      <c r="L101" s="55">
        <f t="shared" si="29"/>
        <v>8</v>
      </c>
      <c r="M101" s="24">
        <v>0</v>
      </c>
      <c r="Q101" s="47"/>
      <c r="R101" s="47"/>
      <c r="S101" s="30">
        <v>6</v>
      </c>
      <c r="T101" s="23" t="s">
        <v>157</v>
      </c>
      <c r="Z101" s="24">
        <v>0.5</v>
      </c>
      <c r="AA101" s="24">
        <v>0</v>
      </c>
      <c r="AB101" s="24">
        <v>0</v>
      </c>
      <c r="AC101" s="24">
        <f t="shared" ref="AC101:AC107" si="38">+AA101+AB101</f>
        <v>0</v>
      </c>
      <c r="AD101" s="24">
        <v>0</v>
      </c>
      <c r="AF101" s="24">
        <v>7.5</v>
      </c>
      <c r="AG101" s="23" t="s">
        <v>39</v>
      </c>
      <c r="AM101" s="24">
        <v>2</v>
      </c>
      <c r="AN101" s="24">
        <v>0</v>
      </c>
      <c r="AO101" s="24">
        <v>0</v>
      </c>
      <c r="AP101" s="24">
        <f t="shared" si="37"/>
        <v>0</v>
      </c>
      <c r="AQ101" s="24">
        <v>0</v>
      </c>
      <c r="AR101" s="47"/>
    </row>
    <row r="102" spans="1:44" ht="15.75" customHeight="1" x14ac:dyDescent="0.25">
      <c r="A102" s="40"/>
      <c r="D102" s="23" t="s">
        <v>41</v>
      </c>
      <c r="E102" s="23"/>
      <c r="F102" s="23"/>
      <c r="G102" s="23" t="s">
        <v>136</v>
      </c>
      <c r="H102" s="24"/>
      <c r="I102" s="24">
        <v>9</v>
      </c>
      <c r="J102" s="24">
        <v>4</v>
      </c>
      <c r="K102" s="24">
        <v>3</v>
      </c>
      <c r="L102" s="55">
        <f t="shared" si="29"/>
        <v>7</v>
      </c>
      <c r="M102" s="24">
        <v>0</v>
      </c>
      <c r="Q102" s="47"/>
      <c r="R102" s="47"/>
      <c r="S102" s="30">
        <v>7</v>
      </c>
      <c r="T102" s="23" t="s">
        <v>167</v>
      </c>
      <c r="Z102" s="24">
        <v>1</v>
      </c>
      <c r="AA102" s="24">
        <v>0</v>
      </c>
      <c r="AB102" s="24">
        <v>0</v>
      </c>
      <c r="AC102" s="24">
        <f t="shared" si="38"/>
        <v>0</v>
      </c>
      <c r="AD102" s="24">
        <v>0</v>
      </c>
      <c r="AF102" s="30">
        <v>7.5</v>
      </c>
      <c r="AG102" s="23" t="s">
        <v>41</v>
      </c>
      <c r="AM102" s="24">
        <v>1</v>
      </c>
      <c r="AN102" s="24">
        <v>2</v>
      </c>
      <c r="AO102" s="24">
        <v>0</v>
      </c>
      <c r="AP102" s="24">
        <f t="shared" si="37"/>
        <v>2</v>
      </c>
      <c r="AQ102" s="24">
        <v>0</v>
      </c>
      <c r="AR102" s="47"/>
    </row>
    <row r="103" spans="1:44" ht="15.75" customHeight="1" x14ac:dyDescent="0.25">
      <c r="A103" s="40"/>
      <c r="D103" s="23" t="s">
        <v>62</v>
      </c>
      <c r="E103" s="23"/>
      <c r="F103" s="23"/>
      <c r="G103" s="16" t="s">
        <v>21</v>
      </c>
      <c r="H103" s="24"/>
      <c r="I103" s="24">
        <v>8</v>
      </c>
      <c r="J103" s="24">
        <v>3</v>
      </c>
      <c r="K103" s="24">
        <v>4</v>
      </c>
      <c r="L103" s="55">
        <f t="shared" si="29"/>
        <v>7</v>
      </c>
      <c r="M103" s="24">
        <v>4</v>
      </c>
      <c r="Q103" s="47"/>
      <c r="R103" s="47"/>
      <c r="S103" s="30">
        <v>7</v>
      </c>
      <c r="T103" s="23" t="s">
        <v>92</v>
      </c>
      <c r="Z103" s="24">
        <v>2</v>
      </c>
      <c r="AA103" s="24">
        <v>0</v>
      </c>
      <c r="AB103" s="24">
        <v>1</v>
      </c>
      <c r="AC103" s="24">
        <f t="shared" si="38"/>
        <v>1</v>
      </c>
      <c r="AD103" s="24">
        <v>0</v>
      </c>
      <c r="AF103" s="30">
        <v>7</v>
      </c>
      <c r="AG103" s="23" t="s">
        <v>38</v>
      </c>
      <c r="AH103" s="23"/>
      <c r="AM103" s="24">
        <v>2</v>
      </c>
      <c r="AN103" s="24">
        <v>0</v>
      </c>
      <c r="AO103" s="24">
        <v>1</v>
      </c>
      <c r="AP103" s="24">
        <f t="shared" si="37"/>
        <v>1</v>
      </c>
      <c r="AQ103" s="24">
        <v>0</v>
      </c>
      <c r="AR103" s="47"/>
    </row>
    <row r="104" spans="1:44" ht="15.75" customHeight="1" x14ac:dyDescent="0.25">
      <c r="A104" s="40"/>
      <c r="D104" s="23" t="s">
        <v>37</v>
      </c>
      <c r="E104" s="23"/>
      <c r="F104" s="23"/>
      <c r="G104" s="23" t="s">
        <v>17</v>
      </c>
      <c r="H104" s="24"/>
      <c r="I104" s="24">
        <v>8</v>
      </c>
      <c r="J104" s="24">
        <v>2</v>
      </c>
      <c r="K104" s="24">
        <v>5</v>
      </c>
      <c r="L104" s="55">
        <f t="shared" si="29"/>
        <v>7</v>
      </c>
      <c r="M104" s="24">
        <v>0</v>
      </c>
      <c r="Q104" s="47"/>
      <c r="R104" s="47"/>
      <c r="S104" s="30">
        <v>6</v>
      </c>
      <c r="T104" s="23" t="s">
        <v>70</v>
      </c>
      <c r="Z104" s="24">
        <v>1</v>
      </c>
      <c r="AA104" s="24">
        <v>0</v>
      </c>
      <c r="AB104" s="24">
        <v>0</v>
      </c>
      <c r="AC104" s="24">
        <f t="shared" si="38"/>
        <v>0</v>
      </c>
      <c r="AD104" s="24">
        <v>0</v>
      </c>
      <c r="AF104" s="24">
        <v>6.5</v>
      </c>
      <c r="AG104" s="23" t="s">
        <v>130</v>
      </c>
      <c r="AM104" s="24">
        <v>2</v>
      </c>
      <c r="AN104" s="24">
        <v>0</v>
      </c>
      <c r="AO104" s="24">
        <v>0</v>
      </c>
      <c r="AP104" s="24">
        <f>+AN104+AO104</f>
        <v>0</v>
      </c>
      <c r="AQ104" s="24">
        <v>2</v>
      </c>
      <c r="AR104" s="47"/>
    </row>
    <row r="105" spans="1:44" ht="15.75" customHeight="1" thickBot="1" x14ac:dyDescent="0.3">
      <c r="A105" s="40"/>
      <c r="D105" s="23" t="s">
        <v>66</v>
      </c>
      <c r="E105" s="23"/>
      <c r="F105" s="23"/>
      <c r="G105" s="23" t="s">
        <v>136</v>
      </c>
      <c r="H105" s="24"/>
      <c r="I105" s="24">
        <v>9</v>
      </c>
      <c r="J105" s="24">
        <v>0</v>
      </c>
      <c r="K105" s="24">
        <v>7</v>
      </c>
      <c r="L105" s="55">
        <f t="shared" si="29"/>
        <v>7</v>
      </c>
      <c r="M105" s="24">
        <v>2</v>
      </c>
      <c r="Q105" s="47"/>
      <c r="R105" s="47"/>
      <c r="S105" s="30">
        <v>6.5</v>
      </c>
      <c r="T105" s="23" t="s">
        <v>173</v>
      </c>
      <c r="Z105" s="24">
        <v>1</v>
      </c>
      <c r="AA105" s="24">
        <v>0</v>
      </c>
      <c r="AB105" s="24">
        <v>0</v>
      </c>
      <c r="AC105" s="24">
        <f t="shared" si="38"/>
        <v>0</v>
      </c>
      <c r="AD105" s="24">
        <v>0</v>
      </c>
      <c r="AF105" s="30">
        <v>8</v>
      </c>
      <c r="AG105" s="23" t="s">
        <v>66</v>
      </c>
      <c r="AM105" s="24">
        <v>1</v>
      </c>
      <c r="AN105" s="24">
        <v>0</v>
      </c>
      <c r="AO105" s="24">
        <v>1</v>
      </c>
      <c r="AP105" s="24">
        <f t="shared" ref="AP105" si="39">+AN105+AO105</f>
        <v>1</v>
      </c>
      <c r="AQ105" s="24">
        <v>0</v>
      </c>
      <c r="AR105" s="47"/>
    </row>
    <row r="106" spans="1:44" ht="15.75" customHeight="1" x14ac:dyDescent="0.25">
      <c r="A106" s="40"/>
      <c r="Q106" s="47"/>
      <c r="R106" s="47"/>
      <c r="S106" s="30">
        <v>9</v>
      </c>
      <c r="T106" s="23" t="s">
        <v>180</v>
      </c>
      <c r="Z106" s="24">
        <v>1</v>
      </c>
      <c r="AA106" s="24">
        <v>0</v>
      </c>
      <c r="AB106" s="24">
        <v>0</v>
      </c>
      <c r="AC106" s="24">
        <f t="shared" si="38"/>
        <v>0</v>
      </c>
      <c r="AD106" s="24">
        <v>0</v>
      </c>
      <c r="AF106" s="8"/>
      <c r="AG106" s="34" t="s">
        <v>124</v>
      </c>
      <c r="AH106" s="8"/>
      <c r="AI106" s="8"/>
      <c r="AJ106" s="8"/>
      <c r="AK106" s="8"/>
      <c r="AL106" s="8"/>
      <c r="AM106" s="15">
        <f>SUM(AM100:AM105)</f>
        <v>9</v>
      </c>
      <c r="AN106" s="15">
        <f t="shared" ref="AN106:AQ106" si="40">SUM(AN100:AN105)</f>
        <v>3</v>
      </c>
      <c r="AO106" s="15">
        <f t="shared" si="40"/>
        <v>2</v>
      </c>
      <c r="AP106" s="15">
        <f t="shared" si="40"/>
        <v>5</v>
      </c>
      <c r="AQ106" s="15">
        <f t="shared" si="40"/>
        <v>2</v>
      </c>
      <c r="AR106" s="47"/>
    </row>
    <row r="107" spans="1:44" ht="15.75" customHeight="1" x14ac:dyDescent="0.25">
      <c r="A107" s="40"/>
      <c r="Q107" s="47"/>
      <c r="R107" s="47"/>
      <c r="S107" s="30">
        <v>7</v>
      </c>
      <c r="T107" s="23" t="s">
        <v>122</v>
      </c>
      <c r="U107" s="23"/>
      <c r="V107" s="23"/>
      <c r="Z107" s="24">
        <v>1</v>
      </c>
      <c r="AA107" s="24">
        <v>0</v>
      </c>
      <c r="AB107" s="24">
        <v>0</v>
      </c>
      <c r="AC107" s="24">
        <f t="shared" si="38"/>
        <v>0</v>
      </c>
      <c r="AD107" s="24">
        <v>0</v>
      </c>
      <c r="AR107" s="47"/>
    </row>
    <row r="108" spans="1:44" ht="15.75" customHeight="1" thickBot="1" x14ac:dyDescent="0.3">
      <c r="A108" s="40"/>
      <c r="D108" s="2" t="s">
        <v>109</v>
      </c>
      <c r="E108" s="2"/>
      <c r="F108" s="2"/>
      <c r="G108" s="4" t="s">
        <v>2</v>
      </c>
      <c r="H108" s="4"/>
      <c r="I108" s="4" t="s">
        <v>4</v>
      </c>
      <c r="J108" s="4" t="s">
        <v>29</v>
      </c>
      <c r="K108" s="4" t="s">
        <v>30</v>
      </c>
      <c r="L108" s="4" t="s">
        <v>31</v>
      </c>
      <c r="M108" s="56" t="s">
        <v>3</v>
      </c>
      <c r="Q108" s="47"/>
      <c r="R108" s="47"/>
      <c r="S108" s="30">
        <v>6.5</v>
      </c>
      <c r="T108" s="23" t="s">
        <v>143</v>
      </c>
      <c r="Z108" s="24">
        <v>1</v>
      </c>
      <c r="AA108" s="24">
        <v>0</v>
      </c>
      <c r="AB108" s="24">
        <v>0</v>
      </c>
      <c r="AC108" s="24">
        <f>+AA108+AB108</f>
        <v>0</v>
      </c>
      <c r="AD108" s="24">
        <v>0</v>
      </c>
      <c r="AR108" s="47"/>
    </row>
    <row r="109" spans="1:44" ht="15.75" customHeight="1" x14ac:dyDescent="0.25">
      <c r="A109" s="40"/>
      <c r="D109" s="23" t="s">
        <v>38</v>
      </c>
      <c r="E109" s="23"/>
      <c r="F109" s="23"/>
      <c r="G109" s="23" t="s">
        <v>147</v>
      </c>
      <c r="I109" s="24">
        <v>8</v>
      </c>
      <c r="J109" s="24">
        <v>1</v>
      </c>
      <c r="K109" s="24">
        <v>5</v>
      </c>
      <c r="L109" s="24">
        <f t="shared" ref="L109:L118" si="41">+J109+K109</f>
        <v>6</v>
      </c>
      <c r="M109" s="55">
        <v>6</v>
      </c>
      <c r="Q109" s="47"/>
      <c r="R109" s="47"/>
      <c r="S109" s="30">
        <v>6.5</v>
      </c>
      <c r="T109" s="23" t="s">
        <v>55</v>
      </c>
      <c r="Z109" s="24">
        <v>1</v>
      </c>
      <c r="AA109" s="24">
        <v>0</v>
      </c>
      <c r="AB109" s="24">
        <v>1</v>
      </c>
      <c r="AC109" s="24">
        <f>+AA109+AB109</f>
        <v>1</v>
      </c>
      <c r="AD109" s="24">
        <v>0</v>
      </c>
      <c r="AR109" s="47"/>
    </row>
    <row r="110" spans="1:44" ht="15.75" customHeight="1" x14ac:dyDescent="0.25">
      <c r="A110" s="40"/>
      <c r="D110" s="23" t="s">
        <v>158</v>
      </c>
      <c r="E110" s="23"/>
      <c r="F110" s="23"/>
      <c r="G110" s="23" t="s">
        <v>136</v>
      </c>
      <c r="I110" s="24">
        <v>9</v>
      </c>
      <c r="J110" s="24">
        <v>12</v>
      </c>
      <c r="K110" s="24">
        <v>8</v>
      </c>
      <c r="L110" s="24">
        <f t="shared" si="41"/>
        <v>20</v>
      </c>
      <c r="M110" s="55">
        <v>6</v>
      </c>
      <c r="Q110" s="47"/>
      <c r="R110" s="47"/>
      <c r="S110" s="30">
        <v>6.5</v>
      </c>
      <c r="T110" s="23" t="s">
        <v>42</v>
      </c>
      <c r="Z110" s="24">
        <v>3</v>
      </c>
      <c r="AA110" s="24">
        <v>0</v>
      </c>
      <c r="AB110" s="24">
        <v>3</v>
      </c>
      <c r="AC110" s="24">
        <f>+AA110+AB110</f>
        <v>3</v>
      </c>
      <c r="AD110" s="24">
        <v>0</v>
      </c>
      <c r="AR110" s="47"/>
    </row>
    <row r="111" spans="1:44" ht="15.75" customHeight="1" x14ac:dyDescent="0.25">
      <c r="A111" s="40"/>
      <c r="D111" s="23" t="s">
        <v>44</v>
      </c>
      <c r="E111" s="23"/>
      <c r="F111" s="23"/>
      <c r="G111" s="23" t="s">
        <v>146</v>
      </c>
      <c r="I111" s="24">
        <v>6</v>
      </c>
      <c r="J111" s="24">
        <v>0</v>
      </c>
      <c r="K111" s="24">
        <v>4</v>
      </c>
      <c r="L111" s="24">
        <f t="shared" si="41"/>
        <v>4</v>
      </c>
      <c r="M111" s="55">
        <v>4</v>
      </c>
      <c r="Q111" s="47"/>
      <c r="R111" s="47"/>
      <c r="S111" s="30">
        <v>6.5</v>
      </c>
      <c r="T111" s="23" t="s">
        <v>71</v>
      </c>
      <c r="Z111" s="24">
        <v>1</v>
      </c>
      <c r="AA111" s="24">
        <v>0</v>
      </c>
      <c r="AB111" s="24">
        <v>0</v>
      </c>
      <c r="AC111" s="24">
        <f>+AA111+AB111</f>
        <v>0</v>
      </c>
      <c r="AD111" s="24">
        <v>0</v>
      </c>
      <c r="AR111" s="47"/>
    </row>
    <row r="112" spans="1:44" ht="15.75" customHeight="1" thickBot="1" x14ac:dyDescent="0.3">
      <c r="A112" s="40"/>
      <c r="D112" s="23" t="s">
        <v>61</v>
      </c>
      <c r="E112" s="23"/>
      <c r="F112" s="23"/>
      <c r="G112" s="23" t="s">
        <v>17</v>
      </c>
      <c r="I112" s="24">
        <v>7</v>
      </c>
      <c r="J112" s="24">
        <v>7</v>
      </c>
      <c r="K112" s="24">
        <v>4</v>
      </c>
      <c r="L112" s="24">
        <f t="shared" si="41"/>
        <v>11</v>
      </c>
      <c r="M112" s="55">
        <v>4</v>
      </c>
      <c r="Q112" s="47"/>
      <c r="R112" s="47"/>
      <c r="S112" s="30">
        <v>8.5</v>
      </c>
      <c r="T112" s="23" t="s">
        <v>63</v>
      </c>
      <c r="Z112" s="24">
        <v>1</v>
      </c>
      <c r="AA112" s="24">
        <v>1</v>
      </c>
      <c r="AB112" s="24">
        <v>0</v>
      </c>
      <c r="AC112" s="24">
        <f>+AA112+AB112</f>
        <v>1</v>
      </c>
      <c r="AD112" s="24">
        <v>0</v>
      </c>
      <c r="AM112" s="24"/>
      <c r="AN112" s="24"/>
      <c r="AO112" s="24"/>
      <c r="AP112" s="24"/>
      <c r="AQ112" s="24"/>
      <c r="AR112" s="47"/>
    </row>
    <row r="113" spans="1:44" ht="15.75" customHeight="1" x14ac:dyDescent="0.25">
      <c r="A113" s="40"/>
      <c r="D113" s="23" t="s">
        <v>112</v>
      </c>
      <c r="E113" s="23"/>
      <c r="F113" s="23"/>
      <c r="G113" s="23" t="s">
        <v>148</v>
      </c>
      <c r="I113" s="24">
        <v>8</v>
      </c>
      <c r="J113" s="24">
        <v>11</v>
      </c>
      <c r="K113" s="24">
        <v>6</v>
      </c>
      <c r="L113" s="24">
        <f t="shared" si="41"/>
        <v>17</v>
      </c>
      <c r="M113" s="55">
        <v>4</v>
      </c>
      <c r="Q113" s="47"/>
      <c r="R113" s="47"/>
      <c r="S113" s="8"/>
      <c r="T113" s="34" t="s">
        <v>124</v>
      </c>
      <c r="U113" s="8"/>
      <c r="V113" s="8"/>
      <c r="W113" s="8"/>
      <c r="X113" s="8"/>
      <c r="Y113" s="8"/>
      <c r="Z113" s="15">
        <f>SUM(Z101:Z112)</f>
        <v>14.5</v>
      </c>
      <c r="AA113" s="15">
        <f>SUM(AA101:AA112)</f>
        <v>1</v>
      </c>
      <c r="AB113" s="15">
        <f>SUM(AB101:AB112)</f>
        <v>5</v>
      </c>
      <c r="AC113" s="15">
        <f>SUM(AC101:AC112)</f>
        <v>6</v>
      </c>
      <c r="AD113" s="15">
        <f>SUM(AD101:AD112)</f>
        <v>0</v>
      </c>
      <c r="AR113" s="47"/>
    </row>
    <row r="114" spans="1:44" ht="15.75" customHeight="1" x14ac:dyDescent="0.25">
      <c r="A114" s="40"/>
      <c r="D114" s="23" t="s">
        <v>62</v>
      </c>
      <c r="E114" s="23"/>
      <c r="F114" s="23"/>
      <c r="G114" s="16" t="s">
        <v>21</v>
      </c>
      <c r="I114" s="24">
        <v>8</v>
      </c>
      <c r="J114" s="24">
        <v>3</v>
      </c>
      <c r="K114" s="24">
        <v>4</v>
      </c>
      <c r="L114" s="24">
        <f t="shared" si="41"/>
        <v>7</v>
      </c>
      <c r="M114" s="55">
        <v>4</v>
      </c>
      <c r="Q114" s="47"/>
      <c r="R114" s="47"/>
      <c r="T114" s="23" t="s">
        <v>121</v>
      </c>
      <c r="Z114" s="24">
        <f>+Z113+AM106</f>
        <v>23.5</v>
      </c>
      <c r="AA114" s="24">
        <f>+AA113+AN106</f>
        <v>4</v>
      </c>
      <c r="AB114" s="24">
        <f>+AB113+AO106</f>
        <v>7</v>
      </c>
      <c r="AC114" s="24">
        <f>+AC113+AP106</f>
        <v>11</v>
      </c>
      <c r="AD114" s="24">
        <f>+AD113+AQ106</f>
        <v>2</v>
      </c>
      <c r="AR114" s="47"/>
    </row>
    <row r="115" spans="1:44" ht="15.75" customHeight="1" x14ac:dyDescent="0.25">
      <c r="A115" s="40"/>
      <c r="D115" s="23" t="s">
        <v>173</v>
      </c>
      <c r="E115" s="23"/>
      <c r="F115" s="23"/>
      <c r="G115" s="16" t="s">
        <v>138</v>
      </c>
      <c r="I115" s="24">
        <v>8</v>
      </c>
      <c r="J115" s="24">
        <v>0</v>
      </c>
      <c r="K115" s="24">
        <v>2</v>
      </c>
      <c r="L115" s="24">
        <f t="shared" si="41"/>
        <v>2</v>
      </c>
      <c r="M115" s="55">
        <v>4</v>
      </c>
      <c r="Q115" s="47"/>
      <c r="R115" s="47"/>
      <c r="S115" s="30"/>
      <c r="T115" s="23"/>
      <c r="Z115" s="24"/>
      <c r="AA115" s="24"/>
      <c r="AB115" s="24"/>
      <c r="AC115" s="24"/>
      <c r="AD115" s="24"/>
      <c r="AP115" s="24"/>
      <c r="AQ115" s="24"/>
      <c r="AR115" s="47"/>
    </row>
    <row r="116" spans="1:44" ht="15.75" customHeight="1" x14ac:dyDescent="0.25">
      <c r="A116" s="40"/>
      <c r="D116" s="23" t="s">
        <v>20</v>
      </c>
      <c r="E116" s="23"/>
      <c r="F116" s="23"/>
      <c r="G116" s="16" t="s">
        <v>138</v>
      </c>
      <c r="I116" s="24">
        <v>8</v>
      </c>
      <c r="J116" s="24">
        <v>0</v>
      </c>
      <c r="K116" s="24">
        <v>0</v>
      </c>
      <c r="L116" s="24">
        <f t="shared" si="41"/>
        <v>0</v>
      </c>
      <c r="M116" s="55">
        <v>4</v>
      </c>
      <c r="Q116" s="47"/>
      <c r="R116" s="47"/>
      <c r="S116" s="30"/>
      <c r="T116" s="23" t="s">
        <v>120</v>
      </c>
      <c r="Z116" s="24">
        <f>+Z98+Z114+AC133-1-1</f>
        <v>152.5</v>
      </c>
      <c r="AA116" s="24">
        <f>+AA98+AA114</f>
        <v>45</v>
      </c>
      <c r="AB116" s="24">
        <f>+AB98+AB114</f>
        <v>53</v>
      </c>
      <c r="AC116" s="24">
        <f>AB116+AA116</f>
        <v>98</v>
      </c>
      <c r="AD116" s="24">
        <f>+AD98+AD114</f>
        <v>14</v>
      </c>
      <c r="AR116" s="47"/>
    </row>
    <row r="117" spans="1:44" ht="15.75" customHeight="1" x14ac:dyDescent="0.25">
      <c r="A117" s="40"/>
      <c r="D117" s="23" t="s">
        <v>119</v>
      </c>
      <c r="E117" s="23"/>
      <c r="F117" s="23"/>
      <c r="G117" s="23" t="s">
        <v>146</v>
      </c>
      <c r="I117" s="24">
        <v>9</v>
      </c>
      <c r="J117" s="24">
        <v>10</v>
      </c>
      <c r="K117" s="24">
        <v>6</v>
      </c>
      <c r="L117" s="24">
        <f t="shared" si="41"/>
        <v>16</v>
      </c>
      <c r="M117" s="55">
        <v>4</v>
      </c>
      <c r="Q117" s="47"/>
      <c r="R117" s="47"/>
      <c r="S117" s="30"/>
      <c r="T117" s="23" t="s">
        <v>107</v>
      </c>
      <c r="Z117" s="24">
        <f>+Z15+Z28+Z41+Z54+AM15+AM28+AM41+AM54</f>
        <v>152.5</v>
      </c>
      <c r="AA117" s="24">
        <f>+AA15+AA28+AA41+AA54+AN15+AN28+AN41+AN54</f>
        <v>45</v>
      </c>
      <c r="AB117" s="24">
        <f>+AB15+AB28+AB41+AB54+AO15+AO28+AO41+AO54</f>
        <v>53</v>
      </c>
      <c r="AC117" s="24">
        <f>+AC15+AC28+AC41+AC54+AP15+AP28+AP41+AP54</f>
        <v>98</v>
      </c>
      <c r="AD117" s="24">
        <f>+AD15+AD28+AD41+AD54+AQ15+AQ28+AQ41+AQ54</f>
        <v>14</v>
      </c>
      <c r="AR117" s="47"/>
    </row>
    <row r="118" spans="1:44" ht="15.75" customHeight="1" x14ac:dyDescent="0.25">
      <c r="A118" s="40"/>
      <c r="D118" s="23" t="s">
        <v>179</v>
      </c>
      <c r="E118" s="23"/>
      <c r="F118" s="23"/>
      <c r="G118" s="23" t="s">
        <v>146</v>
      </c>
      <c r="I118" s="24">
        <v>9</v>
      </c>
      <c r="J118" s="24">
        <v>1</v>
      </c>
      <c r="K118" s="24">
        <v>8</v>
      </c>
      <c r="L118" s="24">
        <f t="shared" si="41"/>
        <v>9</v>
      </c>
      <c r="M118" s="55">
        <v>4</v>
      </c>
      <c r="Q118" s="47"/>
      <c r="R118" s="47"/>
      <c r="AR118" s="47"/>
    </row>
    <row r="119" spans="1:44" ht="15.75" customHeight="1" x14ac:dyDescent="0.25">
      <c r="A119" s="40"/>
      <c r="D119" s="23"/>
      <c r="E119" s="23"/>
      <c r="F119" s="23"/>
      <c r="G119" s="23"/>
      <c r="H119" s="24"/>
      <c r="I119" s="24"/>
      <c r="J119" s="24"/>
      <c r="K119" s="24"/>
      <c r="L119" s="24"/>
      <c r="Q119" s="47"/>
      <c r="R119" s="47"/>
      <c r="AR119" s="47"/>
    </row>
    <row r="120" spans="1:44" ht="15.75" customHeight="1" x14ac:dyDescent="0.25">
      <c r="A120" s="40"/>
      <c r="D120" s="23"/>
      <c r="E120" s="23"/>
      <c r="F120" s="23"/>
      <c r="G120" s="23"/>
      <c r="H120" s="24"/>
      <c r="I120" s="24"/>
      <c r="J120" s="24"/>
      <c r="K120" s="24"/>
      <c r="L120" s="24"/>
      <c r="Q120" s="47"/>
      <c r="R120" s="47"/>
      <c r="AR120" s="47"/>
    </row>
    <row r="121" spans="1:44" ht="15.75" customHeight="1" x14ac:dyDescent="0.25">
      <c r="A121" s="40"/>
      <c r="D121" s="23"/>
      <c r="E121" s="23"/>
      <c r="F121" s="23"/>
      <c r="G121" s="16"/>
      <c r="H121" s="24"/>
      <c r="I121" s="24"/>
      <c r="J121" s="24"/>
      <c r="K121" s="24"/>
      <c r="L121" s="24"/>
      <c r="Q121" s="47"/>
      <c r="R121" s="47"/>
      <c r="S121" s="30"/>
      <c r="T121" s="23"/>
      <c r="AR121" s="47"/>
    </row>
    <row r="122" spans="1:44" ht="15.75" customHeight="1" x14ac:dyDescent="0.25">
      <c r="A122" s="40"/>
      <c r="D122" s="23"/>
      <c r="E122" s="23"/>
      <c r="F122" s="23"/>
      <c r="G122" s="23"/>
      <c r="H122" s="24"/>
      <c r="I122" s="24"/>
      <c r="J122" s="24"/>
      <c r="K122" s="24"/>
      <c r="L122" s="24"/>
      <c r="Q122" s="47"/>
      <c r="R122" s="47"/>
      <c r="S122" s="30"/>
      <c r="T122" s="23"/>
      <c r="AR122" s="47"/>
    </row>
    <row r="123" spans="1:44" ht="15.75" customHeight="1" thickBot="1" x14ac:dyDescent="0.3">
      <c r="A123" s="40"/>
      <c r="D123" s="23"/>
      <c r="G123" s="23"/>
      <c r="H123" s="24"/>
      <c r="I123" s="24"/>
      <c r="J123" s="24"/>
      <c r="K123" s="24"/>
      <c r="L123" s="24"/>
      <c r="Q123" s="47"/>
      <c r="R123" s="47"/>
      <c r="S123" s="30"/>
      <c r="T123" s="23"/>
      <c r="U123" s="42" t="s">
        <v>150</v>
      </c>
      <c r="V123" s="10" t="s">
        <v>168</v>
      </c>
      <c r="W123" s="10"/>
      <c r="X123" s="10"/>
      <c r="Y123" s="10"/>
      <c r="Z123" s="10"/>
      <c r="AA123" s="10"/>
      <c r="AB123" s="10"/>
      <c r="AC123" s="42" t="s">
        <v>4</v>
      </c>
      <c r="AD123" s="42" t="s">
        <v>8</v>
      </c>
      <c r="AE123" s="42" t="s">
        <v>9</v>
      </c>
      <c r="AF123" s="42" t="s">
        <v>10</v>
      </c>
      <c r="AG123" s="42" t="s">
        <v>100</v>
      </c>
      <c r="AH123" s="42"/>
      <c r="AI123" s="42" t="s">
        <v>5</v>
      </c>
      <c r="AJ123" s="42" t="s">
        <v>7</v>
      </c>
      <c r="AK123" s="42" t="s">
        <v>6</v>
      </c>
      <c r="AL123" s="42" t="s">
        <v>101</v>
      </c>
      <c r="AR123" s="47"/>
    </row>
    <row r="124" spans="1:44" ht="15.75" customHeight="1" x14ac:dyDescent="0.25">
      <c r="A124" s="40"/>
      <c r="D124" s="23"/>
      <c r="E124" s="23"/>
      <c r="F124" s="23"/>
      <c r="G124" s="23"/>
      <c r="H124" s="24"/>
      <c r="I124" s="24"/>
      <c r="J124" s="24"/>
      <c r="K124" s="24"/>
      <c r="L124" s="24"/>
      <c r="Q124" s="47"/>
      <c r="R124" s="47"/>
      <c r="S124" s="30"/>
      <c r="T124" s="23"/>
      <c r="U124" s="30">
        <v>7</v>
      </c>
      <c r="V124" s="23" t="s">
        <v>176</v>
      </c>
      <c r="W124" s="23"/>
      <c r="X124" s="23"/>
      <c r="Y124" s="23"/>
      <c r="Z124" s="24"/>
      <c r="AC124" s="24">
        <v>1</v>
      </c>
      <c r="AD124" s="24">
        <v>0</v>
      </c>
      <c r="AE124" s="24">
        <v>1</v>
      </c>
      <c r="AF124" s="24">
        <v>0</v>
      </c>
      <c r="AG124" s="115">
        <f t="shared" ref="AG124:AG127" si="42">+(AD124*2+AF124)/(2*AC124)</f>
        <v>0</v>
      </c>
      <c r="AH124" s="115"/>
      <c r="AI124" s="24">
        <v>4</v>
      </c>
      <c r="AJ124" s="24">
        <v>0</v>
      </c>
      <c r="AK124" s="24">
        <v>0</v>
      </c>
      <c r="AL124" s="26">
        <f t="shared" ref="AL124:AL127" si="43">+AI124/AC124</f>
        <v>4</v>
      </c>
      <c r="AR124" s="47"/>
    </row>
    <row r="125" spans="1:44" ht="15.75" customHeight="1" x14ac:dyDescent="0.25">
      <c r="A125" s="40"/>
      <c r="D125" s="23"/>
      <c r="E125" s="23"/>
      <c r="F125" s="23"/>
      <c r="G125" s="23"/>
      <c r="H125" s="24"/>
      <c r="I125" s="24"/>
      <c r="J125" s="24"/>
      <c r="K125" s="24"/>
      <c r="L125" s="24"/>
      <c r="Q125" s="47"/>
      <c r="R125" s="47"/>
      <c r="S125" s="30"/>
      <c r="T125" s="23"/>
      <c r="U125" s="30">
        <v>7.5</v>
      </c>
      <c r="V125" s="23" t="s">
        <v>82</v>
      </c>
      <c r="W125" s="23"/>
      <c r="X125" s="23"/>
      <c r="Y125" s="23"/>
      <c r="Z125" s="24"/>
      <c r="AC125" s="24">
        <v>4</v>
      </c>
      <c r="AD125" s="24">
        <v>4</v>
      </c>
      <c r="AE125" s="24">
        <v>0</v>
      </c>
      <c r="AF125" s="24">
        <v>0</v>
      </c>
      <c r="AG125" s="115">
        <f t="shared" si="42"/>
        <v>1</v>
      </c>
      <c r="AH125" s="115"/>
      <c r="AI125" s="24">
        <v>5</v>
      </c>
      <c r="AJ125" s="24">
        <v>0</v>
      </c>
      <c r="AK125" s="24">
        <v>0</v>
      </c>
      <c r="AL125" s="26">
        <f t="shared" si="43"/>
        <v>1.25</v>
      </c>
      <c r="AR125" s="47"/>
    </row>
    <row r="126" spans="1:44" ht="15.75" customHeight="1" x14ac:dyDescent="0.25">
      <c r="A126" s="40"/>
      <c r="D126" s="23"/>
      <c r="G126" s="16"/>
      <c r="H126" s="24"/>
      <c r="I126" s="24"/>
      <c r="J126" s="24"/>
      <c r="K126" s="24"/>
      <c r="L126" s="24"/>
      <c r="Q126" s="47"/>
      <c r="R126" s="47"/>
      <c r="S126" s="30"/>
      <c r="T126" s="23"/>
      <c r="U126" s="30">
        <v>7.5</v>
      </c>
      <c r="V126" s="23" t="s">
        <v>388</v>
      </c>
      <c r="W126" s="23"/>
      <c r="X126" s="23"/>
      <c r="Y126" s="23"/>
      <c r="Z126" s="24"/>
      <c r="AC126" s="24">
        <v>2</v>
      </c>
      <c r="AD126" s="24">
        <v>2</v>
      </c>
      <c r="AE126" s="24">
        <v>0</v>
      </c>
      <c r="AF126" s="24">
        <v>0</v>
      </c>
      <c r="AG126" s="115">
        <f t="shared" si="42"/>
        <v>1</v>
      </c>
      <c r="AH126" s="115"/>
      <c r="AI126" s="24">
        <v>4</v>
      </c>
      <c r="AJ126" s="24">
        <v>0</v>
      </c>
      <c r="AK126" s="24">
        <v>0</v>
      </c>
      <c r="AL126" s="26">
        <f t="shared" si="43"/>
        <v>2</v>
      </c>
      <c r="AR126" s="47"/>
    </row>
    <row r="127" spans="1:44" ht="15.75" customHeight="1" x14ac:dyDescent="0.25">
      <c r="A127" s="40"/>
      <c r="D127" s="23"/>
      <c r="G127" s="23"/>
      <c r="H127" s="24"/>
      <c r="I127" s="24"/>
      <c r="J127" s="24"/>
      <c r="K127" s="24"/>
      <c r="L127" s="24"/>
      <c r="Q127" s="47"/>
      <c r="R127" s="47"/>
      <c r="U127" s="30">
        <v>7.5</v>
      </c>
      <c r="V127" s="23" t="s">
        <v>16</v>
      </c>
      <c r="W127" s="23"/>
      <c r="X127" s="23"/>
      <c r="Y127" s="23"/>
      <c r="Z127" s="24"/>
      <c r="AC127" s="24">
        <v>2</v>
      </c>
      <c r="AD127" s="24">
        <v>0</v>
      </c>
      <c r="AE127" s="24">
        <v>2</v>
      </c>
      <c r="AF127" s="24">
        <v>0</v>
      </c>
      <c r="AG127" s="115">
        <f t="shared" si="42"/>
        <v>0</v>
      </c>
      <c r="AH127" s="115"/>
      <c r="AI127" s="24">
        <v>8</v>
      </c>
      <c r="AJ127" s="24">
        <v>1</v>
      </c>
      <c r="AK127" s="24">
        <v>0</v>
      </c>
      <c r="AL127" s="26">
        <f t="shared" si="43"/>
        <v>4</v>
      </c>
      <c r="AR127" s="47"/>
    </row>
    <row r="128" spans="1:44" ht="15.75" customHeight="1" x14ac:dyDescent="0.25">
      <c r="A128" s="40"/>
      <c r="D128" s="23"/>
      <c r="G128" s="23"/>
      <c r="H128" s="24"/>
      <c r="I128" s="24"/>
      <c r="J128" s="24"/>
      <c r="K128" s="24"/>
      <c r="L128" s="24"/>
      <c r="Q128" s="47"/>
      <c r="R128" s="47"/>
      <c r="U128" s="30">
        <v>7.5</v>
      </c>
      <c r="V128" s="23" t="s">
        <v>445</v>
      </c>
      <c r="W128" s="23"/>
      <c r="X128" s="23"/>
      <c r="Y128" s="23"/>
      <c r="Z128" s="24"/>
      <c r="AC128" s="24">
        <v>1</v>
      </c>
      <c r="AD128" s="24">
        <v>0</v>
      </c>
      <c r="AE128" s="24">
        <v>1</v>
      </c>
      <c r="AF128" s="24">
        <v>0</v>
      </c>
      <c r="AG128" s="115">
        <f t="shared" ref="AG128" si="44">+(AD128*2+AF128)/(2*AC128)</f>
        <v>0</v>
      </c>
      <c r="AH128" s="115"/>
      <c r="AI128" s="24">
        <v>3</v>
      </c>
      <c r="AJ128" s="24">
        <v>0</v>
      </c>
      <c r="AK128" s="24">
        <v>0</v>
      </c>
      <c r="AL128" s="26">
        <f t="shared" ref="AL128" si="45">+AI128/AC128</f>
        <v>3</v>
      </c>
      <c r="AR128" s="47"/>
    </row>
    <row r="129" spans="1:44" ht="15.75" customHeight="1" x14ac:dyDescent="0.25">
      <c r="A129" s="40"/>
      <c r="D129" s="23"/>
      <c r="E129" s="23"/>
      <c r="F129" s="23"/>
      <c r="G129" s="23"/>
      <c r="H129" s="24"/>
      <c r="I129" s="24"/>
      <c r="J129" s="24"/>
      <c r="K129" s="24"/>
      <c r="L129" s="24"/>
      <c r="Q129" s="47"/>
      <c r="R129" s="47"/>
      <c r="U129" s="30">
        <v>7.5</v>
      </c>
      <c r="V129" s="23" t="s">
        <v>97</v>
      </c>
      <c r="W129" s="23"/>
      <c r="X129" s="23"/>
      <c r="Y129" s="23"/>
      <c r="Z129" s="24"/>
      <c r="AC129" s="24">
        <v>1</v>
      </c>
      <c r="AD129" s="24">
        <v>0</v>
      </c>
      <c r="AE129" s="24">
        <v>1</v>
      </c>
      <c r="AF129" s="24">
        <v>0</v>
      </c>
      <c r="AG129" s="115">
        <f>+(AD129*2+AF129)/(2*AC129)</f>
        <v>0</v>
      </c>
      <c r="AH129" s="115"/>
      <c r="AI129" s="24">
        <v>4</v>
      </c>
      <c r="AJ129" s="24">
        <v>0</v>
      </c>
      <c r="AK129" s="24">
        <v>0</v>
      </c>
      <c r="AL129" s="26">
        <f>+AI129/AC129</f>
        <v>4</v>
      </c>
      <c r="AR129" s="47"/>
    </row>
    <row r="130" spans="1:44" ht="15.75" customHeight="1" x14ac:dyDescent="0.25">
      <c r="A130" s="40"/>
      <c r="D130" s="23"/>
      <c r="E130" s="23"/>
      <c r="F130" s="23"/>
      <c r="G130" s="23"/>
      <c r="H130" s="24"/>
      <c r="I130" s="24"/>
      <c r="J130" s="24"/>
      <c r="K130" s="24"/>
      <c r="L130" s="24"/>
      <c r="Q130" s="47"/>
      <c r="R130" s="47"/>
      <c r="U130" s="30">
        <v>8</v>
      </c>
      <c r="V130" s="23" t="s">
        <v>446</v>
      </c>
      <c r="AC130" s="24">
        <v>1</v>
      </c>
      <c r="AD130" s="24">
        <v>1</v>
      </c>
      <c r="AE130" s="24">
        <v>0</v>
      </c>
      <c r="AF130" s="24">
        <v>0</v>
      </c>
      <c r="AG130" s="115">
        <f>+(AD130*2+AF130)/(2*AC130)</f>
        <v>1</v>
      </c>
      <c r="AH130" s="115"/>
      <c r="AI130" s="24">
        <v>3</v>
      </c>
      <c r="AJ130" s="24">
        <v>0</v>
      </c>
      <c r="AK130" s="24">
        <v>0</v>
      </c>
      <c r="AL130" s="26">
        <f>+AI130/AC130</f>
        <v>3</v>
      </c>
      <c r="AR130" s="47"/>
    </row>
    <row r="131" spans="1:44" ht="15.75" customHeight="1" x14ac:dyDescent="0.25">
      <c r="A131" s="40"/>
      <c r="D131" s="23"/>
      <c r="E131" s="23"/>
      <c r="F131" s="23"/>
      <c r="G131" s="23"/>
      <c r="H131" s="24"/>
      <c r="I131" s="24"/>
      <c r="J131" s="24"/>
      <c r="K131" s="24"/>
      <c r="L131" s="24"/>
      <c r="Q131" s="47"/>
      <c r="R131" s="47"/>
      <c r="U131" s="30">
        <v>7</v>
      </c>
      <c r="V131" s="23" t="s">
        <v>211</v>
      </c>
      <c r="W131" s="23"/>
      <c r="X131" s="23"/>
      <c r="Y131" s="23"/>
      <c r="Z131" s="24"/>
      <c r="AC131" s="24">
        <v>5</v>
      </c>
      <c r="AD131" s="24">
        <v>3</v>
      </c>
      <c r="AE131" s="24">
        <v>0</v>
      </c>
      <c r="AF131" s="24">
        <v>2</v>
      </c>
      <c r="AG131" s="115">
        <f>+(AD131*2+AF131)/(2*AC131)</f>
        <v>0.8</v>
      </c>
      <c r="AH131" s="115"/>
      <c r="AI131" s="24">
        <v>12</v>
      </c>
      <c r="AJ131" s="24">
        <v>0</v>
      </c>
      <c r="AK131" s="24">
        <v>0</v>
      </c>
      <c r="AL131" s="26">
        <f>+AI131/AC131</f>
        <v>2.4</v>
      </c>
      <c r="AR131" s="47"/>
    </row>
    <row r="132" spans="1:44" ht="15.75" customHeight="1" thickBot="1" x14ac:dyDescent="0.3">
      <c r="A132" s="40"/>
      <c r="D132" s="23"/>
      <c r="E132" s="23"/>
      <c r="F132" s="23"/>
      <c r="G132" s="23"/>
      <c r="H132" s="24"/>
      <c r="I132" s="24"/>
      <c r="J132" s="24"/>
      <c r="K132" s="24"/>
      <c r="L132" s="24"/>
      <c r="Q132" s="47"/>
      <c r="R132" s="47"/>
      <c r="U132" s="59">
        <v>7</v>
      </c>
      <c r="V132" s="31" t="s">
        <v>363</v>
      </c>
      <c r="W132" s="31"/>
      <c r="X132" s="31"/>
      <c r="Y132" s="31"/>
      <c r="Z132" s="43"/>
      <c r="AA132" s="3"/>
      <c r="AB132" s="3"/>
      <c r="AC132" s="43">
        <v>4</v>
      </c>
      <c r="AD132" s="43">
        <v>2</v>
      </c>
      <c r="AE132" s="43">
        <v>2</v>
      </c>
      <c r="AF132" s="43">
        <v>0</v>
      </c>
      <c r="AG132" s="115">
        <f>+(AD132*2+AF132)/(2*AC132)</f>
        <v>0.5</v>
      </c>
      <c r="AH132" s="115"/>
      <c r="AI132" s="43">
        <v>9</v>
      </c>
      <c r="AJ132" s="43">
        <v>0</v>
      </c>
      <c r="AK132" s="43">
        <v>0</v>
      </c>
      <c r="AL132" s="60">
        <f>+AI132/AC132</f>
        <v>2.25</v>
      </c>
      <c r="AR132" s="47"/>
    </row>
    <row r="133" spans="1:44" ht="15.75" customHeight="1" x14ac:dyDescent="0.25">
      <c r="A133" s="40"/>
      <c r="D133" s="23"/>
      <c r="E133" s="23"/>
      <c r="F133" s="23"/>
      <c r="G133" s="23"/>
      <c r="H133" s="24"/>
      <c r="I133" s="24"/>
      <c r="J133" s="24"/>
      <c r="K133" s="24"/>
      <c r="L133" s="24"/>
      <c r="Q133" s="47"/>
      <c r="R133" s="47"/>
      <c r="U133" s="8"/>
      <c r="V133" s="35"/>
      <c r="W133" s="34" t="s">
        <v>27</v>
      </c>
      <c r="X133" s="35"/>
      <c r="Y133" s="35"/>
      <c r="Z133" s="15"/>
      <c r="AA133" s="8"/>
      <c r="AB133" s="8"/>
      <c r="AC133" s="15">
        <f>SUM(AC124:AC132)</f>
        <v>21</v>
      </c>
      <c r="AD133" s="15">
        <f>SUM(AD124:AD132)</f>
        <v>12</v>
      </c>
      <c r="AE133" s="15">
        <f>SUM(AE124:AE132)</f>
        <v>7</v>
      </c>
      <c r="AF133" s="15">
        <f>SUM(AF124:AF132)</f>
        <v>2</v>
      </c>
      <c r="AG133" s="118">
        <f>(2*AD133+AF133)/(2*AC133)</f>
        <v>0.61904761904761907</v>
      </c>
      <c r="AH133" s="118"/>
      <c r="AI133" s="15">
        <f>SUM(AI124:AI132)</f>
        <v>52</v>
      </c>
      <c r="AJ133" s="15">
        <f>SUM(AJ124:AJ132)</f>
        <v>1</v>
      </c>
      <c r="AK133" s="15">
        <f>SUM(AK124:AK132)</f>
        <v>0</v>
      </c>
      <c r="AL133" s="36">
        <f>+AI133/AC133</f>
        <v>2.4761904761904763</v>
      </c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28:AH128"/>
    <mergeCell ref="AG124:AH124"/>
    <mergeCell ref="AG125:AH125"/>
    <mergeCell ref="AG126:AH126"/>
    <mergeCell ref="AG127:AH127"/>
    <mergeCell ref="AG129:AH129"/>
    <mergeCell ref="AG130:AH130"/>
    <mergeCell ref="AG131:AH131"/>
    <mergeCell ref="AG132:AH132"/>
    <mergeCell ref="AG133:AH133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4B4E9-5ADA-4F7C-B2B6-4303B0C2202D}">
  <dimension ref="A1:AR145"/>
  <sheetViews>
    <sheetView topLeftCell="A18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8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7</v>
      </c>
      <c r="Q3" s="40"/>
      <c r="R3" s="40"/>
      <c r="U3" s="30">
        <v>8</v>
      </c>
      <c r="V3" s="23" t="s">
        <v>18</v>
      </c>
      <c r="X3" s="23"/>
      <c r="Y3" s="23"/>
      <c r="Z3" s="23" t="s">
        <v>136</v>
      </c>
      <c r="AB3" s="24"/>
      <c r="AC3" s="24">
        <v>6</v>
      </c>
      <c r="AD3" s="24">
        <v>3</v>
      </c>
      <c r="AE3" s="24">
        <v>2</v>
      </c>
      <c r="AF3" s="24">
        <v>1</v>
      </c>
      <c r="AG3" s="118">
        <f t="shared" ref="AG3:AG10" si="0">+(AD3*2+AF3)/(2*AC3)</f>
        <v>0.58333333333333337</v>
      </c>
      <c r="AH3" s="118"/>
      <c r="AI3" s="24">
        <v>15</v>
      </c>
      <c r="AJ3" s="24">
        <v>0</v>
      </c>
      <c r="AK3" s="24">
        <v>0</v>
      </c>
      <c r="AL3" s="26">
        <f t="shared" ref="AL3:AL10" si="1">+AI3/AC3</f>
        <v>2.5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6</v>
      </c>
      <c r="H4" s="5">
        <v>1</v>
      </c>
      <c r="I4" s="5">
        <v>1</v>
      </c>
      <c r="J4" s="5">
        <f t="shared" ref="J4:J11" si="2">2*G4+I4</f>
        <v>13</v>
      </c>
      <c r="K4" s="38">
        <f t="shared" ref="K4:K11" si="3">+J4/((G4+H4+I4)*2)</f>
        <v>0.8125</v>
      </c>
      <c r="L4" s="5">
        <f>+$AN$27</f>
        <v>43</v>
      </c>
      <c r="M4" s="5">
        <v>24</v>
      </c>
      <c r="N4" s="5">
        <f>+$AO$27</f>
        <v>73</v>
      </c>
      <c r="O4" s="5">
        <f>+$AQ$27</f>
        <v>8</v>
      </c>
      <c r="P4" s="5">
        <v>1</v>
      </c>
      <c r="Q4" s="46"/>
      <c r="R4" s="40"/>
      <c r="U4" s="30">
        <v>7.5</v>
      </c>
      <c r="V4" s="23" t="s">
        <v>98</v>
      </c>
      <c r="X4" s="23"/>
      <c r="Y4" s="23"/>
      <c r="Z4" s="23" t="s">
        <v>19</v>
      </c>
      <c r="AB4" s="24"/>
      <c r="AC4" s="24">
        <v>5</v>
      </c>
      <c r="AD4" s="24">
        <v>3</v>
      </c>
      <c r="AE4" s="24">
        <v>1</v>
      </c>
      <c r="AF4" s="24">
        <v>1</v>
      </c>
      <c r="AG4" s="115">
        <f t="shared" si="0"/>
        <v>0.7</v>
      </c>
      <c r="AH4" s="115"/>
      <c r="AI4" s="24">
        <v>13</v>
      </c>
      <c r="AJ4" s="24">
        <v>0</v>
      </c>
      <c r="AK4" s="24">
        <v>1</v>
      </c>
      <c r="AL4" s="26">
        <f t="shared" si="1"/>
        <v>2.6</v>
      </c>
      <c r="AQ4" s="24"/>
      <c r="AR4" s="45"/>
    </row>
    <row r="5" spans="1:44" ht="18" x14ac:dyDescent="0.25">
      <c r="A5" s="40"/>
      <c r="B5" s="5">
        <v>1</v>
      </c>
      <c r="C5" s="6" t="s">
        <v>131</v>
      </c>
      <c r="D5" s="11"/>
      <c r="E5" s="6"/>
      <c r="F5" s="11"/>
      <c r="G5" s="5">
        <v>5</v>
      </c>
      <c r="H5" s="5">
        <v>2</v>
      </c>
      <c r="I5" s="5">
        <v>1</v>
      </c>
      <c r="J5" s="5">
        <f t="shared" si="2"/>
        <v>11</v>
      </c>
      <c r="K5" s="38">
        <f t="shared" si="3"/>
        <v>0.6875</v>
      </c>
      <c r="L5" s="5">
        <f>+$AA$27</f>
        <v>23</v>
      </c>
      <c r="M5" s="5">
        <v>19</v>
      </c>
      <c r="N5" s="5">
        <f>+$AB$27</f>
        <v>37</v>
      </c>
      <c r="O5" s="5">
        <f>+$AD$27</f>
        <v>12</v>
      </c>
      <c r="P5" s="5">
        <v>3</v>
      </c>
      <c r="Q5" s="46"/>
      <c r="R5" s="40"/>
      <c r="U5" s="30">
        <v>7</v>
      </c>
      <c r="V5" s="23" t="s">
        <v>176</v>
      </c>
      <c r="X5" s="23"/>
      <c r="Y5" s="23"/>
      <c r="Z5" s="23" t="s">
        <v>23</v>
      </c>
      <c r="AB5" s="24"/>
      <c r="AC5" s="24">
        <v>4</v>
      </c>
      <c r="AD5" s="24">
        <v>3</v>
      </c>
      <c r="AE5" s="24">
        <v>1</v>
      </c>
      <c r="AF5" s="24">
        <v>0</v>
      </c>
      <c r="AG5" s="115">
        <f t="shared" si="0"/>
        <v>0.75</v>
      </c>
      <c r="AH5" s="115"/>
      <c r="AI5" s="24">
        <v>12</v>
      </c>
      <c r="AJ5" s="24">
        <v>1</v>
      </c>
      <c r="AK5" s="24">
        <v>0</v>
      </c>
      <c r="AL5" s="26">
        <f t="shared" si="1"/>
        <v>3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4</v>
      </c>
      <c r="H6" s="5">
        <v>2</v>
      </c>
      <c r="I6" s="5">
        <v>2</v>
      </c>
      <c r="J6" s="5">
        <f t="shared" si="2"/>
        <v>10</v>
      </c>
      <c r="K6" s="38">
        <f t="shared" si="3"/>
        <v>0.625</v>
      </c>
      <c r="L6" s="5">
        <f>+$AA$66</f>
        <v>26</v>
      </c>
      <c r="M6" s="5">
        <v>20</v>
      </c>
      <c r="N6" s="5">
        <f>+$AB$66</f>
        <v>43</v>
      </c>
      <c r="O6" s="5">
        <f>+$AD$66</f>
        <v>12</v>
      </c>
      <c r="P6" s="5">
        <v>2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v>8</v>
      </c>
      <c r="AD6" s="24">
        <v>3</v>
      </c>
      <c r="AE6" s="24">
        <v>3</v>
      </c>
      <c r="AF6" s="24">
        <v>2</v>
      </c>
      <c r="AG6" s="115">
        <f t="shared" si="0"/>
        <v>0.5</v>
      </c>
      <c r="AH6" s="115"/>
      <c r="AI6" s="24">
        <v>25</v>
      </c>
      <c r="AJ6" s="24">
        <v>0</v>
      </c>
      <c r="AK6" s="24">
        <v>0</v>
      </c>
      <c r="AL6" s="26">
        <f t="shared" si="1"/>
        <v>3.125</v>
      </c>
      <c r="AQ6" s="24"/>
      <c r="AR6" s="45"/>
    </row>
    <row r="7" spans="1:44" ht="18" x14ac:dyDescent="0.25">
      <c r="A7" s="40"/>
      <c r="B7" s="5">
        <v>2</v>
      </c>
      <c r="C7" s="6" t="s">
        <v>132</v>
      </c>
      <c r="D7" s="11"/>
      <c r="E7" s="11"/>
      <c r="F7" s="11"/>
      <c r="G7" s="5">
        <v>3</v>
      </c>
      <c r="H7" s="5">
        <v>3</v>
      </c>
      <c r="I7" s="5">
        <v>2</v>
      </c>
      <c r="J7" s="5">
        <f t="shared" si="2"/>
        <v>8</v>
      </c>
      <c r="K7" s="38">
        <f t="shared" si="3"/>
        <v>0.5</v>
      </c>
      <c r="L7" s="5">
        <f>+$AA$40</f>
        <v>22</v>
      </c>
      <c r="M7" s="5">
        <v>27</v>
      </c>
      <c r="N7" s="5">
        <f>+$AB$40</f>
        <v>38</v>
      </c>
      <c r="O7" s="5">
        <f>+$AD$40</f>
        <v>10</v>
      </c>
      <c r="P7" s="5">
        <v>4</v>
      </c>
      <c r="Q7" s="46"/>
      <c r="R7" s="40"/>
      <c r="U7" s="30">
        <v>7.5</v>
      </c>
      <c r="V7" s="23" t="s">
        <v>111</v>
      </c>
      <c r="X7" s="23"/>
      <c r="Y7" s="23"/>
      <c r="Z7" s="23" t="s">
        <v>21</v>
      </c>
      <c r="AB7" s="24"/>
      <c r="AC7" s="24">
        <v>5</v>
      </c>
      <c r="AD7" s="24">
        <v>1</v>
      </c>
      <c r="AE7" s="24">
        <v>3</v>
      </c>
      <c r="AF7" s="24">
        <v>1</v>
      </c>
      <c r="AG7" s="115">
        <f t="shared" si="0"/>
        <v>0.3</v>
      </c>
      <c r="AH7" s="115"/>
      <c r="AI7" s="24">
        <v>16</v>
      </c>
      <c r="AJ7" s="24">
        <v>0</v>
      </c>
      <c r="AK7" s="24">
        <v>0</v>
      </c>
      <c r="AL7" s="26">
        <f t="shared" si="1"/>
        <v>3.2</v>
      </c>
      <c r="AQ7" s="24"/>
      <c r="AR7" s="45"/>
    </row>
    <row r="8" spans="1:44" ht="18" x14ac:dyDescent="0.25">
      <c r="A8" s="40"/>
      <c r="B8" s="5">
        <v>3</v>
      </c>
      <c r="C8" s="6" t="s">
        <v>47</v>
      </c>
      <c r="D8" s="11"/>
      <c r="E8" s="11"/>
      <c r="F8" s="11"/>
      <c r="G8" s="5">
        <v>3</v>
      </c>
      <c r="H8" s="5">
        <v>3</v>
      </c>
      <c r="I8" s="5">
        <v>2</v>
      </c>
      <c r="J8" s="5">
        <f t="shared" si="2"/>
        <v>8</v>
      </c>
      <c r="K8" s="38">
        <f t="shared" si="3"/>
        <v>0.5</v>
      </c>
      <c r="L8" s="5">
        <f>+$AA$53</f>
        <v>26</v>
      </c>
      <c r="M8" s="5">
        <v>25</v>
      </c>
      <c r="N8" s="5">
        <f>+$AB$53</f>
        <v>40</v>
      </c>
      <c r="O8" s="5">
        <f>+$AD$53</f>
        <v>12</v>
      </c>
      <c r="P8" s="5">
        <v>5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v>8</v>
      </c>
      <c r="AD8" s="24">
        <v>3</v>
      </c>
      <c r="AE8" s="24">
        <v>3</v>
      </c>
      <c r="AF8" s="24">
        <v>2</v>
      </c>
      <c r="AG8" s="115">
        <f t="shared" si="0"/>
        <v>0.5</v>
      </c>
      <c r="AH8" s="115"/>
      <c r="AI8" s="24">
        <v>27</v>
      </c>
      <c r="AJ8" s="24">
        <v>0</v>
      </c>
      <c r="AK8" s="24">
        <v>0</v>
      </c>
      <c r="AL8" s="26">
        <f t="shared" si="1"/>
        <v>3.375</v>
      </c>
      <c r="AQ8" s="24"/>
      <c r="AR8" s="45"/>
    </row>
    <row r="9" spans="1:44" ht="18" x14ac:dyDescent="0.25">
      <c r="A9" s="40"/>
      <c r="B9" s="5">
        <v>8</v>
      </c>
      <c r="C9" s="6" t="s">
        <v>15</v>
      </c>
      <c r="D9" s="11"/>
      <c r="E9" s="6"/>
      <c r="F9" s="11"/>
      <c r="G9" s="5">
        <v>3</v>
      </c>
      <c r="H9" s="5">
        <v>5</v>
      </c>
      <c r="I9" s="5">
        <v>0</v>
      </c>
      <c r="J9" s="5">
        <f t="shared" si="2"/>
        <v>6</v>
      </c>
      <c r="K9" s="38">
        <f t="shared" si="3"/>
        <v>0.375</v>
      </c>
      <c r="L9" s="5">
        <f>+$AN$66</f>
        <v>20</v>
      </c>
      <c r="M9" s="5">
        <v>25</v>
      </c>
      <c r="N9" s="5">
        <f>+$AO$66</f>
        <v>28</v>
      </c>
      <c r="O9" s="5">
        <f>+$AQ$66</f>
        <v>10</v>
      </c>
      <c r="P9" s="5">
        <v>5</v>
      </c>
      <c r="Q9" s="46"/>
      <c r="R9" s="40"/>
      <c r="U9" s="30">
        <v>7.5</v>
      </c>
      <c r="V9" s="23" t="s">
        <v>16</v>
      </c>
      <c r="X9" s="23"/>
      <c r="Y9" s="23"/>
      <c r="Z9" s="23" t="s">
        <v>17</v>
      </c>
      <c r="AB9" s="24"/>
      <c r="AC9" s="24">
        <v>7</v>
      </c>
      <c r="AD9" s="24">
        <v>1</v>
      </c>
      <c r="AE9" s="24">
        <v>5</v>
      </c>
      <c r="AF9" s="24">
        <v>1</v>
      </c>
      <c r="AG9" s="115">
        <f t="shared" si="0"/>
        <v>0.21428571428571427</v>
      </c>
      <c r="AH9" s="115"/>
      <c r="AI9" s="24">
        <v>26</v>
      </c>
      <c r="AJ9" s="24">
        <v>0</v>
      </c>
      <c r="AK9" s="24">
        <v>0</v>
      </c>
      <c r="AL9" s="26">
        <f t="shared" si="1"/>
        <v>3.7142857142857144</v>
      </c>
      <c r="AQ9" s="24"/>
      <c r="AR9" s="45"/>
    </row>
    <row r="10" spans="1:44" ht="18" x14ac:dyDescent="0.25">
      <c r="A10" s="46"/>
      <c r="B10" s="5">
        <v>7</v>
      </c>
      <c r="C10" s="6" t="s">
        <v>161</v>
      </c>
      <c r="D10" s="11"/>
      <c r="E10" s="6"/>
      <c r="F10" s="11"/>
      <c r="G10" s="5">
        <v>2</v>
      </c>
      <c r="H10" s="5">
        <v>5</v>
      </c>
      <c r="I10" s="5">
        <v>1</v>
      </c>
      <c r="J10" s="5">
        <f t="shared" si="2"/>
        <v>5</v>
      </c>
      <c r="K10" s="38">
        <f t="shared" si="3"/>
        <v>0.3125</v>
      </c>
      <c r="L10" s="5">
        <f>+$AN$53</f>
        <v>16</v>
      </c>
      <c r="M10" s="5">
        <v>27</v>
      </c>
      <c r="N10" s="5">
        <f>+$AO$53</f>
        <v>23</v>
      </c>
      <c r="O10" s="5">
        <f>+$AQ$53</f>
        <v>8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Q10" s="24"/>
      <c r="AR10" s="45"/>
    </row>
    <row r="11" spans="1:44" ht="18.75" thickBot="1" x14ac:dyDescent="0.3">
      <c r="A11" s="46"/>
      <c r="B11" s="5">
        <v>6</v>
      </c>
      <c r="C11" s="6" t="s">
        <v>21</v>
      </c>
      <c r="D11" s="11"/>
      <c r="E11" s="6"/>
      <c r="F11" s="11"/>
      <c r="G11" s="5">
        <v>1</v>
      </c>
      <c r="H11" s="5">
        <v>6</v>
      </c>
      <c r="I11" s="5">
        <v>1</v>
      </c>
      <c r="J11" s="5">
        <f t="shared" si="2"/>
        <v>3</v>
      </c>
      <c r="K11" s="38">
        <f t="shared" si="3"/>
        <v>0.1875</v>
      </c>
      <c r="L11" s="5">
        <f>+$AN$40</f>
        <v>20</v>
      </c>
      <c r="M11" s="5">
        <v>29</v>
      </c>
      <c r="N11" s="5">
        <f>+$AO$40</f>
        <v>28</v>
      </c>
      <c r="O11" s="5">
        <f>+$AQ$40</f>
        <v>10</v>
      </c>
      <c r="P11" s="5">
        <v>7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+AC125</f>
        <v>16</v>
      </c>
      <c r="AD11" s="24">
        <f>+AD125</f>
        <v>9</v>
      </c>
      <c r="AE11" s="24">
        <f>+AE125</f>
        <v>5</v>
      </c>
      <c r="AF11" s="24">
        <f>+AF125</f>
        <v>2</v>
      </c>
      <c r="AG11" s="115">
        <f t="shared" ref="AG11" si="4">+(AD11*2+AF11)/(2*AC11)</f>
        <v>0.625</v>
      </c>
      <c r="AH11" s="115"/>
      <c r="AI11" s="24">
        <f>+AI125</f>
        <v>41</v>
      </c>
      <c r="AJ11" s="24">
        <f>+AJ125</f>
        <v>1</v>
      </c>
      <c r="AK11" s="24">
        <f>+AK125</f>
        <v>0</v>
      </c>
      <c r="AL11" s="26">
        <f t="shared" ref="AL11" si="5">+AI11/AC11</f>
        <v>2.5625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27</v>
      </c>
      <c r="H12" s="9">
        <f>SUM(H4:H11)</f>
        <v>27</v>
      </c>
      <c r="I12" s="9">
        <f>SUM(I4:I11)</f>
        <v>10</v>
      </c>
      <c r="J12" s="9"/>
      <c r="K12" s="9"/>
      <c r="L12" s="9">
        <f>SUM(L4:L11)</f>
        <v>196</v>
      </c>
      <c r="M12" s="9">
        <f>SUM(M4:M11)</f>
        <v>196</v>
      </c>
      <c r="N12" s="9">
        <f>SUM(N4:N11)</f>
        <v>310</v>
      </c>
      <c r="O12" s="9">
        <f>SUM(O4:O11)</f>
        <v>82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64</v>
      </c>
      <c r="AD12" s="15">
        <f t="shared" si="6"/>
        <v>27</v>
      </c>
      <c r="AE12" s="15">
        <f t="shared" si="6"/>
        <v>27</v>
      </c>
      <c r="AF12" s="15">
        <f t="shared" si="6"/>
        <v>10</v>
      </c>
      <c r="AG12" s="15"/>
      <c r="AH12" s="15"/>
      <c r="AI12" s="15">
        <f t="shared" ref="AI12:AK12" si="7">SUM(AI3:AI11)</f>
        <v>194</v>
      </c>
      <c r="AJ12" s="15">
        <f t="shared" si="7"/>
        <v>2</v>
      </c>
      <c r="AK12" s="15">
        <f t="shared" si="7"/>
        <v>1</v>
      </c>
      <c r="AL12" s="36">
        <f>+AI12/AC12</f>
        <v>3.03125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8 Summary:</v>
      </c>
      <c r="C14" s="54"/>
      <c r="D14" s="54"/>
      <c r="E14" s="116">
        <v>44500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188</v>
      </c>
      <c r="D15" s="11"/>
      <c r="E15" s="23"/>
      <c r="F15" s="23"/>
      <c r="G15" s="5">
        <v>1</v>
      </c>
      <c r="H15" s="24">
        <v>2</v>
      </c>
      <c r="I15" s="23" t="s">
        <v>112</v>
      </c>
      <c r="J15" s="23"/>
      <c r="K15" s="23"/>
      <c r="L15" s="23" t="s">
        <v>181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12</v>
      </c>
      <c r="AA15" s="24">
        <v>2</v>
      </c>
      <c r="AB15" s="24">
        <v>0</v>
      </c>
      <c r="AC15" s="24">
        <f t="shared" ref="AC15:AC26" si="8">+AA15+AB15</f>
        <v>2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21</v>
      </c>
      <c r="AN15" s="15">
        <v>7</v>
      </c>
      <c r="AO15" s="15">
        <v>12</v>
      </c>
      <c r="AP15" s="15">
        <f t="shared" ref="AP15:AP26" si="9">+AN15+AO15</f>
        <v>19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 t="s">
        <v>398</v>
      </c>
      <c r="D16" s="16"/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6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4</v>
      </c>
      <c r="AN16" s="24">
        <v>0</v>
      </c>
      <c r="AO16" s="24">
        <v>0</v>
      </c>
      <c r="AP16" s="24">
        <f t="shared" si="9"/>
        <v>0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8</v>
      </c>
      <c r="AA17" s="24">
        <v>12</v>
      </c>
      <c r="AB17" s="24">
        <v>6</v>
      </c>
      <c r="AC17" s="24">
        <f t="shared" si="8"/>
        <v>18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6</v>
      </c>
      <c r="AN17" s="24">
        <v>14</v>
      </c>
      <c r="AO17" s="24">
        <v>3</v>
      </c>
      <c r="AP17" s="24">
        <f t="shared" si="9"/>
        <v>17</v>
      </c>
      <c r="AQ17" s="24">
        <v>2</v>
      </c>
      <c r="AR17" s="45"/>
    </row>
    <row r="18" spans="1:44" ht="15.95" customHeight="1" x14ac:dyDescent="0.25">
      <c r="A18" s="47"/>
      <c r="B18" s="24" t="s">
        <v>53</v>
      </c>
      <c r="C18" s="6" t="s">
        <v>187</v>
      </c>
      <c r="D18" s="11"/>
      <c r="E18" s="23"/>
      <c r="F18" s="23"/>
      <c r="G18" s="5">
        <v>2</v>
      </c>
      <c r="H18" s="24">
        <v>2</v>
      </c>
      <c r="I18" s="23" t="s">
        <v>399</v>
      </c>
      <c r="L18" s="23" t="s">
        <v>400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8</v>
      </c>
      <c r="AA18" s="24">
        <v>5</v>
      </c>
      <c r="AB18" s="24">
        <v>12</v>
      </c>
      <c r="AC18" s="24">
        <f t="shared" si="8"/>
        <v>17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8</v>
      </c>
      <c r="AN18" s="24">
        <v>12</v>
      </c>
      <c r="AO18" s="24">
        <v>11</v>
      </c>
      <c r="AP18" s="24">
        <f t="shared" si="9"/>
        <v>23</v>
      </c>
      <c r="AQ18" s="24">
        <v>0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2</v>
      </c>
      <c r="I19" s="23" t="s">
        <v>399</v>
      </c>
      <c r="L19" s="23" t="s">
        <v>401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8</v>
      </c>
      <c r="AA19" s="24">
        <v>1</v>
      </c>
      <c r="AB19" s="24">
        <v>4</v>
      </c>
      <c r="AC19" s="24">
        <f t="shared" si="8"/>
        <v>5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8</v>
      </c>
      <c r="AN19" s="24">
        <v>4</v>
      </c>
      <c r="AO19" s="24">
        <v>9</v>
      </c>
      <c r="AP19" s="24">
        <f t="shared" si="9"/>
        <v>13</v>
      </c>
      <c r="AQ19" s="24">
        <v>0</v>
      </c>
      <c r="AR19" s="45"/>
    </row>
    <row r="20" spans="1:44" ht="15.95" customHeight="1" x14ac:dyDescent="0.25">
      <c r="A20" s="47"/>
      <c r="B20" s="40"/>
      <c r="C20" s="52"/>
      <c r="D20" s="52"/>
      <c r="E20" s="52"/>
      <c r="F20" s="52"/>
      <c r="G20" s="48"/>
      <c r="H20" s="51"/>
      <c r="I20" s="52"/>
      <c r="J20" s="52"/>
      <c r="K20" s="51"/>
      <c r="L20" s="51"/>
      <c r="M20" s="51"/>
      <c r="N20" s="51"/>
      <c r="O20" s="51"/>
      <c r="P20" s="51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8</v>
      </c>
      <c r="AA20" s="24">
        <v>0</v>
      </c>
      <c r="AB20" s="24">
        <v>5</v>
      </c>
      <c r="AC20" s="24">
        <f t="shared" si="8"/>
        <v>5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7</v>
      </c>
      <c r="AN20" s="24">
        <v>2</v>
      </c>
      <c r="AO20" s="24">
        <v>7</v>
      </c>
      <c r="AP20" s="24">
        <f t="shared" si="9"/>
        <v>9</v>
      </c>
      <c r="AQ20" s="24">
        <v>0</v>
      </c>
      <c r="AR20" s="45"/>
    </row>
    <row r="21" spans="1:44" ht="15.95" customHeight="1" x14ac:dyDescent="0.25">
      <c r="A21" s="47"/>
      <c r="B21" s="48" t="s">
        <v>58</v>
      </c>
      <c r="C21" s="6" t="s">
        <v>186</v>
      </c>
      <c r="E21" s="23"/>
      <c r="F21" s="23"/>
      <c r="G21" s="5">
        <v>4</v>
      </c>
      <c r="H21" s="24">
        <v>1</v>
      </c>
      <c r="I21" s="23" t="s">
        <v>180</v>
      </c>
      <c r="J21" s="23"/>
      <c r="K21" s="23"/>
      <c r="L21" s="23" t="s">
        <v>83</v>
      </c>
      <c r="M21" s="23"/>
      <c r="N21" s="23"/>
      <c r="O21" s="23"/>
      <c r="P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8</v>
      </c>
      <c r="AA21" s="24">
        <v>1</v>
      </c>
      <c r="AB21" s="24">
        <v>3</v>
      </c>
      <c r="AC21" s="24">
        <f t="shared" si="8"/>
        <v>4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6</v>
      </c>
      <c r="AN21" s="24">
        <v>0</v>
      </c>
      <c r="AO21" s="24">
        <v>5</v>
      </c>
      <c r="AP21" s="24">
        <f t="shared" si="9"/>
        <v>5</v>
      </c>
      <c r="AQ21" s="24">
        <v>2</v>
      </c>
      <c r="AR21" s="45"/>
    </row>
    <row r="22" spans="1:44" ht="15.95" customHeight="1" x14ac:dyDescent="0.25">
      <c r="A22" s="47"/>
      <c r="B22" s="24" t="s">
        <v>34</v>
      </c>
      <c r="C22" s="16" t="s">
        <v>408</v>
      </c>
      <c r="D22" s="16"/>
      <c r="E22" s="23"/>
      <c r="F22" s="23"/>
      <c r="G22" s="11"/>
      <c r="H22" s="24">
        <v>1</v>
      </c>
      <c r="I22" s="23" t="s">
        <v>261</v>
      </c>
      <c r="J22" s="23"/>
      <c r="K22" s="23"/>
      <c r="L22" s="23" t="s">
        <v>413</v>
      </c>
      <c r="M22" s="23"/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7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3</v>
      </c>
      <c r="AN22" s="24">
        <v>0</v>
      </c>
      <c r="AO22" s="24">
        <v>5</v>
      </c>
      <c r="AP22" s="24">
        <f t="shared" si="9"/>
        <v>5</v>
      </c>
      <c r="AQ22" s="24">
        <v>0</v>
      </c>
      <c r="AR22" s="45"/>
    </row>
    <row r="23" spans="1:44" ht="15.95" customHeight="1" x14ac:dyDescent="0.25">
      <c r="A23" s="47"/>
      <c r="D23" s="16"/>
      <c r="E23" s="23"/>
      <c r="F23" s="23"/>
      <c r="G23" s="5"/>
      <c r="H23" s="24">
        <v>2</v>
      </c>
      <c r="I23" s="23" t="s">
        <v>180</v>
      </c>
      <c r="J23" s="23"/>
      <c r="K23" s="23"/>
      <c r="L23" s="23" t="s">
        <v>412</v>
      </c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8</v>
      </c>
      <c r="AA23" s="24">
        <v>2</v>
      </c>
      <c r="AB23" s="24">
        <v>1</v>
      </c>
      <c r="AC23" s="24">
        <f t="shared" si="8"/>
        <v>3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4</v>
      </c>
      <c r="AN23" s="24">
        <v>0</v>
      </c>
      <c r="AO23" s="24">
        <v>8</v>
      </c>
      <c r="AP23" s="24">
        <f t="shared" si="9"/>
        <v>8</v>
      </c>
      <c r="AQ23" s="24">
        <v>0</v>
      </c>
      <c r="AR23" s="50"/>
    </row>
    <row r="24" spans="1:44" ht="15.95" customHeight="1" x14ac:dyDescent="0.25">
      <c r="A24" s="47"/>
      <c r="H24" s="24">
        <v>2</v>
      </c>
      <c r="I24" s="23" t="s">
        <v>56</v>
      </c>
      <c r="L24" s="23" t="s">
        <v>411</v>
      </c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3</v>
      </c>
      <c r="AA24" s="24">
        <v>0</v>
      </c>
      <c r="AB24" s="24">
        <v>1</v>
      </c>
      <c r="AC24" s="24">
        <f t="shared" si="8"/>
        <v>1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4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7</v>
      </c>
      <c r="AA25" s="24">
        <v>0</v>
      </c>
      <c r="AB25" s="24">
        <v>4</v>
      </c>
      <c r="AC25" s="24">
        <f t="shared" si="8"/>
        <v>4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8</v>
      </c>
      <c r="AN25" s="24">
        <v>3</v>
      </c>
      <c r="AO25" s="24">
        <v>5</v>
      </c>
      <c r="AP25" s="24">
        <f t="shared" si="9"/>
        <v>8</v>
      </c>
      <c r="AQ25" s="24">
        <v>2</v>
      </c>
      <c r="AR25" s="40"/>
    </row>
    <row r="26" spans="1:44" ht="15.95" customHeight="1" x14ac:dyDescent="0.25">
      <c r="A26" s="47"/>
      <c r="C26" s="6" t="s">
        <v>185</v>
      </c>
      <c r="E26" s="23"/>
      <c r="F26" s="23"/>
      <c r="G26" s="5">
        <v>2</v>
      </c>
      <c r="H26" s="24">
        <v>1</v>
      </c>
      <c r="I26" s="23" t="s">
        <v>312</v>
      </c>
      <c r="J26" s="23"/>
      <c r="K26" s="23"/>
      <c r="L26" s="23" t="s">
        <v>418</v>
      </c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5</v>
      </c>
      <c r="AA26" s="24">
        <v>0</v>
      </c>
      <c r="AB26" s="24">
        <v>1</v>
      </c>
      <c r="AC26" s="24">
        <f t="shared" si="8"/>
        <v>1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7</v>
      </c>
      <c r="AN26" s="24">
        <v>1</v>
      </c>
      <c r="AO26" s="24">
        <v>7</v>
      </c>
      <c r="AP26" s="24">
        <f t="shared" si="9"/>
        <v>8</v>
      </c>
      <c r="AQ26" s="24">
        <v>0</v>
      </c>
      <c r="AR26" s="40"/>
    </row>
    <row r="27" spans="1:44" ht="15.95" customHeight="1" thickBot="1" x14ac:dyDescent="0.3">
      <c r="A27" s="47"/>
      <c r="B27" s="24" t="s">
        <v>34</v>
      </c>
      <c r="C27" s="23" t="s">
        <v>409</v>
      </c>
      <c r="D27" s="16"/>
      <c r="H27" s="24">
        <v>1</v>
      </c>
      <c r="I27" s="23" t="s">
        <v>312</v>
      </c>
      <c r="J27" s="23"/>
      <c r="K27" s="23"/>
      <c r="L27" s="23" t="s">
        <v>410</v>
      </c>
      <c r="M27" s="23"/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88</v>
      </c>
      <c r="AA27" s="25">
        <f t="shared" ref="AA27" si="10">SUM(AA15:AA26)</f>
        <v>23</v>
      </c>
      <c r="AB27" s="25">
        <f>SUM(AB15:AB26)</f>
        <v>37</v>
      </c>
      <c r="AC27" s="25">
        <f>+AB27+AA27</f>
        <v>60</v>
      </c>
      <c r="AD27" s="25">
        <f>SUM(AD15:AD26)</f>
        <v>12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86</v>
      </c>
      <c r="AN27" s="25">
        <f t="shared" ref="AN27" si="11">SUM(AN15:AN26)</f>
        <v>43</v>
      </c>
      <c r="AO27" s="25">
        <f>SUM(AO15:AO26)</f>
        <v>73</v>
      </c>
      <c r="AP27" s="25">
        <f>+AO27+AN27</f>
        <v>116</v>
      </c>
      <c r="AQ27" s="25">
        <f>SUM(AQ15:AQ26)</f>
        <v>8</v>
      </c>
      <c r="AR27" s="40"/>
    </row>
    <row r="28" spans="1:44" ht="15.95" customHeight="1" x14ac:dyDescent="0.25">
      <c r="A28" s="47"/>
      <c r="B28" s="40"/>
      <c r="C28" s="52"/>
      <c r="D28" s="52"/>
      <c r="E28" s="52"/>
      <c r="F28" s="52"/>
      <c r="G28" s="48"/>
      <c r="H28" s="51"/>
      <c r="I28" s="52"/>
      <c r="J28" s="52"/>
      <c r="K28" s="51"/>
      <c r="L28" s="51"/>
      <c r="M28" s="51"/>
      <c r="N28" s="51"/>
      <c r="O28" s="51"/>
      <c r="P28" s="51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7</v>
      </c>
      <c r="AA28" s="15">
        <v>3</v>
      </c>
      <c r="AB28" s="15">
        <v>3</v>
      </c>
      <c r="AC28" s="15">
        <f t="shared" ref="AC28:AC39" si="12">+AA28+AB28</f>
        <v>6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24</v>
      </c>
      <c r="AN28" s="15">
        <v>10</v>
      </c>
      <c r="AO28" s="15">
        <v>10</v>
      </c>
      <c r="AP28" s="15">
        <f t="shared" ref="AP28:AP39" si="13">+AN28+AO28</f>
        <v>20</v>
      </c>
      <c r="AQ28" s="15">
        <v>4</v>
      </c>
      <c r="AR28" s="40"/>
    </row>
    <row r="29" spans="1:44" ht="15.95" customHeight="1" x14ac:dyDescent="0.25">
      <c r="A29" s="47"/>
      <c r="B29" s="48" t="s">
        <v>67</v>
      </c>
      <c r="C29" s="6" t="s">
        <v>184</v>
      </c>
      <c r="F29" s="20"/>
      <c r="G29" s="5">
        <v>2</v>
      </c>
      <c r="H29" s="24">
        <v>1</v>
      </c>
      <c r="I29" s="23" t="s">
        <v>300</v>
      </c>
      <c r="J29" s="23"/>
      <c r="K29" s="23"/>
      <c r="L29" s="23" t="s">
        <v>57</v>
      </c>
      <c r="M29" s="23"/>
      <c r="N29" s="23"/>
      <c r="O29" s="23"/>
      <c r="P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8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B30" s="24" t="s">
        <v>34</v>
      </c>
      <c r="C30" s="23" t="s">
        <v>402</v>
      </c>
      <c r="D30" s="23"/>
      <c r="E30" s="23"/>
      <c r="H30" s="24">
        <v>2</v>
      </c>
      <c r="I30" s="23" t="s">
        <v>130</v>
      </c>
      <c r="L30" s="23" t="s">
        <v>407</v>
      </c>
      <c r="M30" s="23"/>
      <c r="N30" s="23"/>
      <c r="O30" s="23"/>
      <c r="P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8</v>
      </c>
      <c r="AA30" s="24">
        <v>4</v>
      </c>
      <c r="AB30" s="24">
        <v>4</v>
      </c>
      <c r="AC30" s="24">
        <f t="shared" si="12"/>
        <v>8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C31" s="23" t="s">
        <v>318</v>
      </c>
      <c r="H31" s="24"/>
      <c r="I31" s="23"/>
      <c r="L31" s="23"/>
      <c r="M31" s="23"/>
      <c r="N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7</v>
      </c>
      <c r="AA31" s="24">
        <v>2</v>
      </c>
      <c r="AB31" s="24">
        <v>6</v>
      </c>
      <c r="AC31" s="24">
        <f t="shared" si="12"/>
        <v>8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6</v>
      </c>
      <c r="AN31" s="24">
        <v>1</v>
      </c>
      <c r="AO31" s="24">
        <v>0</v>
      </c>
      <c r="AP31" s="24">
        <f t="shared" si="13"/>
        <v>1</v>
      </c>
      <c r="AQ31" s="24">
        <v>0</v>
      </c>
      <c r="AR31" s="40"/>
    </row>
    <row r="32" spans="1:44" ht="15.95" customHeight="1" x14ac:dyDescent="0.25">
      <c r="A32" s="47"/>
      <c r="H32" s="24"/>
      <c r="I32" s="23"/>
      <c r="L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8</v>
      </c>
      <c r="AA32" s="24">
        <v>2</v>
      </c>
      <c r="AB32" s="24">
        <v>6</v>
      </c>
      <c r="AC32" s="24">
        <f t="shared" si="12"/>
        <v>8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7</v>
      </c>
      <c r="AN32" s="24">
        <v>3</v>
      </c>
      <c r="AO32" s="24">
        <v>3</v>
      </c>
      <c r="AP32" s="24">
        <f t="shared" si="13"/>
        <v>6</v>
      </c>
      <c r="AQ32" s="24">
        <v>2</v>
      </c>
      <c r="AR32" s="40"/>
    </row>
    <row r="33" spans="1:44" ht="15.95" customHeight="1" x14ac:dyDescent="0.25">
      <c r="A33" s="47"/>
      <c r="C33" s="6" t="s">
        <v>183</v>
      </c>
      <c r="D33" s="1"/>
      <c r="E33" s="23"/>
      <c r="F33" s="23"/>
      <c r="G33" s="5">
        <v>4</v>
      </c>
      <c r="H33" s="24">
        <v>1</v>
      </c>
      <c r="I33" s="23" t="s">
        <v>52</v>
      </c>
      <c r="L33" s="23" t="s">
        <v>403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8</v>
      </c>
      <c r="AA33" s="24">
        <v>5</v>
      </c>
      <c r="AB33" s="24">
        <v>6</v>
      </c>
      <c r="AC33" s="24">
        <f t="shared" si="12"/>
        <v>11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6</v>
      </c>
      <c r="AN33" s="24">
        <v>0</v>
      </c>
      <c r="AO33" s="24">
        <v>3</v>
      </c>
      <c r="AP33" s="24">
        <f t="shared" si="13"/>
        <v>3</v>
      </c>
      <c r="AQ33" s="24">
        <v>0</v>
      </c>
      <c r="AR33" s="40"/>
    </row>
    <row r="34" spans="1:44" ht="15.95" customHeight="1" x14ac:dyDescent="0.25">
      <c r="A34" s="47"/>
      <c r="B34" s="24" t="s">
        <v>34</v>
      </c>
      <c r="C34" s="16"/>
      <c r="D34" s="16" t="s">
        <v>140</v>
      </c>
      <c r="H34" s="24">
        <v>1</v>
      </c>
      <c r="I34" s="23" t="s">
        <v>154</v>
      </c>
      <c r="L34" s="23" t="s">
        <v>404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6</v>
      </c>
      <c r="AA34" s="24">
        <v>1</v>
      </c>
      <c r="AB34" s="24">
        <v>4</v>
      </c>
      <c r="AC34" s="24">
        <f t="shared" si="12"/>
        <v>5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5</v>
      </c>
      <c r="AN34" s="24">
        <v>1</v>
      </c>
      <c r="AO34" s="24">
        <v>2</v>
      </c>
      <c r="AP34" s="24">
        <f t="shared" si="13"/>
        <v>3</v>
      </c>
      <c r="AQ34" s="24">
        <v>0</v>
      </c>
      <c r="AR34" s="40"/>
    </row>
    <row r="35" spans="1:44" ht="15.95" customHeight="1" x14ac:dyDescent="0.25">
      <c r="A35" s="47" t="s">
        <v>64</v>
      </c>
      <c r="H35" s="24">
        <v>2</v>
      </c>
      <c r="I35" s="23" t="s">
        <v>125</v>
      </c>
      <c r="L35" s="23" t="s">
        <v>405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5</v>
      </c>
      <c r="AA35" s="24">
        <v>1</v>
      </c>
      <c r="AB35" s="24">
        <v>0</v>
      </c>
      <c r="AC35" s="24">
        <f t="shared" si="12"/>
        <v>1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8</v>
      </c>
      <c r="AN35" s="24">
        <v>2</v>
      </c>
      <c r="AO35" s="24">
        <v>2</v>
      </c>
      <c r="AP35" s="24">
        <f t="shared" si="13"/>
        <v>4</v>
      </c>
      <c r="AQ35" s="24">
        <v>0</v>
      </c>
      <c r="AR35" s="40"/>
    </row>
    <row r="36" spans="1:44" ht="15.95" customHeight="1" x14ac:dyDescent="0.25">
      <c r="A36" s="47"/>
      <c r="H36" s="24">
        <v>2</v>
      </c>
      <c r="I36" s="23" t="s">
        <v>125</v>
      </c>
      <c r="L36" s="23" t="s">
        <v>406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7</v>
      </c>
      <c r="AA36" s="24">
        <v>2</v>
      </c>
      <c r="AB36" s="24">
        <v>0</v>
      </c>
      <c r="AC36" s="24">
        <f t="shared" si="12"/>
        <v>2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3"/>
        <v>4</v>
      </c>
      <c r="AQ36" s="24">
        <v>2</v>
      </c>
      <c r="AR36" s="40"/>
    </row>
    <row r="37" spans="1:44" ht="15.95" customHeight="1" x14ac:dyDescent="0.25">
      <c r="A37" s="47"/>
      <c r="B37" s="40"/>
      <c r="C37" s="52"/>
      <c r="D37" s="52"/>
      <c r="E37" s="52"/>
      <c r="F37" s="52"/>
      <c r="G37" s="48"/>
      <c r="H37" s="51"/>
      <c r="I37" s="52"/>
      <c r="J37" s="52"/>
      <c r="K37" s="51"/>
      <c r="L37" s="51"/>
      <c r="M37" s="51"/>
      <c r="N37" s="51"/>
      <c r="O37" s="51"/>
      <c r="P37" s="51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8</v>
      </c>
      <c r="AA37" s="24">
        <v>0</v>
      </c>
      <c r="AB37" s="24">
        <v>2</v>
      </c>
      <c r="AC37" s="24">
        <f t="shared" si="12"/>
        <v>2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7</v>
      </c>
      <c r="AN37" s="24">
        <v>0</v>
      </c>
      <c r="AO37" s="24">
        <v>1</v>
      </c>
      <c r="AP37" s="24">
        <f t="shared" si="13"/>
        <v>1</v>
      </c>
      <c r="AQ37" s="24">
        <v>0</v>
      </c>
      <c r="AR37" s="40"/>
    </row>
    <row r="38" spans="1:44" ht="15.95" customHeight="1" x14ac:dyDescent="0.25">
      <c r="A38" s="47"/>
      <c r="B38" s="48" t="s">
        <v>80</v>
      </c>
      <c r="C38" s="6" t="s">
        <v>182</v>
      </c>
      <c r="E38" s="11"/>
      <c r="F38" s="11"/>
      <c r="G38" s="5">
        <v>4</v>
      </c>
      <c r="H38" s="24">
        <v>1</v>
      </c>
      <c r="I38" s="23" t="s">
        <v>158</v>
      </c>
      <c r="J38" s="23"/>
      <c r="K38" s="23"/>
      <c r="L38" s="23" t="s">
        <v>41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8</v>
      </c>
      <c r="AA38" s="24">
        <v>2</v>
      </c>
      <c r="AB38" s="24">
        <v>7</v>
      </c>
      <c r="AC38" s="24">
        <f t="shared" si="12"/>
        <v>9</v>
      </c>
      <c r="AD38" s="24">
        <v>2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8</v>
      </c>
      <c r="AN38" s="24">
        <v>0</v>
      </c>
      <c r="AO38" s="24">
        <v>1</v>
      </c>
      <c r="AP38" s="24">
        <f t="shared" si="13"/>
        <v>1</v>
      </c>
      <c r="AQ38" s="24">
        <v>2</v>
      </c>
      <c r="AR38" s="40"/>
    </row>
    <row r="39" spans="1:44" ht="15.95" customHeight="1" x14ac:dyDescent="0.25">
      <c r="A39" s="47"/>
      <c r="B39" s="24" t="s">
        <v>34</v>
      </c>
      <c r="C39" s="16"/>
      <c r="D39" s="16" t="s">
        <v>140</v>
      </c>
      <c r="E39" s="16"/>
      <c r="H39" s="24">
        <v>1</v>
      </c>
      <c r="I39" s="23" t="s">
        <v>171</v>
      </c>
      <c r="J39" s="23"/>
      <c r="K39" s="23"/>
      <c r="L39" s="23" t="s">
        <v>65</v>
      </c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2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7</v>
      </c>
      <c r="AN39" s="24">
        <v>3</v>
      </c>
      <c r="AO39" s="24">
        <v>2</v>
      </c>
      <c r="AP39" s="24">
        <f t="shared" si="13"/>
        <v>5</v>
      </c>
      <c r="AQ39" s="24">
        <v>0</v>
      </c>
      <c r="AR39" s="40"/>
    </row>
    <row r="40" spans="1:44" ht="15.95" customHeight="1" thickBot="1" x14ac:dyDescent="0.3">
      <c r="A40" s="47"/>
      <c r="H40" s="24">
        <v>2</v>
      </c>
      <c r="I40" s="23" t="s">
        <v>171</v>
      </c>
      <c r="L40" s="23" t="s">
        <v>396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88</v>
      </c>
      <c r="AA40" s="25">
        <f t="shared" ref="AA40" si="14">SUM(AA28:AA39)</f>
        <v>22</v>
      </c>
      <c r="AB40" s="25">
        <f>SUM(AB28:AB39)</f>
        <v>38</v>
      </c>
      <c r="AC40" s="25">
        <f>+AB40+AA40</f>
        <v>60</v>
      </c>
      <c r="AD40" s="25">
        <f>SUM(AD28:AD39)</f>
        <v>10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88</v>
      </c>
      <c r="AN40" s="25">
        <f t="shared" ref="AN40" si="15">SUM(AN28:AN39)</f>
        <v>20</v>
      </c>
      <c r="AO40" s="25">
        <f>SUM(AO28:AO39)</f>
        <v>28</v>
      </c>
      <c r="AP40" s="25">
        <f>+AO40+AN40</f>
        <v>48</v>
      </c>
      <c r="AQ40" s="25">
        <f>SUM(AQ28:AQ39)</f>
        <v>10</v>
      </c>
      <c r="AR40" s="40"/>
    </row>
    <row r="41" spans="1:44" ht="15.95" customHeight="1" x14ac:dyDescent="0.25">
      <c r="A41" s="47"/>
      <c r="H41" s="24">
        <v>2</v>
      </c>
      <c r="I41" s="23" t="s">
        <v>158</v>
      </c>
      <c r="L41" s="23" t="s">
        <v>321</v>
      </c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20</v>
      </c>
      <c r="AA41" s="15">
        <v>5</v>
      </c>
      <c r="AB41" s="15">
        <v>7</v>
      </c>
      <c r="AC41" s="15">
        <f t="shared" ref="AC41:AC52" si="16">+AA41+AB41</f>
        <v>12</v>
      </c>
      <c r="AD41" s="15">
        <v>2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15.5</v>
      </c>
      <c r="AN41" s="15">
        <v>5</v>
      </c>
      <c r="AO41" s="15">
        <v>5</v>
      </c>
      <c r="AP41" s="15">
        <f t="shared" ref="AP41:AP52" si="17">+AN41+AO41</f>
        <v>10</v>
      </c>
      <c r="AQ41" s="15">
        <v>0</v>
      </c>
      <c r="AR41" s="40"/>
    </row>
    <row r="42" spans="1:44" ht="15.95" customHeight="1" x14ac:dyDescent="0.25">
      <c r="A42" s="47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8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7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B43" s="11"/>
      <c r="C43" s="6" t="s">
        <v>169</v>
      </c>
      <c r="D43" s="16"/>
      <c r="F43" s="11"/>
      <c r="G43" s="5">
        <v>2</v>
      </c>
      <c r="H43" s="24">
        <v>1</v>
      </c>
      <c r="I43" s="23" t="s">
        <v>49</v>
      </c>
      <c r="L43" s="23" t="s">
        <v>397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8</v>
      </c>
      <c r="AA43" s="24">
        <v>10</v>
      </c>
      <c r="AB43" s="24">
        <v>4</v>
      </c>
      <c r="AC43" s="24">
        <f t="shared" si="16"/>
        <v>14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7</v>
      </c>
      <c r="AN43" s="24">
        <v>7</v>
      </c>
      <c r="AO43" s="24">
        <v>4</v>
      </c>
      <c r="AP43" s="24">
        <f t="shared" si="17"/>
        <v>11</v>
      </c>
      <c r="AQ43" s="24">
        <v>4</v>
      </c>
      <c r="AR43" s="40"/>
    </row>
    <row r="44" spans="1:44" ht="15.95" customHeight="1" x14ac:dyDescent="0.25">
      <c r="A44" s="47"/>
      <c r="B44" s="24" t="s">
        <v>34</v>
      </c>
      <c r="C44" s="23" t="s">
        <v>395</v>
      </c>
      <c r="D44" s="16"/>
      <c r="E44" s="23"/>
      <c r="F44" s="23"/>
      <c r="G44" s="5"/>
      <c r="H44" s="24">
        <v>2</v>
      </c>
      <c r="I44" s="23" t="s">
        <v>157</v>
      </c>
      <c r="L44" s="23" t="s">
        <v>35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7</v>
      </c>
      <c r="AA44" s="24">
        <v>1</v>
      </c>
      <c r="AB44" s="24">
        <v>5</v>
      </c>
      <c r="AC44" s="24">
        <f t="shared" si="16"/>
        <v>6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7</v>
      </c>
      <c r="AN44" s="24">
        <v>2</v>
      </c>
      <c r="AO44" s="24">
        <v>3</v>
      </c>
      <c r="AP44" s="24">
        <f t="shared" si="17"/>
        <v>5</v>
      </c>
      <c r="AQ44" s="24">
        <v>0</v>
      </c>
      <c r="AR44" s="40"/>
    </row>
    <row r="45" spans="1:44" ht="15.95" customHeight="1" x14ac:dyDescent="0.25">
      <c r="A45" s="47"/>
      <c r="B45" s="40"/>
      <c r="C45" s="52"/>
      <c r="D45" s="52"/>
      <c r="E45" s="52"/>
      <c r="F45" s="52"/>
      <c r="G45" s="48"/>
      <c r="H45" s="51"/>
      <c r="I45" s="52"/>
      <c r="J45" s="52"/>
      <c r="K45" s="51"/>
      <c r="L45" s="51"/>
      <c r="M45" s="51"/>
      <c r="N45" s="51"/>
      <c r="O45" s="51"/>
      <c r="P45" s="51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6</v>
      </c>
      <c r="AA45" s="24">
        <v>1</v>
      </c>
      <c r="AB45" s="24">
        <v>1</v>
      </c>
      <c r="AC45" s="24">
        <f t="shared" si="16"/>
        <v>2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6</v>
      </c>
      <c r="AN45" s="24">
        <v>1</v>
      </c>
      <c r="AO45" s="24">
        <v>5</v>
      </c>
      <c r="AP45" s="24">
        <f t="shared" si="17"/>
        <v>6</v>
      </c>
      <c r="AQ45" s="24">
        <v>0</v>
      </c>
      <c r="AR45" s="40"/>
    </row>
    <row r="46" spans="1:44" ht="15.95" customHeight="1" x14ac:dyDescent="0.25">
      <c r="A46" s="47"/>
      <c r="B46" s="11"/>
      <c r="C46" s="11"/>
      <c r="D46" s="11"/>
      <c r="E46" s="23" t="s">
        <v>142</v>
      </c>
      <c r="F46" s="23"/>
      <c r="G46" s="5">
        <f>SUM(G14:G45)</f>
        <v>21</v>
      </c>
      <c r="H46" s="5"/>
      <c r="I46" s="20"/>
      <c r="J46" s="23" t="s">
        <v>84</v>
      </c>
      <c r="K46" s="20"/>
      <c r="L46" s="5">
        <f>COUNTA(C14:C45)-8</f>
        <v>6</v>
      </c>
      <c r="N46" s="23" t="s">
        <v>102</v>
      </c>
      <c r="O46" s="5">
        <f>2*L46</f>
        <v>12</v>
      </c>
      <c r="P46" s="11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8</v>
      </c>
      <c r="AA46" s="24">
        <v>5</v>
      </c>
      <c r="AB46" s="24">
        <v>4</v>
      </c>
      <c r="AC46" s="24">
        <f t="shared" si="16"/>
        <v>9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7"/>
        <v>2</v>
      </c>
      <c r="AQ46" s="24">
        <v>0</v>
      </c>
      <c r="AR46" s="40"/>
    </row>
    <row r="47" spans="1:44" ht="15.95" customHeight="1" x14ac:dyDescent="0.25">
      <c r="A47" s="47"/>
      <c r="E47" s="23" t="s">
        <v>141</v>
      </c>
      <c r="F47" s="23"/>
      <c r="G47" s="5">
        <f>COUNTA(L15:L45)+COUNTIF(L15:L45,"*&amp;*")</f>
        <v>36</v>
      </c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8</v>
      </c>
      <c r="AN47" s="24">
        <v>0</v>
      </c>
      <c r="AO47" s="24">
        <v>3</v>
      </c>
      <c r="AP47" s="24">
        <f t="shared" si="17"/>
        <v>3</v>
      </c>
      <c r="AQ47" s="24">
        <v>0</v>
      </c>
      <c r="AR47" s="40"/>
    </row>
    <row r="48" spans="1:44" ht="15.95" customHeight="1" x14ac:dyDescent="0.25">
      <c r="A48" s="47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8</v>
      </c>
      <c r="AA48" s="24">
        <v>1</v>
      </c>
      <c r="AB48" s="24">
        <v>3</v>
      </c>
      <c r="AC48" s="24">
        <f t="shared" si="16"/>
        <v>4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8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7</v>
      </c>
      <c r="AA49" s="24">
        <v>1</v>
      </c>
      <c r="AB49" s="24">
        <v>4</v>
      </c>
      <c r="AC49" s="24">
        <f t="shared" si="16"/>
        <v>5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B50" s="6" t="s">
        <v>117</v>
      </c>
      <c r="C50" s="6"/>
      <c r="N50" s="6"/>
      <c r="O50" s="6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8</v>
      </c>
      <c r="AA50" s="24">
        <v>0</v>
      </c>
      <c r="AB50" s="24">
        <v>5</v>
      </c>
      <c r="AC50" s="24">
        <f t="shared" si="16"/>
        <v>5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8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5</v>
      </c>
      <c r="AA51" s="24">
        <v>1</v>
      </c>
      <c r="AB51" s="24">
        <v>4</v>
      </c>
      <c r="AC51" s="24">
        <f t="shared" si="16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7</v>
      </c>
      <c r="AN51" s="24">
        <v>0</v>
      </c>
      <c r="AO51" s="24">
        <v>0</v>
      </c>
      <c r="AP51" s="24">
        <f t="shared" si="17"/>
        <v>0</v>
      </c>
      <c r="AQ51" s="24">
        <v>0</v>
      </c>
      <c r="AR51" s="40"/>
    </row>
    <row r="52" spans="1:44" ht="15.95" customHeight="1" x14ac:dyDescent="0.25">
      <c r="A52" s="47"/>
      <c r="C52" s="6" t="s">
        <v>86</v>
      </c>
      <c r="H52" s="6" t="s">
        <v>93</v>
      </c>
      <c r="M52" s="6" t="s">
        <v>94</v>
      </c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6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C53" s="23" t="s">
        <v>140</v>
      </c>
      <c r="F53" s="23"/>
      <c r="H53" s="23" t="s">
        <v>140</v>
      </c>
      <c r="I53" s="23"/>
      <c r="J53" s="23"/>
      <c r="K53" s="23"/>
      <c r="L53" s="23"/>
      <c r="M53" s="23" t="s">
        <v>140</v>
      </c>
      <c r="O53" s="23"/>
      <c r="P53" s="23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88</v>
      </c>
      <c r="AA53" s="25">
        <f t="shared" ref="AA53" si="18">SUM(AA41:AA52)</f>
        <v>26</v>
      </c>
      <c r="AB53" s="25">
        <f>SUM(AB41:AB52)</f>
        <v>40</v>
      </c>
      <c r="AC53" s="25">
        <f>+AB53+AA53</f>
        <v>66</v>
      </c>
      <c r="AD53" s="25">
        <f>SUM(AD41:AD52)</f>
        <v>12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87</v>
      </c>
      <c r="AN53" s="25">
        <f t="shared" ref="AN53" si="19">SUM(AN41:AN52)</f>
        <v>16</v>
      </c>
      <c r="AO53" s="25">
        <f>SUM(AO41:AO52)</f>
        <v>23</v>
      </c>
      <c r="AP53" s="25">
        <f>+AO53+AN53</f>
        <v>39</v>
      </c>
      <c r="AQ53" s="25">
        <f>SUM(AQ41:AQ52)</f>
        <v>8</v>
      </c>
      <c r="AR53" s="40"/>
    </row>
    <row r="54" spans="1:44" ht="15.95" customHeight="1" x14ac:dyDescent="0.25">
      <c r="A54" s="47"/>
      <c r="H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18</v>
      </c>
      <c r="AA54" s="15">
        <v>5</v>
      </c>
      <c r="AB54" s="15">
        <v>6</v>
      </c>
      <c r="AC54" s="15">
        <f t="shared" ref="AC54:AC65" si="20">+AA54+AB54</f>
        <v>11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8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H55" s="23"/>
      <c r="M55" s="23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5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8</v>
      </c>
      <c r="AA56" s="24">
        <v>9</v>
      </c>
      <c r="AB56" s="24">
        <v>5</v>
      </c>
      <c r="AC56" s="24">
        <f t="shared" si="20"/>
        <v>14</v>
      </c>
      <c r="AD56" s="24">
        <v>4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7</v>
      </c>
      <c r="AN56" s="24">
        <v>11</v>
      </c>
      <c r="AO56" s="24">
        <v>6</v>
      </c>
      <c r="AP56" s="24">
        <f t="shared" si="21"/>
        <v>17</v>
      </c>
      <c r="AQ56" s="24">
        <v>4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5</v>
      </c>
      <c r="AA57" s="24">
        <v>1</v>
      </c>
      <c r="AB57" s="24">
        <v>3</v>
      </c>
      <c r="AC57" s="24">
        <f t="shared" si="20"/>
        <v>4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7</v>
      </c>
      <c r="AN57" s="24">
        <v>0</v>
      </c>
      <c r="AO57" s="24">
        <v>5</v>
      </c>
      <c r="AP57" s="24">
        <f t="shared" si="21"/>
        <v>5</v>
      </c>
      <c r="AQ57" s="24">
        <v>0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20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8</v>
      </c>
      <c r="AN58" s="24">
        <v>0</v>
      </c>
      <c r="AO58" s="24">
        <v>2</v>
      </c>
      <c r="AP58" s="24">
        <f t="shared" si="21"/>
        <v>2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8</v>
      </c>
      <c r="AA59" s="24">
        <v>5</v>
      </c>
      <c r="AB59" s="24">
        <v>3</v>
      </c>
      <c r="AC59" s="24">
        <f t="shared" si="20"/>
        <v>8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7</v>
      </c>
      <c r="AN59" s="24">
        <v>5</v>
      </c>
      <c r="AO59" s="24">
        <v>6</v>
      </c>
      <c r="AP59" s="24">
        <f t="shared" si="21"/>
        <v>11</v>
      </c>
      <c r="AQ59" s="24">
        <v>0</v>
      </c>
      <c r="AR59" s="40"/>
    </row>
    <row r="60" spans="1:44" ht="15.95" customHeight="1" x14ac:dyDescent="0.25">
      <c r="A60" s="47"/>
      <c r="H60" s="23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8</v>
      </c>
      <c r="AA60" s="24">
        <v>2</v>
      </c>
      <c r="AB60" s="24">
        <v>7</v>
      </c>
      <c r="AC60" s="24">
        <f t="shared" si="20"/>
        <v>9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8</v>
      </c>
      <c r="AN60" s="24">
        <v>0</v>
      </c>
      <c r="AO60" s="24">
        <v>2</v>
      </c>
      <c r="AP60" s="24">
        <f t="shared" si="21"/>
        <v>2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7</v>
      </c>
      <c r="AA61" s="24">
        <v>0</v>
      </c>
      <c r="AB61" s="24">
        <v>2</v>
      </c>
      <c r="AC61" s="24">
        <f t="shared" si="20"/>
        <v>2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7</v>
      </c>
      <c r="AN61" s="24">
        <v>0</v>
      </c>
      <c r="AO61" s="24">
        <v>1</v>
      </c>
      <c r="AP61" s="24">
        <f t="shared" si="21"/>
        <v>1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5</v>
      </c>
      <c r="AA62" s="24">
        <v>0</v>
      </c>
      <c r="AB62" s="24">
        <v>4</v>
      </c>
      <c r="AC62" s="24">
        <f t="shared" si="20"/>
        <v>4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8</v>
      </c>
      <c r="AN62" s="24">
        <v>0</v>
      </c>
      <c r="AO62" s="24">
        <v>1</v>
      </c>
      <c r="AP62" s="24">
        <f t="shared" si="21"/>
        <v>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7</v>
      </c>
      <c r="AA63" s="24">
        <v>1</v>
      </c>
      <c r="AB63" s="24">
        <v>1</v>
      </c>
      <c r="AC63" s="24">
        <f t="shared" si="20"/>
        <v>2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7</v>
      </c>
      <c r="AN63" s="24">
        <v>2</v>
      </c>
      <c r="AO63" s="24">
        <v>0</v>
      </c>
      <c r="AP63" s="24">
        <f t="shared" si="21"/>
        <v>2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8</v>
      </c>
      <c r="AA64" s="24">
        <v>1</v>
      </c>
      <c r="AB64" s="24">
        <v>7</v>
      </c>
      <c r="AC64" s="24">
        <f t="shared" si="20"/>
        <v>8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8</v>
      </c>
      <c r="AN64" s="24">
        <v>2</v>
      </c>
      <c r="AO64" s="24">
        <v>2</v>
      </c>
      <c r="AP64" s="24">
        <f t="shared" si="21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5</v>
      </c>
      <c r="AA65" s="24">
        <v>0</v>
      </c>
      <c r="AB65" s="24">
        <v>2</v>
      </c>
      <c r="AC65" s="24">
        <f t="shared" si="20"/>
        <v>2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8</v>
      </c>
      <c r="AN65" s="24">
        <v>0</v>
      </c>
      <c r="AO65" s="24">
        <v>2</v>
      </c>
      <c r="AP65" s="24">
        <f t="shared" si="21"/>
        <v>2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87</v>
      </c>
      <c r="AA66" s="25">
        <f t="shared" ref="AA66" si="22">SUM(AA54:AA65)</f>
        <v>26</v>
      </c>
      <c r="AB66" s="25">
        <f>SUM(AB54:AB65)</f>
        <v>43</v>
      </c>
      <c r="AC66" s="25">
        <f>+AB66+AA66</f>
        <v>69</v>
      </c>
      <c r="AD66" s="25">
        <f>SUM(AD54:AD65)</f>
        <v>12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88</v>
      </c>
      <c r="AN66" s="25">
        <f t="shared" ref="AN66" si="23">SUM(AN54:AN65)</f>
        <v>20</v>
      </c>
      <c r="AO66" s="25">
        <f>SUM(AO54:AO65)</f>
        <v>28</v>
      </c>
      <c r="AP66" s="25">
        <f>+AO66+AN66</f>
        <v>48</v>
      </c>
      <c r="AQ66" s="25">
        <f>SUM(AQ54:AQ65)</f>
        <v>10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351</v>
      </c>
      <c r="AA67" s="39">
        <f t="shared" ref="AA67:AD67" si="24">+AA66+AA53+AA40+AA27</f>
        <v>97</v>
      </c>
      <c r="AB67" s="39">
        <f t="shared" si="24"/>
        <v>158</v>
      </c>
      <c r="AC67" s="39">
        <f t="shared" si="24"/>
        <v>255</v>
      </c>
      <c r="AD67" s="39">
        <f t="shared" si="24"/>
        <v>46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349</v>
      </c>
      <c r="AN67" s="39">
        <f t="shared" ref="AN67:AQ67" si="25">+AN66+AN53+AN40+AN27</f>
        <v>99</v>
      </c>
      <c r="AO67" s="39">
        <f t="shared" si="25"/>
        <v>152</v>
      </c>
      <c r="AP67" s="39">
        <f t="shared" si="25"/>
        <v>251</v>
      </c>
      <c r="AQ67" s="39">
        <f t="shared" si="25"/>
        <v>36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700</v>
      </c>
      <c r="AN68" s="24">
        <f>AA67+AN67</f>
        <v>196</v>
      </c>
      <c r="AO68" s="24">
        <f>AB67+AO67</f>
        <v>310</v>
      </c>
      <c r="AP68" s="37">
        <f>AC67+AP67</f>
        <v>506</v>
      </c>
      <c r="AQ68" s="24">
        <f>AD67+AQ67</f>
        <v>82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8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305</v>
      </c>
      <c r="Z77" s="24">
        <v>1</v>
      </c>
      <c r="AA77" s="24">
        <v>0</v>
      </c>
      <c r="AB77" s="24">
        <v>1</v>
      </c>
      <c r="AC77" s="24">
        <f t="shared" ref="AC77:AC78" si="26">+AA77+AB77</f>
        <v>1</v>
      </c>
      <c r="AD77" s="24">
        <v>0</v>
      </c>
      <c r="AF77" s="30">
        <v>6</v>
      </c>
      <c r="AG77" s="23" t="s">
        <v>214</v>
      </c>
      <c r="AM77" s="24">
        <v>3</v>
      </c>
      <c r="AN77" s="24">
        <v>0</v>
      </c>
      <c r="AO77" s="24">
        <v>0</v>
      </c>
      <c r="AP77" s="24">
        <f t="shared" ref="AP77:AP78" si="27">+AN77+AO77</f>
        <v>0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9.5</v>
      </c>
      <c r="T78" s="23" t="s">
        <v>381</v>
      </c>
      <c r="Z78" s="24">
        <v>1</v>
      </c>
      <c r="AA78" s="24">
        <v>1</v>
      </c>
      <c r="AB78" s="24">
        <v>1</v>
      </c>
      <c r="AC78" s="24">
        <f t="shared" si="26"/>
        <v>2</v>
      </c>
      <c r="AD78" s="24">
        <v>0</v>
      </c>
      <c r="AF78" s="30">
        <v>9.5</v>
      </c>
      <c r="AG78" s="23" t="s">
        <v>417</v>
      </c>
      <c r="AM78" s="24">
        <v>1</v>
      </c>
      <c r="AN78" s="24">
        <v>2</v>
      </c>
      <c r="AO78" s="24">
        <v>0</v>
      </c>
      <c r="AP78" s="24">
        <f t="shared" si="27"/>
        <v>2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H79" s="24"/>
      <c r="I79" s="24">
        <v>8</v>
      </c>
      <c r="J79" s="24">
        <v>12</v>
      </c>
      <c r="K79" s="24">
        <v>11</v>
      </c>
      <c r="L79" s="55">
        <f t="shared" ref="L79:L104" si="28">+J79+K79</f>
        <v>23</v>
      </c>
      <c r="M79" s="24">
        <v>0</v>
      </c>
      <c r="Q79" s="40"/>
      <c r="R79" s="40"/>
      <c r="S79" s="30">
        <v>6.5</v>
      </c>
      <c r="T79" s="23" t="s">
        <v>213</v>
      </c>
      <c r="Z79" s="24">
        <v>7</v>
      </c>
      <c r="AA79" s="24">
        <v>2</v>
      </c>
      <c r="AB79" s="24">
        <v>0</v>
      </c>
      <c r="AC79" s="24">
        <f>+AA79+AB79</f>
        <v>2</v>
      </c>
      <c r="AD79" s="24">
        <v>0</v>
      </c>
      <c r="AF79" s="30">
        <v>7.5</v>
      </c>
      <c r="AG79" s="23" t="s">
        <v>242</v>
      </c>
      <c r="AM79" s="24">
        <v>3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8</v>
      </c>
      <c r="J80" s="24">
        <v>12</v>
      </c>
      <c r="K80" s="24">
        <v>6</v>
      </c>
      <c r="L80" s="55">
        <f t="shared" si="28"/>
        <v>18</v>
      </c>
      <c r="M80" s="24">
        <v>6</v>
      </c>
      <c r="Q80" s="40"/>
      <c r="R80" s="40"/>
      <c r="S80" s="30">
        <v>8</v>
      </c>
      <c r="T80" s="23" t="s">
        <v>416</v>
      </c>
      <c r="Z80" s="24">
        <v>1</v>
      </c>
      <c r="AA80" s="24">
        <v>0</v>
      </c>
      <c r="AB80" s="24">
        <v>0</v>
      </c>
      <c r="AC80" s="24">
        <f t="shared" ref="AC80" si="29">+AA80+AB80</f>
        <v>0</v>
      </c>
      <c r="AD80" s="24">
        <v>0</v>
      </c>
      <c r="AF80" s="30">
        <v>9</v>
      </c>
      <c r="AG80" s="23" t="s">
        <v>241</v>
      </c>
      <c r="AM80" s="24">
        <v>5</v>
      </c>
      <c r="AN80" s="24">
        <v>3</v>
      </c>
      <c r="AO80" s="24">
        <v>4</v>
      </c>
      <c r="AP80" s="24">
        <f>+AN80+AO80</f>
        <v>7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6</v>
      </c>
      <c r="J81" s="24">
        <v>14</v>
      </c>
      <c r="K81" s="24">
        <v>3</v>
      </c>
      <c r="L81" s="55">
        <f t="shared" si="28"/>
        <v>17</v>
      </c>
      <c r="M81" s="24">
        <v>2</v>
      </c>
      <c r="Q81" s="40"/>
      <c r="R81" s="40"/>
      <c r="S81" s="30">
        <v>9.5</v>
      </c>
      <c r="T81" s="23" t="s">
        <v>285</v>
      </c>
      <c r="Z81" s="24">
        <v>2</v>
      </c>
      <c r="AA81" s="24">
        <v>4</v>
      </c>
      <c r="AB81" s="24">
        <v>2</v>
      </c>
      <c r="AC81" s="24">
        <f t="shared" ref="AC81:AC84" si="30">+AA81+AB81</f>
        <v>6</v>
      </c>
      <c r="AD81" s="24">
        <v>0</v>
      </c>
      <c r="AF81" s="30">
        <v>8</v>
      </c>
      <c r="AG81" s="23" t="s">
        <v>306</v>
      </c>
      <c r="AM81" s="24">
        <v>2</v>
      </c>
      <c r="AN81" s="24">
        <v>0</v>
      </c>
      <c r="AO81" s="24">
        <v>1</v>
      </c>
      <c r="AP81" s="24">
        <f t="shared" ref="AP81:AP84" si="31">+AN81+AO81</f>
        <v>1</v>
      </c>
      <c r="AQ81" s="24">
        <v>2</v>
      </c>
      <c r="AR81" s="40"/>
    </row>
    <row r="82" spans="1:44" ht="15.75" customHeight="1" x14ac:dyDescent="0.25">
      <c r="A82" s="40"/>
      <c r="D82" s="23" t="s">
        <v>112</v>
      </c>
      <c r="E82" s="23"/>
      <c r="F82" s="23"/>
      <c r="G82" s="23" t="s">
        <v>148</v>
      </c>
      <c r="H82" s="24"/>
      <c r="I82" s="24">
        <v>7</v>
      </c>
      <c r="J82" s="24">
        <v>11</v>
      </c>
      <c r="K82" s="24">
        <v>6</v>
      </c>
      <c r="L82" s="55">
        <f t="shared" si="28"/>
        <v>17</v>
      </c>
      <c r="M82" s="24">
        <v>4</v>
      </c>
      <c r="Q82" s="40"/>
      <c r="R82" s="40"/>
      <c r="S82" s="30">
        <v>6.5</v>
      </c>
      <c r="T82" s="23" t="s">
        <v>245</v>
      </c>
      <c r="Z82" s="24">
        <v>11</v>
      </c>
      <c r="AA82" s="24">
        <v>2</v>
      </c>
      <c r="AB82" s="24">
        <v>5</v>
      </c>
      <c r="AC82" s="24">
        <f t="shared" si="30"/>
        <v>7</v>
      </c>
      <c r="AD82" s="24">
        <v>0</v>
      </c>
      <c r="AF82" s="30">
        <v>8</v>
      </c>
      <c r="AG82" s="23" t="s">
        <v>341</v>
      </c>
      <c r="AM82" s="24">
        <v>2</v>
      </c>
      <c r="AN82" s="24">
        <v>2</v>
      </c>
      <c r="AO82" s="24">
        <v>0</v>
      </c>
      <c r="AP82" s="24">
        <f t="shared" si="31"/>
        <v>2</v>
      </c>
      <c r="AQ82" s="24">
        <v>0</v>
      </c>
      <c r="AR82" s="40"/>
    </row>
    <row r="83" spans="1:44" ht="15.75" customHeight="1" x14ac:dyDescent="0.25">
      <c r="A83" s="40"/>
      <c r="D83" s="23" t="s">
        <v>171</v>
      </c>
      <c r="E83" s="23"/>
      <c r="F83" s="23"/>
      <c r="G83" s="23" t="s">
        <v>136</v>
      </c>
      <c r="H83" s="24"/>
      <c r="I83" s="24">
        <v>8</v>
      </c>
      <c r="J83" s="24">
        <v>5</v>
      </c>
      <c r="K83" s="24">
        <v>12</v>
      </c>
      <c r="L83" s="55">
        <f t="shared" si="28"/>
        <v>17</v>
      </c>
      <c r="M83" s="24">
        <v>2</v>
      </c>
      <c r="Q83" s="40"/>
      <c r="R83" s="40"/>
      <c r="S83" s="30">
        <v>8</v>
      </c>
      <c r="T83" s="23" t="s">
        <v>283</v>
      </c>
      <c r="Z83" s="24">
        <v>2</v>
      </c>
      <c r="AA83" s="24">
        <v>1</v>
      </c>
      <c r="AB83" s="24">
        <v>0</v>
      </c>
      <c r="AC83" s="24">
        <f t="shared" si="30"/>
        <v>1</v>
      </c>
      <c r="AD83" s="24">
        <v>0</v>
      </c>
      <c r="AF83" s="30">
        <v>7.5</v>
      </c>
      <c r="AG83" s="23" t="s">
        <v>362</v>
      </c>
      <c r="AM83" s="24">
        <v>3</v>
      </c>
      <c r="AN83" s="24">
        <v>0</v>
      </c>
      <c r="AO83" s="24">
        <v>4</v>
      </c>
      <c r="AP83" s="24">
        <f t="shared" si="31"/>
        <v>4</v>
      </c>
      <c r="AQ83" s="24">
        <v>0</v>
      </c>
      <c r="AR83" s="40"/>
    </row>
    <row r="84" spans="1:44" ht="15.75" customHeight="1" x14ac:dyDescent="0.25">
      <c r="A84" s="40"/>
      <c r="D84" s="23" t="s">
        <v>125</v>
      </c>
      <c r="E84" s="23"/>
      <c r="F84" s="23"/>
      <c r="G84" s="23" t="s">
        <v>147</v>
      </c>
      <c r="H84" s="24"/>
      <c r="I84" s="24">
        <v>8</v>
      </c>
      <c r="J84" s="24">
        <v>10</v>
      </c>
      <c r="K84" s="24">
        <v>4</v>
      </c>
      <c r="L84" s="55">
        <f t="shared" si="28"/>
        <v>14</v>
      </c>
      <c r="M84" s="24">
        <v>0</v>
      </c>
      <c r="Q84" s="40"/>
      <c r="R84" s="40"/>
      <c r="S84" s="30">
        <v>7</v>
      </c>
      <c r="T84" s="23" t="s">
        <v>340</v>
      </c>
      <c r="Z84" s="24">
        <v>1</v>
      </c>
      <c r="AA84" s="24">
        <v>0</v>
      </c>
      <c r="AB84" s="24">
        <v>0</v>
      </c>
      <c r="AC84" s="24">
        <f t="shared" si="30"/>
        <v>0</v>
      </c>
      <c r="AD84" s="24">
        <v>0</v>
      </c>
      <c r="AF84" s="30">
        <v>8</v>
      </c>
      <c r="AG84" s="23" t="s">
        <v>414</v>
      </c>
      <c r="AM84" s="24">
        <v>1</v>
      </c>
      <c r="AN84" s="24">
        <v>0</v>
      </c>
      <c r="AO84" s="24">
        <v>0</v>
      </c>
      <c r="AP84" s="24">
        <f t="shared" si="31"/>
        <v>0</v>
      </c>
      <c r="AQ84" s="24">
        <v>0</v>
      </c>
      <c r="AR84" s="40"/>
    </row>
    <row r="85" spans="1:44" ht="15.75" customHeight="1" x14ac:dyDescent="0.25">
      <c r="A85" s="40"/>
      <c r="D85" s="23" t="s">
        <v>119</v>
      </c>
      <c r="E85" s="23"/>
      <c r="F85" s="23"/>
      <c r="G85" s="23" t="s">
        <v>146</v>
      </c>
      <c r="H85" s="24"/>
      <c r="I85" s="24">
        <v>8</v>
      </c>
      <c r="J85" s="24">
        <v>9</v>
      </c>
      <c r="K85" s="24">
        <v>5</v>
      </c>
      <c r="L85" s="55">
        <f t="shared" si="28"/>
        <v>14</v>
      </c>
      <c r="M85" s="24">
        <v>4</v>
      </c>
      <c r="Q85" s="40"/>
      <c r="R85" s="40"/>
      <c r="S85" s="30">
        <v>8.5</v>
      </c>
      <c r="T85" s="23" t="s">
        <v>244</v>
      </c>
      <c r="Z85" s="24">
        <v>1</v>
      </c>
      <c r="AA85" s="24">
        <v>2</v>
      </c>
      <c r="AB85" s="24">
        <v>0</v>
      </c>
      <c r="AC85" s="24">
        <f>+AA85+AB85</f>
        <v>2</v>
      </c>
      <c r="AD85" s="24">
        <v>0</v>
      </c>
      <c r="AF85" s="30">
        <v>7</v>
      </c>
      <c r="AG85" s="23" t="s">
        <v>293</v>
      </c>
      <c r="AM85" s="24">
        <v>2</v>
      </c>
      <c r="AN85" s="24">
        <v>1</v>
      </c>
      <c r="AO85" s="24">
        <v>0</v>
      </c>
      <c r="AP85" s="24">
        <f>+AN85+AO85</f>
        <v>1</v>
      </c>
      <c r="AQ85" s="24">
        <v>0</v>
      </c>
      <c r="AR85" s="40"/>
    </row>
    <row r="86" spans="1:44" ht="15.75" customHeight="1" x14ac:dyDescent="0.25">
      <c r="A86" s="40"/>
      <c r="D86" s="23" t="s">
        <v>123</v>
      </c>
      <c r="E86" s="23"/>
      <c r="F86" s="23"/>
      <c r="G86" s="23" t="s">
        <v>149</v>
      </c>
      <c r="H86" s="24"/>
      <c r="I86" s="24">
        <v>8</v>
      </c>
      <c r="J86" s="24">
        <v>4</v>
      </c>
      <c r="K86" s="24">
        <v>9</v>
      </c>
      <c r="L86" s="55">
        <f t="shared" si="28"/>
        <v>13</v>
      </c>
      <c r="M86" s="24">
        <v>0</v>
      </c>
      <c r="Q86" s="46"/>
      <c r="R86" s="46"/>
      <c r="S86" s="30">
        <v>7.5</v>
      </c>
      <c r="T86" s="23" t="s">
        <v>284</v>
      </c>
      <c r="Z86" s="24">
        <v>1</v>
      </c>
      <c r="AA86" s="24">
        <v>0</v>
      </c>
      <c r="AB86" s="24">
        <v>0</v>
      </c>
      <c r="AC86" s="24">
        <f t="shared" ref="AC86" si="32">+AA86+AB86</f>
        <v>0</v>
      </c>
      <c r="AD86" s="24">
        <v>0</v>
      </c>
      <c r="AF86" s="30">
        <v>7.5</v>
      </c>
      <c r="AG86" s="23" t="s">
        <v>215</v>
      </c>
      <c r="AM86" s="24">
        <v>9</v>
      </c>
      <c r="AN86" s="24">
        <v>6</v>
      </c>
      <c r="AO86" s="24">
        <v>5</v>
      </c>
      <c r="AP86" s="24">
        <f>+AN86+AO86</f>
        <v>11</v>
      </c>
      <c r="AQ86" s="24">
        <v>0</v>
      </c>
      <c r="AR86" s="46"/>
    </row>
    <row r="87" spans="1:44" ht="15.75" customHeight="1" x14ac:dyDescent="0.25">
      <c r="A87" s="40"/>
      <c r="D87" s="23" t="s">
        <v>61</v>
      </c>
      <c r="E87" s="23"/>
      <c r="F87" s="23"/>
      <c r="G87" s="23" t="s">
        <v>17</v>
      </c>
      <c r="H87" s="24"/>
      <c r="I87" s="24">
        <v>7</v>
      </c>
      <c r="J87" s="24">
        <v>7</v>
      </c>
      <c r="K87" s="24">
        <v>4</v>
      </c>
      <c r="L87" s="55">
        <f t="shared" si="28"/>
        <v>11</v>
      </c>
      <c r="M87" s="24">
        <v>4</v>
      </c>
      <c r="Q87" s="46"/>
      <c r="R87" s="46"/>
      <c r="S87" s="30">
        <v>7</v>
      </c>
      <c r="T87" s="23" t="s">
        <v>212</v>
      </c>
      <c r="Z87" s="24">
        <v>3</v>
      </c>
      <c r="AA87" s="24">
        <v>0</v>
      </c>
      <c r="AB87" s="24">
        <v>1</v>
      </c>
      <c r="AC87" s="24">
        <f>+AA87+AB87</f>
        <v>1</v>
      </c>
      <c r="AD87" s="24">
        <v>0</v>
      </c>
      <c r="AF87" s="30">
        <v>8.5</v>
      </c>
      <c r="AG87" s="23" t="s">
        <v>339</v>
      </c>
      <c r="AM87" s="24">
        <v>2</v>
      </c>
      <c r="AN87" s="24">
        <v>1</v>
      </c>
      <c r="AO87" s="24">
        <v>1</v>
      </c>
      <c r="AP87" s="24">
        <f t="shared" ref="AP87:AP88" si="33">+AN87+AO87</f>
        <v>2</v>
      </c>
      <c r="AQ87" s="24">
        <v>2</v>
      </c>
      <c r="AR87" s="46"/>
    </row>
    <row r="88" spans="1:44" ht="15.75" customHeight="1" x14ac:dyDescent="0.25">
      <c r="A88" s="40"/>
      <c r="D88" s="23" t="s">
        <v>49</v>
      </c>
      <c r="E88" s="23"/>
      <c r="F88" s="23"/>
      <c r="G88" s="16" t="s">
        <v>138</v>
      </c>
      <c r="H88" s="24"/>
      <c r="I88" s="24">
        <v>8</v>
      </c>
      <c r="J88" s="24">
        <v>5</v>
      </c>
      <c r="K88" s="24">
        <v>6</v>
      </c>
      <c r="L88" s="55">
        <f t="shared" si="28"/>
        <v>11</v>
      </c>
      <c r="M88" s="24">
        <v>0</v>
      </c>
      <c r="Q88" s="46"/>
      <c r="R88" s="46"/>
      <c r="S88" s="30">
        <v>7.5</v>
      </c>
      <c r="T88" s="23" t="s">
        <v>280</v>
      </c>
      <c r="Z88" s="24">
        <v>2</v>
      </c>
      <c r="AA88" s="24">
        <v>0</v>
      </c>
      <c r="AB88" s="24">
        <v>1</v>
      </c>
      <c r="AC88" s="24">
        <f t="shared" ref="AC88:AC90" si="34">+AA88+AB88</f>
        <v>1</v>
      </c>
      <c r="AD88" s="24">
        <v>2</v>
      </c>
      <c r="AF88" s="30">
        <v>8</v>
      </c>
      <c r="AG88" s="23" t="s">
        <v>286</v>
      </c>
      <c r="AM88" s="24">
        <v>2</v>
      </c>
      <c r="AN88" s="24">
        <v>0</v>
      </c>
      <c r="AO88" s="24">
        <v>2</v>
      </c>
      <c r="AP88" s="24">
        <f t="shared" si="33"/>
        <v>2</v>
      </c>
      <c r="AQ88" s="24">
        <v>0</v>
      </c>
      <c r="AR88" s="46"/>
    </row>
    <row r="89" spans="1:44" ht="15.75" customHeight="1" x14ac:dyDescent="0.25">
      <c r="A89" s="40"/>
      <c r="D89" s="23" t="s">
        <v>106</v>
      </c>
      <c r="G89" s="23" t="s">
        <v>148</v>
      </c>
      <c r="H89" s="24"/>
      <c r="I89" s="24">
        <v>7</v>
      </c>
      <c r="J89" s="24">
        <v>5</v>
      </c>
      <c r="K89" s="24">
        <v>6</v>
      </c>
      <c r="L89" s="55">
        <f t="shared" si="28"/>
        <v>11</v>
      </c>
      <c r="M89" s="24">
        <v>0</v>
      </c>
      <c r="Q89" s="47"/>
      <c r="R89" s="47"/>
      <c r="S89" s="30">
        <v>8.5</v>
      </c>
      <c r="T89" s="23" t="s">
        <v>240</v>
      </c>
      <c r="Z89" s="24">
        <v>6</v>
      </c>
      <c r="AA89" s="24">
        <v>3</v>
      </c>
      <c r="AB89" s="24">
        <v>3</v>
      </c>
      <c r="AC89" s="24">
        <f t="shared" si="34"/>
        <v>6</v>
      </c>
      <c r="AD89" s="24">
        <v>0</v>
      </c>
      <c r="AF89" s="30">
        <v>7</v>
      </c>
      <c r="AG89" s="23" t="s">
        <v>210</v>
      </c>
      <c r="AM89" s="24">
        <v>6</v>
      </c>
      <c r="AN89" s="24">
        <v>2</v>
      </c>
      <c r="AO89" s="24">
        <v>1</v>
      </c>
      <c r="AP89" s="24">
        <f>+AN89+AO89</f>
        <v>3</v>
      </c>
      <c r="AQ89" s="24">
        <v>2</v>
      </c>
      <c r="AR89" s="47"/>
    </row>
    <row r="90" spans="1:44" ht="15.75" customHeight="1" x14ac:dyDescent="0.25">
      <c r="A90" s="40"/>
      <c r="D90" s="23" t="s">
        <v>154</v>
      </c>
      <c r="E90" s="23"/>
      <c r="F90" s="23"/>
      <c r="G90" s="23" t="s">
        <v>147</v>
      </c>
      <c r="H90" s="24"/>
      <c r="I90" s="24">
        <v>8</v>
      </c>
      <c r="J90" s="24">
        <v>5</v>
      </c>
      <c r="K90" s="24">
        <v>4</v>
      </c>
      <c r="L90" s="55">
        <f t="shared" si="28"/>
        <v>9</v>
      </c>
      <c r="M90" s="24">
        <v>2</v>
      </c>
      <c r="Q90" s="47"/>
      <c r="R90" s="47"/>
      <c r="S90" s="30">
        <v>8</v>
      </c>
      <c r="T90" s="23" t="s">
        <v>279</v>
      </c>
      <c r="Z90" s="24">
        <v>1</v>
      </c>
      <c r="AA90" s="24">
        <v>0</v>
      </c>
      <c r="AB90" s="24">
        <v>3</v>
      </c>
      <c r="AC90" s="24">
        <f t="shared" si="34"/>
        <v>3</v>
      </c>
      <c r="AD90" s="24">
        <v>0</v>
      </c>
      <c r="AF90" s="30">
        <v>6</v>
      </c>
      <c r="AG90" s="23" t="s">
        <v>364</v>
      </c>
      <c r="AM90" s="24">
        <v>2</v>
      </c>
      <c r="AN90" s="24">
        <v>0</v>
      </c>
      <c r="AO90" s="24">
        <v>2</v>
      </c>
      <c r="AP90" s="24">
        <f t="shared" ref="AP90:AP92" si="35">+AN90+AO90</f>
        <v>2</v>
      </c>
      <c r="AQ90" s="24">
        <v>0</v>
      </c>
      <c r="AR90" s="47"/>
    </row>
    <row r="91" spans="1:44" ht="15.75" customHeight="1" thickBot="1" x14ac:dyDescent="0.3">
      <c r="A91" s="40"/>
      <c r="D91" s="23" t="s">
        <v>157</v>
      </c>
      <c r="G91" s="16" t="s">
        <v>138</v>
      </c>
      <c r="H91" s="24"/>
      <c r="I91" s="24">
        <v>8</v>
      </c>
      <c r="J91" s="24">
        <v>2</v>
      </c>
      <c r="K91" s="24">
        <v>7</v>
      </c>
      <c r="L91" s="55">
        <f t="shared" si="28"/>
        <v>9</v>
      </c>
      <c r="M91" s="24">
        <v>2</v>
      </c>
      <c r="Q91" s="47"/>
      <c r="R91" s="47"/>
      <c r="S91" s="30">
        <v>8</v>
      </c>
      <c r="T91" s="23" t="s">
        <v>415</v>
      </c>
      <c r="Z91" s="24">
        <v>1</v>
      </c>
      <c r="AA91" s="24">
        <v>0</v>
      </c>
      <c r="AB91" s="24">
        <v>2</v>
      </c>
      <c r="AC91" s="24">
        <f t="shared" ref="AC91" si="36">+AA91+AB91</f>
        <v>2</v>
      </c>
      <c r="AD91" s="24">
        <v>0</v>
      </c>
      <c r="AF91" s="30">
        <v>9</v>
      </c>
      <c r="AG91" s="23" t="s">
        <v>281</v>
      </c>
      <c r="AM91" s="24">
        <v>1</v>
      </c>
      <c r="AN91" s="24">
        <v>0</v>
      </c>
      <c r="AO91" s="24">
        <v>0</v>
      </c>
      <c r="AP91" s="24">
        <f t="shared" si="35"/>
        <v>0</v>
      </c>
      <c r="AQ91" s="24">
        <v>0</v>
      </c>
      <c r="AR91" s="47"/>
    </row>
    <row r="92" spans="1:44" ht="15.75" customHeight="1" x14ac:dyDescent="0.25">
      <c r="A92" s="40"/>
      <c r="D92" s="23" t="s">
        <v>172</v>
      </c>
      <c r="E92" s="23"/>
      <c r="F92" s="23"/>
      <c r="G92" s="23" t="s">
        <v>146</v>
      </c>
      <c r="H92" s="24"/>
      <c r="I92" s="24">
        <v>8</v>
      </c>
      <c r="J92" s="24">
        <v>2</v>
      </c>
      <c r="K92" s="24">
        <v>7</v>
      </c>
      <c r="L92" s="55">
        <f t="shared" si="28"/>
        <v>9</v>
      </c>
      <c r="M92" s="24">
        <v>0</v>
      </c>
      <c r="Q92" s="47"/>
      <c r="R92" s="47"/>
      <c r="S92" s="8"/>
      <c r="T92" s="34" t="s">
        <v>124</v>
      </c>
      <c r="U92" s="8"/>
      <c r="V92" s="8"/>
      <c r="W92" s="8"/>
      <c r="X92" s="8"/>
      <c r="Y92" s="8"/>
      <c r="Z92" s="15">
        <f>SUM(Z77:Z91)</f>
        <v>41</v>
      </c>
      <c r="AA92" s="15">
        <f>SUM(AA77:AA91)</f>
        <v>15</v>
      </c>
      <c r="AB92" s="15">
        <f>SUM(AB77:AB91)</f>
        <v>19</v>
      </c>
      <c r="AC92" s="15">
        <f>SUM(AC77:AC91)</f>
        <v>34</v>
      </c>
      <c r="AD92" s="15">
        <f>SUM(AD77:AD91)</f>
        <v>2</v>
      </c>
      <c r="AF92" s="30">
        <v>6</v>
      </c>
      <c r="AG92" s="23" t="s">
        <v>282</v>
      </c>
      <c r="AM92" s="24">
        <v>5</v>
      </c>
      <c r="AN92" s="24">
        <v>0</v>
      </c>
      <c r="AO92" s="24">
        <v>0</v>
      </c>
      <c r="AP92" s="24">
        <f t="shared" si="35"/>
        <v>0</v>
      </c>
      <c r="AQ92" s="24">
        <v>0</v>
      </c>
      <c r="AR92" s="47"/>
    </row>
    <row r="93" spans="1:44" ht="15.75" customHeight="1" thickBot="1" x14ac:dyDescent="0.3">
      <c r="A93" s="40"/>
      <c r="D93" s="23" t="s">
        <v>175</v>
      </c>
      <c r="G93" s="23" t="s">
        <v>149</v>
      </c>
      <c r="H93" s="24"/>
      <c r="I93" s="24">
        <v>7</v>
      </c>
      <c r="J93" s="24">
        <v>2</v>
      </c>
      <c r="K93" s="24">
        <v>7</v>
      </c>
      <c r="L93" s="55">
        <f t="shared" si="28"/>
        <v>9</v>
      </c>
      <c r="M93" s="24">
        <v>0</v>
      </c>
      <c r="Q93" s="47"/>
      <c r="R93" s="47"/>
      <c r="T93" s="23" t="s">
        <v>120</v>
      </c>
      <c r="Z93" s="24">
        <f>+Z92+AM94</f>
        <v>91</v>
      </c>
      <c r="AA93" s="24">
        <f>+AA92+AN94</f>
        <v>33</v>
      </c>
      <c r="AB93" s="24">
        <f>+AB92+AO94</f>
        <v>39</v>
      </c>
      <c r="AC93" s="24">
        <f>+AC92+AP94</f>
        <v>72</v>
      </c>
      <c r="AD93" s="24">
        <f>+AD92+AQ94</f>
        <v>8</v>
      </c>
      <c r="AF93" s="30">
        <v>6</v>
      </c>
      <c r="AG93" s="23" t="s">
        <v>211</v>
      </c>
      <c r="AM93" s="24">
        <v>1</v>
      </c>
      <c r="AN93" s="24">
        <v>0</v>
      </c>
      <c r="AO93" s="24">
        <v>0</v>
      </c>
      <c r="AP93" s="24">
        <f>+AN93+AO93</f>
        <v>0</v>
      </c>
      <c r="AQ93" s="24">
        <v>0</v>
      </c>
      <c r="AR93" s="47"/>
    </row>
    <row r="94" spans="1:44" ht="15.75" customHeight="1" x14ac:dyDescent="0.25">
      <c r="A94" s="40"/>
      <c r="D94" s="23" t="s">
        <v>81</v>
      </c>
      <c r="E94" s="23"/>
      <c r="F94" s="23"/>
      <c r="G94" s="23" t="s">
        <v>146</v>
      </c>
      <c r="H94" s="24"/>
      <c r="I94" s="24">
        <v>8</v>
      </c>
      <c r="J94" s="24">
        <v>5</v>
      </c>
      <c r="K94" s="24">
        <v>3</v>
      </c>
      <c r="L94" s="55">
        <f t="shared" si="28"/>
        <v>8</v>
      </c>
      <c r="M94" s="24">
        <v>0</v>
      </c>
      <c r="Q94" s="47"/>
      <c r="R94" s="47"/>
      <c r="AF94" s="8"/>
      <c r="AG94" s="34" t="s">
        <v>124</v>
      </c>
      <c r="AH94" s="8"/>
      <c r="AI94" s="8"/>
      <c r="AJ94" s="8"/>
      <c r="AK94" s="8"/>
      <c r="AL94" s="8"/>
      <c r="AM94" s="15">
        <f>SUM(AM77:AM93)</f>
        <v>50</v>
      </c>
      <c r="AN94" s="15">
        <f>SUM(AN77:AN93)</f>
        <v>18</v>
      </c>
      <c r="AO94" s="15">
        <f>SUM(AO77:AO93)</f>
        <v>20</v>
      </c>
      <c r="AP94" s="15">
        <f>SUM(AP77:AP93)</f>
        <v>38</v>
      </c>
      <c r="AQ94" s="15">
        <f>SUM(AQ77:AQ93)</f>
        <v>6</v>
      </c>
      <c r="AR94" s="47"/>
    </row>
    <row r="95" spans="1:44" ht="15.75" customHeight="1" x14ac:dyDescent="0.25">
      <c r="A95" s="40"/>
      <c r="D95" s="23" t="s">
        <v>88</v>
      </c>
      <c r="E95" s="23"/>
      <c r="F95" s="23"/>
      <c r="G95" s="16" t="s">
        <v>138</v>
      </c>
      <c r="H95" s="24"/>
      <c r="I95" s="24">
        <v>8</v>
      </c>
      <c r="J95" s="24">
        <v>4</v>
      </c>
      <c r="K95" s="24">
        <v>4</v>
      </c>
      <c r="L95" s="55">
        <f t="shared" si="28"/>
        <v>8</v>
      </c>
      <c r="M95" s="24">
        <v>0</v>
      </c>
      <c r="Q95" s="47"/>
      <c r="R95" s="47"/>
      <c r="AR95" s="47"/>
    </row>
    <row r="96" spans="1:44" ht="15.75" customHeight="1" thickBot="1" x14ac:dyDescent="0.3">
      <c r="A96" s="40"/>
      <c r="D96" s="23" t="s">
        <v>56</v>
      </c>
      <c r="G96" s="23" t="s">
        <v>149</v>
      </c>
      <c r="H96" s="24"/>
      <c r="I96" s="24">
        <v>8</v>
      </c>
      <c r="J96" s="24">
        <v>3</v>
      </c>
      <c r="K96" s="24">
        <v>5</v>
      </c>
      <c r="L96" s="55">
        <f t="shared" si="28"/>
        <v>8</v>
      </c>
      <c r="M96" s="24">
        <v>2</v>
      </c>
      <c r="Q96" s="47"/>
      <c r="R96" s="47"/>
      <c r="S96" s="31" t="s">
        <v>150</v>
      </c>
      <c r="T96" s="31" t="s">
        <v>153</v>
      </c>
      <c r="U96" s="31"/>
      <c r="V96" s="43"/>
      <c r="W96" s="43"/>
      <c r="X96" s="43"/>
      <c r="Y96" s="43"/>
      <c r="Z96" s="43" t="s">
        <v>4</v>
      </c>
      <c r="AA96" s="43" t="s">
        <v>29</v>
      </c>
      <c r="AB96" s="43" t="s">
        <v>30</v>
      </c>
      <c r="AC96" s="43" t="s">
        <v>31</v>
      </c>
      <c r="AD96" s="43" t="s">
        <v>3</v>
      </c>
      <c r="AF96" s="31" t="s">
        <v>150</v>
      </c>
      <c r="AG96" s="31" t="s">
        <v>153</v>
      </c>
      <c r="AH96" s="31"/>
      <c r="AI96" s="43"/>
      <c r="AJ96" s="43"/>
      <c r="AK96" s="43"/>
      <c r="AL96" s="43"/>
      <c r="AM96" s="43" t="s">
        <v>4</v>
      </c>
      <c r="AN96" s="43" t="s">
        <v>29</v>
      </c>
      <c r="AO96" s="43" t="s">
        <v>30</v>
      </c>
      <c r="AP96" s="43" t="s">
        <v>31</v>
      </c>
      <c r="AQ96" s="43" t="s">
        <v>3</v>
      </c>
      <c r="AR96" s="47"/>
    </row>
    <row r="97" spans="1:44" ht="15.75" customHeight="1" x14ac:dyDescent="0.25">
      <c r="A97" s="40"/>
      <c r="D97" s="23" t="s">
        <v>35</v>
      </c>
      <c r="E97" s="23"/>
      <c r="F97" s="23"/>
      <c r="G97" s="16" t="s">
        <v>138</v>
      </c>
      <c r="H97" s="24"/>
      <c r="I97" s="24">
        <v>7</v>
      </c>
      <c r="J97" s="24">
        <v>2</v>
      </c>
      <c r="K97" s="24">
        <v>6</v>
      </c>
      <c r="L97" s="55">
        <f t="shared" si="28"/>
        <v>8</v>
      </c>
      <c r="M97" s="24">
        <v>0</v>
      </c>
      <c r="Q97" s="47"/>
      <c r="R97" s="47"/>
      <c r="S97" s="30">
        <v>6</v>
      </c>
      <c r="T97" s="23" t="s">
        <v>157</v>
      </c>
      <c r="Z97" s="24">
        <v>0.5</v>
      </c>
      <c r="AA97" s="24">
        <v>0</v>
      </c>
      <c r="AB97" s="24">
        <v>0</v>
      </c>
      <c r="AC97" s="24">
        <f t="shared" ref="AC97:AC102" si="37">+AA97+AB97</f>
        <v>0</v>
      </c>
      <c r="AD97" s="24">
        <v>0</v>
      </c>
      <c r="AF97" s="24">
        <v>8.5</v>
      </c>
      <c r="AG97" s="23" t="s">
        <v>88</v>
      </c>
      <c r="AM97" s="24">
        <v>1</v>
      </c>
      <c r="AN97" s="24">
        <v>1</v>
      </c>
      <c r="AO97" s="24">
        <v>0</v>
      </c>
      <c r="AP97" s="24">
        <f t="shared" ref="AP97:AP100" si="38">+AN97+AO97</f>
        <v>1</v>
      </c>
      <c r="AQ97" s="24">
        <v>0</v>
      </c>
      <c r="AR97" s="47"/>
    </row>
    <row r="98" spans="1:44" ht="15.75" customHeight="1" x14ac:dyDescent="0.25">
      <c r="A98" s="40"/>
      <c r="D98" s="23" t="s">
        <v>144</v>
      </c>
      <c r="E98" s="23"/>
      <c r="F98" s="23"/>
      <c r="G98" s="16" t="s">
        <v>138</v>
      </c>
      <c r="H98" s="24"/>
      <c r="I98" s="24">
        <v>8</v>
      </c>
      <c r="J98" s="24">
        <v>2</v>
      </c>
      <c r="K98" s="24">
        <v>6</v>
      </c>
      <c r="L98" s="55">
        <f t="shared" si="28"/>
        <v>8</v>
      </c>
      <c r="M98" s="24">
        <v>0</v>
      </c>
      <c r="Q98" s="47"/>
      <c r="R98" s="47"/>
      <c r="S98" s="30">
        <v>7</v>
      </c>
      <c r="T98" s="23" t="s">
        <v>167</v>
      </c>
      <c r="Z98" s="24">
        <v>1</v>
      </c>
      <c r="AA98" s="24">
        <v>0</v>
      </c>
      <c r="AB98" s="24">
        <v>0</v>
      </c>
      <c r="AC98" s="24">
        <f t="shared" si="37"/>
        <v>0</v>
      </c>
      <c r="AD98" s="24">
        <v>0</v>
      </c>
      <c r="AF98" s="24">
        <v>7.5</v>
      </c>
      <c r="AG98" s="23" t="s">
        <v>39</v>
      </c>
      <c r="AM98" s="24">
        <v>2</v>
      </c>
      <c r="AN98" s="24">
        <v>0</v>
      </c>
      <c r="AO98" s="24">
        <v>0</v>
      </c>
      <c r="AP98" s="24">
        <f t="shared" si="38"/>
        <v>0</v>
      </c>
      <c r="AQ98" s="24">
        <v>0</v>
      </c>
      <c r="AR98" s="47"/>
    </row>
    <row r="99" spans="1:44" ht="15.75" customHeight="1" x14ac:dyDescent="0.25">
      <c r="A99" s="40"/>
      <c r="D99" s="23" t="s">
        <v>179</v>
      </c>
      <c r="E99" s="23"/>
      <c r="F99" s="23"/>
      <c r="G99" s="23" t="s">
        <v>146</v>
      </c>
      <c r="H99" s="24"/>
      <c r="I99" s="24">
        <v>8</v>
      </c>
      <c r="J99" s="24">
        <v>1</v>
      </c>
      <c r="K99" s="24">
        <v>7</v>
      </c>
      <c r="L99" s="55">
        <f t="shared" si="28"/>
        <v>8</v>
      </c>
      <c r="M99" s="24">
        <v>4</v>
      </c>
      <c r="Q99" s="47"/>
      <c r="R99" s="47"/>
      <c r="S99" s="30">
        <v>7</v>
      </c>
      <c r="T99" s="23" t="s">
        <v>92</v>
      </c>
      <c r="Z99" s="24">
        <v>2</v>
      </c>
      <c r="AA99" s="24">
        <v>0</v>
      </c>
      <c r="AB99" s="24">
        <v>1</v>
      </c>
      <c r="AC99" s="24">
        <f t="shared" si="37"/>
        <v>1</v>
      </c>
      <c r="AD99" s="24">
        <v>0</v>
      </c>
      <c r="AF99" s="30">
        <v>7.5</v>
      </c>
      <c r="AG99" s="23" t="s">
        <v>41</v>
      </c>
      <c r="AM99" s="24">
        <v>1</v>
      </c>
      <c r="AN99" s="24">
        <v>2</v>
      </c>
      <c r="AO99" s="24">
        <v>0</v>
      </c>
      <c r="AP99" s="24">
        <f t="shared" si="38"/>
        <v>2</v>
      </c>
      <c r="AQ99" s="24">
        <v>0</v>
      </c>
      <c r="AR99" s="47"/>
    </row>
    <row r="100" spans="1:44" ht="15.75" customHeight="1" x14ac:dyDescent="0.25">
      <c r="A100" s="40"/>
      <c r="D100" s="23" t="s">
        <v>83</v>
      </c>
      <c r="E100" s="23"/>
      <c r="F100" s="23"/>
      <c r="G100" s="23" t="s">
        <v>149</v>
      </c>
      <c r="H100" s="24"/>
      <c r="I100" s="24">
        <v>7</v>
      </c>
      <c r="J100" s="24">
        <v>1</v>
      </c>
      <c r="K100" s="24">
        <v>7</v>
      </c>
      <c r="L100" s="55">
        <f t="shared" si="28"/>
        <v>8</v>
      </c>
      <c r="M100" s="24">
        <v>0</v>
      </c>
      <c r="Q100" s="47"/>
      <c r="R100" s="47"/>
      <c r="S100" s="30">
        <v>6</v>
      </c>
      <c r="T100" s="23" t="s">
        <v>70</v>
      </c>
      <c r="Z100" s="24">
        <v>1</v>
      </c>
      <c r="AA100" s="24">
        <v>0</v>
      </c>
      <c r="AB100" s="24">
        <v>0</v>
      </c>
      <c r="AC100" s="24">
        <f t="shared" si="37"/>
        <v>0</v>
      </c>
      <c r="AD100" s="24">
        <v>0</v>
      </c>
      <c r="AF100" s="30">
        <v>7</v>
      </c>
      <c r="AG100" s="23" t="s">
        <v>38</v>
      </c>
      <c r="AH100" s="23"/>
      <c r="AM100" s="24">
        <v>1</v>
      </c>
      <c r="AN100" s="24">
        <v>0</v>
      </c>
      <c r="AO100" s="24">
        <v>0</v>
      </c>
      <c r="AP100" s="24">
        <f t="shared" si="38"/>
        <v>0</v>
      </c>
      <c r="AQ100" s="24">
        <v>0</v>
      </c>
      <c r="AR100" s="47"/>
    </row>
    <row r="101" spans="1:44" ht="15.75" customHeight="1" x14ac:dyDescent="0.25">
      <c r="A101" s="40"/>
      <c r="D101" s="23" t="s">
        <v>69</v>
      </c>
      <c r="E101" s="23"/>
      <c r="F101" s="23"/>
      <c r="G101" s="23" t="s">
        <v>149</v>
      </c>
      <c r="H101" s="24"/>
      <c r="I101" s="24">
        <v>4</v>
      </c>
      <c r="J101" s="24">
        <v>0</v>
      </c>
      <c r="K101" s="24">
        <v>8</v>
      </c>
      <c r="L101" s="55">
        <f t="shared" si="28"/>
        <v>8</v>
      </c>
      <c r="M101" s="24">
        <v>0</v>
      </c>
      <c r="Q101" s="47"/>
      <c r="R101" s="47"/>
      <c r="S101" s="30">
        <v>6.5</v>
      </c>
      <c r="T101" s="23" t="s">
        <v>173</v>
      </c>
      <c r="Z101" s="24">
        <v>1</v>
      </c>
      <c r="AA101" s="24">
        <v>0</v>
      </c>
      <c r="AB101" s="24">
        <v>0</v>
      </c>
      <c r="AC101" s="24">
        <f t="shared" si="37"/>
        <v>0</v>
      </c>
      <c r="AD101" s="24">
        <v>0</v>
      </c>
      <c r="AF101" s="24">
        <v>6.5</v>
      </c>
      <c r="AG101" s="23" t="s">
        <v>130</v>
      </c>
      <c r="AM101" s="24">
        <v>1</v>
      </c>
      <c r="AN101" s="24">
        <v>0</v>
      </c>
      <c r="AO101" s="24">
        <v>0</v>
      </c>
      <c r="AP101" s="24">
        <f>+AN101+AO101</f>
        <v>0</v>
      </c>
      <c r="AQ101" s="24">
        <v>0</v>
      </c>
      <c r="AR101" s="47"/>
    </row>
    <row r="102" spans="1:44" ht="15.75" customHeight="1" thickBot="1" x14ac:dyDescent="0.3">
      <c r="A102" s="40"/>
      <c r="D102" s="23" t="s">
        <v>62</v>
      </c>
      <c r="E102" s="23"/>
      <c r="F102" s="23"/>
      <c r="G102" s="16" t="s">
        <v>21</v>
      </c>
      <c r="H102" s="24"/>
      <c r="I102" s="24">
        <v>7</v>
      </c>
      <c r="J102" s="24">
        <v>3</v>
      </c>
      <c r="K102" s="24">
        <v>3</v>
      </c>
      <c r="L102" s="55">
        <f t="shared" si="28"/>
        <v>6</v>
      </c>
      <c r="M102" s="24">
        <v>2</v>
      </c>
      <c r="Q102" s="47"/>
      <c r="R102" s="47"/>
      <c r="S102" s="30">
        <v>9</v>
      </c>
      <c r="T102" s="23" t="s">
        <v>180</v>
      </c>
      <c r="Z102" s="24">
        <v>1</v>
      </c>
      <c r="AA102" s="24">
        <v>0</v>
      </c>
      <c r="AB102" s="24">
        <v>0</v>
      </c>
      <c r="AC102" s="24">
        <f t="shared" si="37"/>
        <v>0</v>
      </c>
      <c r="AD102" s="24">
        <v>0</v>
      </c>
      <c r="AF102" s="30">
        <v>8</v>
      </c>
      <c r="AG102" s="23" t="s">
        <v>66</v>
      </c>
      <c r="AM102" s="24">
        <v>1</v>
      </c>
      <c r="AN102" s="24">
        <v>0</v>
      </c>
      <c r="AO102" s="24">
        <v>1</v>
      </c>
      <c r="AP102" s="24">
        <f t="shared" ref="AP102" si="39">+AN102+AO102</f>
        <v>1</v>
      </c>
      <c r="AQ102" s="24">
        <v>0</v>
      </c>
      <c r="AR102" s="47"/>
    </row>
    <row r="103" spans="1:44" ht="15.75" customHeight="1" x14ac:dyDescent="0.25">
      <c r="A103" s="40"/>
      <c r="D103" s="23" t="s">
        <v>104</v>
      </c>
      <c r="E103" s="23"/>
      <c r="F103" s="23"/>
      <c r="G103" s="23" t="s">
        <v>147</v>
      </c>
      <c r="H103" s="24"/>
      <c r="I103" s="24">
        <v>7</v>
      </c>
      <c r="J103" s="24">
        <v>1</v>
      </c>
      <c r="K103" s="24">
        <v>5</v>
      </c>
      <c r="L103" s="55">
        <f t="shared" si="28"/>
        <v>6</v>
      </c>
      <c r="M103" s="24">
        <v>2</v>
      </c>
      <c r="Q103" s="47"/>
      <c r="R103" s="47"/>
      <c r="S103" s="30">
        <v>7</v>
      </c>
      <c r="T103" s="23" t="s">
        <v>122</v>
      </c>
      <c r="U103" s="23"/>
      <c r="V103" s="23"/>
      <c r="Z103" s="24">
        <v>1</v>
      </c>
      <c r="AA103" s="24">
        <v>0</v>
      </c>
      <c r="AB103" s="24">
        <v>0</v>
      </c>
      <c r="AC103" s="24">
        <f t="shared" ref="AC103" si="40">+AA103+AB103</f>
        <v>0</v>
      </c>
      <c r="AD103" s="24">
        <v>0</v>
      </c>
      <c r="AF103" s="8"/>
      <c r="AG103" s="34" t="s">
        <v>124</v>
      </c>
      <c r="AH103" s="8"/>
      <c r="AI103" s="8"/>
      <c r="AJ103" s="8"/>
      <c r="AK103" s="8"/>
      <c r="AL103" s="8"/>
      <c r="AM103" s="15">
        <f>SUM(AM97:AM102)</f>
        <v>7</v>
      </c>
      <c r="AN103" s="15">
        <f t="shared" ref="AN103:AQ103" si="41">SUM(AN97:AN102)</f>
        <v>3</v>
      </c>
      <c r="AO103" s="15">
        <f t="shared" si="41"/>
        <v>1</v>
      </c>
      <c r="AP103" s="15">
        <f t="shared" si="41"/>
        <v>4</v>
      </c>
      <c r="AQ103" s="15">
        <f t="shared" si="41"/>
        <v>0</v>
      </c>
      <c r="AR103" s="47"/>
    </row>
    <row r="104" spans="1:44" ht="15.75" customHeight="1" x14ac:dyDescent="0.25">
      <c r="A104" s="40"/>
      <c r="D104" s="23" t="s">
        <v>165</v>
      </c>
      <c r="G104" s="23" t="s">
        <v>17</v>
      </c>
      <c r="H104" s="24"/>
      <c r="I104" s="24">
        <v>6</v>
      </c>
      <c r="J104" s="24">
        <v>1</v>
      </c>
      <c r="K104" s="24">
        <v>5</v>
      </c>
      <c r="L104" s="55">
        <f t="shared" si="28"/>
        <v>6</v>
      </c>
      <c r="M104" s="24">
        <v>0</v>
      </c>
      <c r="Q104" s="47"/>
      <c r="R104" s="47"/>
      <c r="S104" s="30">
        <v>6.5</v>
      </c>
      <c r="T104" s="23" t="s">
        <v>143</v>
      </c>
      <c r="Z104" s="24">
        <v>1</v>
      </c>
      <c r="AA104" s="24">
        <v>0</v>
      </c>
      <c r="AB104" s="24">
        <v>0</v>
      </c>
      <c r="AC104" s="24">
        <f>+AA104+AB104</f>
        <v>0</v>
      </c>
      <c r="AD104" s="24">
        <v>0</v>
      </c>
      <c r="AR104" s="47"/>
    </row>
    <row r="105" spans="1:44" ht="15.75" customHeight="1" x14ac:dyDescent="0.25">
      <c r="A105" s="40"/>
      <c r="Q105" s="47"/>
      <c r="R105" s="47"/>
      <c r="S105" s="30">
        <v>6.5</v>
      </c>
      <c r="T105" s="23" t="s">
        <v>55</v>
      </c>
      <c r="Z105" s="24">
        <v>1</v>
      </c>
      <c r="AA105" s="24">
        <v>0</v>
      </c>
      <c r="AB105" s="24">
        <v>1</v>
      </c>
      <c r="AC105" s="24">
        <f>+AA105+AB105</f>
        <v>1</v>
      </c>
      <c r="AD105" s="24">
        <v>0</v>
      </c>
      <c r="AR105" s="47"/>
    </row>
    <row r="106" spans="1:44" ht="15.75" customHeight="1" x14ac:dyDescent="0.25">
      <c r="A106" s="40"/>
      <c r="Q106" s="47"/>
      <c r="R106" s="47"/>
      <c r="S106" s="30">
        <v>6.5</v>
      </c>
      <c r="T106" s="23" t="s">
        <v>42</v>
      </c>
      <c r="Z106" s="24">
        <v>2</v>
      </c>
      <c r="AA106" s="24">
        <v>0</v>
      </c>
      <c r="AB106" s="24">
        <v>2</v>
      </c>
      <c r="AC106" s="24">
        <f>+AA106+AB106</f>
        <v>2</v>
      </c>
      <c r="AD106" s="24">
        <v>0</v>
      </c>
      <c r="AR106" s="47"/>
    </row>
    <row r="107" spans="1:44" ht="15.75" customHeight="1" thickBot="1" x14ac:dyDescent="0.3">
      <c r="A107" s="40"/>
      <c r="D107" s="2" t="s">
        <v>109</v>
      </c>
      <c r="E107" s="2"/>
      <c r="F107" s="2"/>
      <c r="G107" s="4" t="s">
        <v>2</v>
      </c>
      <c r="H107" s="4"/>
      <c r="I107" s="4" t="s">
        <v>4</v>
      </c>
      <c r="J107" s="4" t="s">
        <v>29</v>
      </c>
      <c r="K107" s="4" t="s">
        <v>30</v>
      </c>
      <c r="L107" s="4" t="s">
        <v>31</v>
      </c>
      <c r="M107" s="56" t="s">
        <v>3</v>
      </c>
      <c r="Q107" s="47"/>
      <c r="R107" s="47"/>
      <c r="S107" s="30">
        <v>8.5</v>
      </c>
      <c r="T107" s="23" t="s">
        <v>63</v>
      </c>
      <c r="Z107" s="24">
        <v>1</v>
      </c>
      <c r="AA107" s="24">
        <v>1</v>
      </c>
      <c r="AB107" s="24">
        <v>0</v>
      </c>
      <c r="AC107" s="24">
        <f>+AA107+AB107</f>
        <v>1</v>
      </c>
      <c r="AD107" s="24">
        <v>0</v>
      </c>
      <c r="AR107" s="47"/>
    </row>
    <row r="108" spans="1:44" ht="15.75" customHeight="1" x14ac:dyDescent="0.25">
      <c r="A108" s="40"/>
      <c r="D108" s="23" t="s">
        <v>38</v>
      </c>
      <c r="E108" s="23"/>
      <c r="F108" s="23"/>
      <c r="G108" s="23" t="s">
        <v>147</v>
      </c>
      <c r="H108" s="24"/>
      <c r="I108" s="24">
        <v>7</v>
      </c>
      <c r="J108" s="24">
        <v>1</v>
      </c>
      <c r="K108" s="24">
        <v>4</v>
      </c>
      <c r="L108" s="24">
        <f t="shared" ref="L108:L133" si="42">+J108+K108</f>
        <v>5</v>
      </c>
      <c r="M108" s="55">
        <v>6</v>
      </c>
      <c r="Q108" s="47"/>
      <c r="R108" s="47"/>
      <c r="S108" s="8"/>
      <c r="T108" s="34" t="s">
        <v>124</v>
      </c>
      <c r="U108" s="8"/>
      <c r="V108" s="8"/>
      <c r="W108" s="8"/>
      <c r="X108" s="8"/>
      <c r="Y108" s="8"/>
      <c r="Z108" s="15">
        <f>SUM(Z97:Z107)</f>
        <v>12.5</v>
      </c>
      <c r="AA108" s="15">
        <f>SUM(AA97:AA107)</f>
        <v>1</v>
      </c>
      <c r="AB108" s="15">
        <f>SUM(AB97:AB107)</f>
        <v>4</v>
      </c>
      <c r="AC108" s="15">
        <f>SUM(AC97:AC107)</f>
        <v>5</v>
      </c>
      <c r="AD108" s="15">
        <f>SUM(AD97:AD107)</f>
        <v>0</v>
      </c>
      <c r="AR108" s="47"/>
    </row>
    <row r="109" spans="1:44" ht="15.75" customHeight="1" x14ac:dyDescent="0.25">
      <c r="A109" s="40"/>
      <c r="D109" s="23" t="s">
        <v>158</v>
      </c>
      <c r="E109" s="23"/>
      <c r="F109" s="23"/>
      <c r="G109" s="23" t="s">
        <v>136</v>
      </c>
      <c r="H109" s="24"/>
      <c r="I109" s="24">
        <v>8</v>
      </c>
      <c r="J109" s="24">
        <v>12</v>
      </c>
      <c r="K109" s="24">
        <v>6</v>
      </c>
      <c r="L109" s="24">
        <f t="shared" si="42"/>
        <v>18</v>
      </c>
      <c r="M109" s="55">
        <v>6</v>
      </c>
      <c r="Q109" s="47"/>
      <c r="R109" s="47"/>
      <c r="T109" s="23" t="s">
        <v>121</v>
      </c>
      <c r="Z109" s="24">
        <f>+Z108+AM103</f>
        <v>19.5</v>
      </c>
      <c r="AA109" s="24">
        <f>+AA108+AN103</f>
        <v>4</v>
      </c>
      <c r="AB109" s="24">
        <f>+AB108+AO103</f>
        <v>5</v>
      </c>
      <c r="AC109" s="24">
        <f>+AC108+AP103</f>
        <v>9</v>
      </c>
      <c r="AD109" s="24">
        <f>+AD108+AQ103</f>
        <v>0</v>
      </c>
      <c r="AM109" s="24"/>
      <c r="AN109" s="24"/>
      <c r="AO109" s="24"/>
      <c r="AP109" s="24"/>
      <c r="AQ109" s="24"/>
      <c r="AR109" s="47"/>
    </row>
    <row r="110" spans="1:44" ht="15.75" customHeight="1" x14ac:dyDescent="0.25">
      <c r="A110" s="40"/>
      <c r="D110" s="23" t="s">
        <v>44</v>
      </c>
      <c r="E110" s="23"/>
      <c r="F110" s="23"/>
      <c r="G110" s="23" t="s">
        <v>146</v>
      </c>
      <c r="H110" s="24"/>
      <c r="I110" s="24">
        <v>5</v>
      </c>
      <c r="J110" s="24">
        <v>0</v>
      </c>
      <c r="K110" s="24">
        <v>4</v>
      </c>
      <c r="L110" s="24">
        <f t="shared" si="42"/>
        <v>4</v>
      </c>
      <c r="M110" s="55">
        <v>4</v>
      </c>
      <c r="Q110" s="47"/>
      <c r="R110" s="47"/>
      <c r="S110" s="30"/>
      <c r="T110" s="23"/>
      <c r="Z110" s="24"/>
      <c r="AA110" s="24"/>
      <c r="AB110" s="24"/>
      <c r="AC110" s="24"/>
      <c r="AD110" s="24"/>
      <c r="AR110" s="47"/>
    </row>
    <row r="111" spans="1:44" ht="15.75" customHeight="1" x14ac:dyDescent="0.25">
      <c r="A111" s="40"/>
      <c r="D111" s="23" t="s">
        <v>112</v>
      </c>
      <c r="E111" s="23"/>
      <c r="F111" s="23"/>
      <c r="G111" s="23" t="s">
        <v>148</v>
      </c>
      <c r="H111" s="24"/>
      <c r="I111" s="24">
        <v>7</v>
      </c>
      <c r="J111" s="24">
        <v>11</v>
      </c>
      <c r="K111" s="24">
        <v>6</v>
      </c>
      <c r="L111" s="24">
        <f t="shared" si="42"/>
        <v>17</v>
      </c>
      <c r="M111" s="55">
        <v>4</v>
      </c>
      <c r="Q111" s="47"/>
      <c r="R111" s="47"/>
      <c r="S111" s="30"/>
      <c r="T111" s="23" t="s">
        <v>120</v>
      </c>
      <c r="Z111" s="24">
        <f>+Z93+Z109+AC125-1</f>
        <v>125.5</v>
      </c>
      <c r="AA111" s="24">
        <f>+AA93+AA109</f>
        <v>37</v>
      </c>
      <c r="AB111" s="24">
        <f>+AB93+AB109</f>
        <v>44</v>
      </c>
      <c r="AC111" s="24">
        <f>AB111+AA111</f>
        <v>81</v>
      </c>
      <c r="AD111" s="24">
        <f>+AD93+AD109</f>
        <v>8</v>
      </c>
      <c r="AR111" s="47"/>
    </row>
    <row r="112" spans="1:44" ht="15.75" customHeight="1" x14ac:dyDescent="0.25">
      <c r="A112" s="40"/>
      <c r="D112" s="23" t="s">
        <v>61</v>
      </c>
      <c r="E112" s="23"/>
      <c r="F112" s="23"/>
      <c r="G112" s="23" t="s">
        <v>17</v>
      </c>
      <c r="H112" s="24"/>
      <c r="I112" s="24">
        <v>7</v>
      </c>
      <c r="J112" s="24">
        <v>7</v>
      </c>
      <c r="K112" s="24">
        <v>4</v>
      </c>
      <c r="L112" s="24">
        <f t="shared" si="42"/>
        <v>11</v>
      </c>
      <c r="M112" s="55">
        <v>4</v>
      </c>
      <c r="Q112" s="47"/>
      <c r="R112" s="47"/>
      <c r="S112" s="30"/>
      <c r="T112" s="23" t="s">
        <v>107</v>
      </c>
      <c r="Z112" s="24">
        <f>+Z15+Z28+Z41+Z54+AM15+AM28+AM41+AM54</f>
        <v>125.5</v>
      </c>
      <c r="AA112" s="24">
        <f>+AA15+AA28+AA41+AA54+AN15+AN28+AN41+AN54</f>
        <v>37</v>
      </c>
      <c r="AB112" s="24">
        <f>+AB15+AB28+AB41+AB54+AO15+AO28+AO41+AO54</f>
        <v>44</v>
      </c>
      <c r="AC112" s="24">
        <f>+AC15+AC28+AC41+AC54+AP15+AP28+AP41+AP54</f>
        <v>81</v>
      </c>
      <c r="AD112" s="24">
        <f>+AD15+AD28+AD41+AD54+AQ15+AQ28+AQ41+AQ54</f>
        <v>8</v>
      </c>
      <c r="AP112" s="24"/>
      <c r="AQ112" s="24"/>
      <c r="AR112" s="47"/>
    </row>
    <row r="113" spans="1:44" ht="15.75" customHeight="1" x14ac:dyDescent="0.25">
      <c r="A113" s="40"/>
      <c r="D113" s="23" t="s">
        <v>119</v>
      </c>
      <c r="E113" s="23"/>
      <c r="F113" s="23"/>
      <c r="G113" s="23" t="s">
        <v>146</v>
      </c>
      <c r="H113" s="24"/>
      <c r="I113" s="24">
        <v>8</v>
      </c>
      <c r="J113" s="24">
        <v>9</v>
      </c>
      <c r="K113" s="24">
        <v>5</v>
      </c>
      <c r="L113" s="24">
        <f t="shared" si="42"/>
        <v>14</v>
      </c>
      <c r="M113" s="55">
        <v>4</v>
      </c>
      <c r="Q113" s="47"/>
      <c r="R113" s="47"/>
      <c r="AR113" s="47"/>
    </row>
    <row r="114" spans="1:44" ht="15.75" customHeight="1" x14ac:dyDescent="0.25">
      <c r="A114" s="40"/>
      <c r="D114" s="23" t="s">
        <v>179</v>
      </c>
      <c r="E114" s="23"/>
      <c r="F114" s="23"/>
      <c r="G114" s="23" t="s">
        <v>146</v>
      </c>
      <c r="H114" s="24"/>
      <c r="I114" s="24">
        <v>8</v>
      </c>
      <c r="J114" s="24">
        <v>1</v>
      </c>
      <c r="K114" s="24">
        <v>7</v>
      </c>
      <c r="L114" s="24">
        <f t="shared" si="42"/>
        <v>8</v>
      </c>
      <c r="M114" s="55">
        <v>4</v>
      </c>
      <c r="Q114" s="47"/>
      <c r="R114" s="47"/>
      <c r="AR114" s="47"/>
    </row>
    <row r="115" spans="1:44" ht="15.75" customHeight="1" x14ac:dyDescent="0.25">
      <c r="A115" s="40"/>
      <c r="D115" s="23" t="s">
        <v>173</v>
      </c>
      <c r="E115" s="23"/>
      <c r="F115" s="23"/>
      <c r="G115" s="16" t="s">
        <v>138</v>
      </c>
      <c r="H115" s="24"/>
      <c r="I115" s="24">
        <v>8</v>
      </c>
      <c r="J115" s="24">
        <v>0</v>
      </c>
      <c r="K115" s="24">
        <v>2</v>
      </c>
      <c r="L115" s="24">
        <f t="shared" si="42"/>
        <v>2</v>
      </c>
      <c r="M115" s="55">
        <v>4</v>
      </c>
      <c r="Q115" s="47"/>
      <c r="R115" s="47"/>
      <c r="AR115" s="47"/>
    </row>
    <row r="116" spans="1:44" ht="15.75" customHeight="1" x14ac:dyDescent="0.25">
      <c r="A116" s="40"/>
      <c r="D116" s="23" t="s">
        <v>20</v>
      </c>
      <c r="E116" s="23"/>
      <c r="F116" s="23"/>
      <c r="G116" s="16" t="s">
        <v>138</v>
      </c>
      <c r="H116" s="24"/>
      <c r="I116" s="24">
        <v>8</v>
      </c>
      <c r="J116" s="24">
        <v>0</v>
      </c>
      <c r="K116" s="24">
        <v>0</v>
      </c>
      <c r="L116" s="24">
        <f t="shared" si="42"/>
        <v>0</v>
      </c>
      <c r="M116" s="55">
        <v>4</v>
      </c>
      <c r="Q116" s="47"/>
      <c r="R116" s="47"/>
      <c r="AR116" s="47"/>
    </row>
    <row r="117" spans="1:44" ht="15.75" customHeight="1" thickBot="1" x14ac:dyDescent="0.3">
      <c r="A117" s="40"/>
      <c r="D117" s="23" t="s">
        <v>126</v>
      </c>
      <c r="G117" s="23" t="s">
        <v>17</v>
      </c>
      <c r="H117" s="24"/>
      <c r="I117" s="24">
        <v>2.5</v>
      </c>
      <c r="J117" s="24">
        <v>0</v>
      </c>
      <c r="K117" s="24">
        <v>0</v>
      </c>
      <c r="L117" s="24">
        <f t="shared" si="42"/>
        <v>0</v>
      </c>
      <c r="M117" s="55">
        <v>2</v>
      </c>
      <c r="Q117" s="47"/>
      <c r="R117" s="47"/>
      <c r="U117" s="42" t="s">
        <v>150</v>
      </c>
      <c r="V117" s="10" t="s">
        <v>168</v>
      </c>
      <c r="W117" s="10"/>
      <c r="X117" s="10"/>
      <c r="Y117" s="10"/>
      <c r="Z117" s="10"/>
      <c r="AA117" s="10"/>
      <c r="AB117" s="10"/>
      <c r="AC117" s="42" t="s">
        <v>4</v>
      </c>
      <c r="AD117" s="42" t="s">
        <v>8</v>
      </c>
      <c r="AE117" s="42" t="s">
        <v>9</v>
      </c>
      <c r="AF117" s="42" t="s">
        <v>10</v>
      </c>
      <c r="AG117" s="42" t="s">
        <v>100</v>
      </c>
      <c r="AH117" s="42"/>
      <c r="AI117" s="42" t="s">
        <v>5</v>
      </c>
      <c r="AJ117" s="42" t="s">
        <v>7</v>
      </c>
      <c r="AK117" s="42" t="s">
        <v>6</v>
      </c>
      <c r="AL117" s="42" t="s">
        <v>101</v>
      </c>
      <c r="AR117" s="47"/>
    </row>
    <row r="118" spans="1:44" ht="15.75" customHeight="1" x14ac:dyDescent="0.25">
      <c r="A118" s="40"/>
      <c r="D118" s="23" t="s">
        <v>162</v>
      </c>
      <c r="E118" s="23"/>
      <c r="F118" s="23"/>
      <c r="G118" s="23" t="s">
        <v>21</v>
      </c>
      <c r="H118" s="24"/>
      <c r="I118" s="24">
        <v>5</v>
      </c>
      <c r="J118" s="24">
        <v>0</v>
      </c>
      <c r="K118" s="24">
        <v>4</v>
      </c>
      <c r="L118" s="24">
        <f t="shared" si="42"/>
        <v>4</v>
      </c>
      <c r="M118" s="55">
        <v>2</v>
      </c>
      <c r="Q118" s="47"/>
      <c r="R118" s="47"/>
      <c r="U118" s="30">
        <v>7</v>
      </c>
      <c r="V118" s="23" t="s">
        <v>176</v>
      </c>
      <c r="W118" s="23"/>
      <c r="X118" s="23"/>
      <c r="Y118" s="23"/>
      <c r="Z118" s="24"/>
      <c r="AC118" s="24">
        <v>1</v>
      </c>
      <c r="AD118" s="24">
        <v>0</v>
      </c>
      <c r="AE118" s="24">
        <v>1</v>
      </c>
      <c r="AF118" s="24">
        <v>0</v>
      </c>
      <c r="AG118" s="115">
        <f t="shared" ref="AG118" si="43">+(AD118*2+AF118)/(2*AC118)</f>
        <v>0</v>
      </c>
      <c r="AH118" s="115"/>
      <c r="AI118" s="24">
        <v>4</v>
      </c>
      <c r="AJ118" s="24">
        <v>0</v>
      </c>
      <c r="AK118" s="24">
        <v>0</v>
      </c>
      <c r="AL118" s="26">
        <f t="shared" ref="AL118" si="44">+AI118/AC118</f>
        <v>4</v>
      </c>
      <c r="AR118" s="47"/>
    </row>
    <row r="119" spans="1:44" ht="15.75" customHeight="1" x14ac:dyDescent="0.25">
      <c r="A119" s="40"/>
      <c r="D119" s="23" t="s">
        <v>78</v>
      </c>
      <c r="E119" s="23"/>
      <c r="F119" s="23"/>
      <c r="G119" s="23" t="s">
        <v>149</v>
      </c>
      <c r="H119" s="24"/>
      <c r="I119" s="24">
        <v>6</v>
      </c>
      <c r="J119" s="24">
        <v>14</v>
      </c>
      <c r="K119" s="24">
        <v>3</v>
      </c>
      <c r="L119" s="24">
        <f t="shared" si="42"/>
        <v>17</v>
      </c>
      <c r="M119" s="55">
        <v>2</v>
      </c>
      <c r="Q119" s="47"/>
      <c r="R119" s="47"/>
      <c r="U119" s="30">
        <v>7.5</v>
      </c>
      <c r="V119" s="23" t="s">
        <v>82</v>
      </c>
      <c r="W119" s="23"/>
      <c r="X119" s="23"/>
      <c r="Y119" s="23"/>
      <c r="Z119" s="24"/>
      <c r="AC119" s="24">
        <v>2</v>
      </c>
      <c r="AD119" s="24">
        <v>2</v>
      </c>
      <c r="AE119" s="24">
        <v>0</v>
      </c>
      <c r="AF119" s="24">
        <v>0</v>
      </c>
      <c r="AG119" s="115">
        <f t="shared" ref="AG119" si="45">+(AD119*2+AF119)/(2*AC119)</f>
        <v>1</v>
      </c>
      <c r="AH119" s="115"/>
      <c r="AI119" s="24">
        <v>3</v>
      </c>
      <c r="AJ119" s="24">
        <v>0</v>
      </c>
      <c r="AK119" s="24">
        <v>0</v>
      </c>
      <c r="AL119" s="26">
        <f t="shared" ref="AL119" si="46">+AI119/AC119</f>
        <v>1.5</v>
      </c>
      <c r="AR119" s="47"/>
    </row>
    <row r="120" spans="1:44" ht="15.75" customHeight="1" x14ac:dyDescent="0.25">
      <c r="A120" s="40"/>
      <c r="D120" s="23" t="s">
        <v>68</v>
      </c>
      <c r="E120" s="23"/>
      <c r="F120" s="23"/>
      <c r="G120" s="23" t="s">
        <v>149</v>
      </c>
      <c r="H120" s="24"/>
      <c r="I120" s="24">
        <v>6</v>
      </c>
      <c r="J120" s="24">
        <v>0</v>
      </c>
      <c r="K120" s="24">
        <v>5</v>
      </c>
      <c r="L120" s="24">
        <f t="shared" si="42"/>
        <v>5</v>
      </c>
      <c r="M120" s="55">
        <v>2</v>
      </c>
      <c r="Q120" s="47"/>
      <c r="R120" s="47"/>
      <c r="U120" s="30">
        <v>7.5</v>
      </c>
      <c r="V120" s="23" t="s">
        <v>388</v>
      </c>
      <c r="W120" s="23"/>
      <c r="X120" s="23"/>
      <c r="Y120" s="23"/>
      <c r="Z120" s="24"/>
      <c r="AC120" s="24">
        <v>2</v>
      </c>
      <c r="AD120" s="24">
        <v>2</v>
      </c>
      <c r="AE120" s="24">
        <v>0</v>
      </c>
      <c r="AF120" s="24">
        <v>0</v>
      </c>
      <c r="AG120" s="115">
        <f t="shared" ref="AG120:AG121" si="47">+(AD120*2+AF120)/(2*AC120)</f>
        <v>1</v>
      </c>
      <c r="AH120" s="115"/>
      <c r="AI120" s="24">
        <v>4</v>
      </c>
      <c r="AJ120" s="24">
        <v>0</v>
      </c>
      <c r="AK120" s="24">
        <v>0</v>
      </c>
      <c r="AL120" s="26">
        <f t="shared" ref="AL120:AL121" si="48">+AI120/AC120</f>
        <v>2</v>
      </c>
      <c r="AR120" s="47"/>
    </row>
    <row r="121" spans="1:44" ht="15.75" customHeight="1" x14ac:dyDescent="0.25">
      <c r="A121" s="40"/>
      <c r="D121" s="23" t="s">
        <v>62</v>
      </c>
      <c r="E121" s="23"/>
      <c r="F121" s="23"/>
      <c r="G121" s="16" t="s">
        <v>21</v>
      </c>
      <c r="H121" s="24"/>
      <c r="I121" s="24">
        <v>7</v>
      </c>
      <c r="J121" s="24">
        <v>3</v>
      </c>
      <c r="K121" s="24">
        <v>3</v>
      </c>
      <c r="L121" s="24">
        <f t="shared" si="42"/>
        <v>6</v>
      </c>
      <c r="M121" s="55">
        <v>2</v>
      </c>
      <c r="Q121" s="47"/>
      <c r="R121" s="47"/>
      <c r="S121" s="30"/>
      <c r="T121" s="23"/>
      <c r="U121" s="30">
        <v>7.5</v>
      </c>
      <c r="V121" s="23" t="s">
        <v>16</v>
      </c>
      <c r="W121" s="23"/>
      <c r="X121" s="23"/>
      <c r="Y121" s="23"/>
      <c r="Z121" s="24"/>
      <c r="AC121" s="24">
        <v>2</v>
      </c>
      <c r="AD121" s="24">
        <v>0</v>
      </c>
      <c r="AE121" s="24">
        <v>2</v>
      </c>
      <c r="AF121" s="24">
        <v>0</v>
      </c>
      <c r="AG121" s="115">
        <f t="shared" si="47"/>
        <v>0</v>
      </c>
      <c r="AH121" s="115"/>
      <c r="AI121" s="24">
        <v>8</v>
      </c>
      <c r="AJ121" s="24">
        <v>1</v>
      </c>
      <c r="AK121" s="24">
        <v>0</v>
      </c>
      <c r="AL121" s="26">
        <f t="shared" si="48"/>
        <v>4</v>
      </c>
      <c r="AR121" s="47"/>
    </row>
    <row r="122" spans="1:44" ht="15.75" customHeight="1" x14ac:dyDescent="0.25">
      <c r="A122" s="40"/>
      <c r="D122" s="23" t="s">
        <v>104</v>
      </c>
      <c r="E122" s="23"/>
      <c r="F122" s="23"/>
      <c r="G122" s="23" t="s">
        <v>147</v>
      </c>
      <c r="H122" s="24"/>
      <c r="I122" s="24">
        <v>7</v>
      </c>
      <c r="J122" s="24">
        <v>1</v>
      </c>
      <c r="K122" s="24">
        <v>5</v>
      </c>
      <c r="L122" s="24">
        <f t="shared" si="42"/>
        <v>6</v>
      </c>
      <c r="M122" s="55">
        <v>2</v>
      </c>
      <c r="Q122" s="47"/>
      <c r="R122" s="47"/>
      <c r="S122" s="30"/>
      <c r="T122" s="23"/>
      <c r="U122" s="30">
        <v>7.5</v>
      </c>
      <c r="V122" s="23" t="s">
        <v>97</v>
      </c>
      <c r="W122" s="23"/>
      <c r="X122" s="23"/>
      <c r="Y122" s="23"/>
      <c r="Z122" s="24"/>
      <c r="AC122" s="24">
        <v>1</v>
      </c>
      <c r="AD122" s="24">
        <v>0</v>
      </c>
      <c r="AE122" s="24">
        <v>1</v>
      </c>
      <c r="AF122" s="24">
        <v>0</v>
      </c>
      <c r="AG122" s="115">
        <f t="shared" ref="AG122" si="49">+(AD122*2+AF122)/(2*AC122)</f>
        <v>0</v>
      </c>
      <c r="AH122" s="115"/>
      <c r="AI122" s="24">
        <v>4</v>
      </c>
      <c r="AJ122" s="24">
        <v>0</v>
      </c>
      <c r="AK122" s="24">
        <v>0</v>
      </c>
      <c r="AL122" s="26">
        <f t="shared" ref="AL122" si="50">+AI122/AC122</f>
        <v>4</v>
      </c>
      <c r="AR122" s="47"/>
    </row>
    <row r="123" spans="1:44" ht="15.75" customHeight="1" x14ac:dyDescent="0.25">
      <c r="A123" s="40"/>
      <c r="D123" s="23" t="s">
        <v>139</v>
      </c>
      <c r="G123" s="23" t="s">
        <v>148</v>
      </c>
      <c r="H123" s="24"/>
      <c r="I123" s="24">
        <v>7</v>
      </c>
      <c r="J123" s="24">
        <v>0</v>
      </c>
      <c r="K123" s="24">
        <v>1</v>
      </c>
      <c r="L123" s="24">
        <f t="shared" si="42"/>
        <v>1</v>
      </c>
      <c r="M123" s="55">
        <v>2</v>
      </c>
      <c r="Q123" s="47"/>
      <c r="R123" s="47"/>
      <c r="S123" s="30"/>
      <c r="T123" s="23"/>
      <c r="U123" s="30">
        <v>7</v>
      </c>
      <c r="V123" s="23" t="s">
        <v>211</v>
      </c>
      <c r="W123" s="23"/>
      <c r="X123" s="23"/>
      <c r="Y123" s="23"/>
      <c r="Z123" s="24"/>
      <c r="AC123" s="24">
        <v>5</v>
      </c>
      <c r="AD123" s="24">
        <v>3</v>
      </c>
      <c r="AE123" s="24">
        <v>0</v>
      </c>
      <c r="AF123" s="24">
        <v>2</v>
      </c>
      <c r="AG123" s="115">
        <f>+(AD123*2+AF123)/(2*AC123)</f>
        <v>0.8</v>
      </c>
      <c r="AH123" s="115"/>
      <c r="AI123" s="24">
        <v>12</v>
      </c>
      <c r="AJ123" s="24">
        <v>0</v>
      </c>
      <c r="AK123" s="24">
        <v>0</v>
      </c>
      <c r="AL123" s="26">
        <f>+AI123/AC123</f>
        <v>2.4</v>
      </c>
      <c r="AR123" s="47"/>
    </row>
    <row r="124" spans="1:44" ht="15.75" customHeight="1" thickBot="1" x14ac:dyDescent="0.3">
      <c r="A124" s="40"/>
      <c r="D124" s="23" t="s">
        <v>171</v>
      </c>
      <c r="E124" s="23"/>
      <c r="F124" s="23"/>
      <c r="G124" s="23" t="s">
        <v>136</v>
      </c>
      <c r="H124" s="24"/>
      <c r="I124" s="24">
        <v>8</v>
      </c>
      <c r="J124" s="24">
        <v>5</v>
      </c>
      <c r="K124" s="24">
        <v>12</v>
      </c>
      <c r="L124" s="24">
        <f t="shared" si="42"/>
        <v>17</v>
      </c>
      <c r="M124" s="55">
        <v>2</v>
      </c>
      <c r="Q124" s="47"/>
      <c r="R124" s="47"/>
      <c r="S124" s="30"/>
      <c r="T124" s="23"/>
      <c r="U124" s="59">
        <v>7</v>
      </c>
      <c r="V124" s="31" t="s">
        <v>363</v>
      </c>
      <c r="W124" s="31"/>
      <c r="X124" s="31"/>
      <c r="Y124" s="31"/>
      <c r="Z124" s="43"/>
      <c r="AA124" s="3"/>
      <c r="AB124" s="3"/>
      <c r="AC124" s="43">
        <v>3</v>
      </c>
      <c r="AD124" s="43">
        <v>2</v>
      </c>
      <c r="AE124" s="43">
        <v>1</v>
      </c>
      <c r="AF124" s="43">
        <v>0</v>
      </c>
      <c r="AG124" s="115">
        <f>+(AD124*2+AF124)/(2*AC124)</f>
        <v>0.66666666666666663</v>
      </c>
      <c r="AH124" s="115"/>
      <c r="AI124" s="43">
        <v>6</v>
      </c>
      <c r="AJ124" s="43">
        <v>0</v>
      </c>
      <c r="AK124" s="43">
        <v>0</v>
      </c>
      <c r="AL124" s="60">
        <f>+AI124/AC124</f>
        <v>2</v>
      </c>
      <c r="AR124" s="47"/>
    </row>
    <row r="125" spans="1:44" ht="15.75" customHeight="1" x14ac:dyDescent="0.25">
      <c r="A125" s="40"/>
      <c r="D125" s="23" t="s">
        <v>154</v>
      </c>
      <c r="E125" s="23"/>
      <c r="F125" s="23"/>
      <c r="G125" s="23" t="s">
        <v>147</v>
      </c>
      <c r="H125" s="24"/>
      <c r="I125" s="24">
        <v>8</v>
      </c>
      <c r="J125" s="24">
        <v>5</v>
      </c>
      <c r="K125" s="24">
        <v>4</v>
      </c>
      <c r="L125" s="24">
        <f t="shared" si="42"/>
        <v>9</v>
      </c>
      <c r="M125" s="55">
        <v>2</v>
      </c>
      <c r="Q125" s="47"/>
      <c r="R125" s="47"/>
      <c r="S125" s="30"/>
      <c r="T125" s="23"/>
      <c r="U125" s="8"/>
      <c r="V125" s="35"/>
      <c r="W125" s="34" t="s">
        <v>27</v>
      </c>
      <c r="X125" s="35"/>
      <c r="Y125" s="35"/>
      <c r="Z125" s="15"/>
      <c r="AA125" s="8"/>
      <c r="AB125" s="8"/>
      <c r="AC125" s="15">
        <f>SUM(AC118:AC124)</f>
        <v>16</v>
      </c>
      <c r="AD125" s="15">
        <f>SUM(AD118:AD124)</f>
        <v>9</v>
      </c>
      <c r="AE125" s="15">
        <f>SUM(AE118:AE124)</f>
        <v>5</v>
      </c>
      <c r="AF125" s="15">
        <f>SUM(AF118:AF124)</f>
        <v>2</v>
      </c>
      <c r="AG125" s="118">
        <f>(2*AD125+AF125)/(2*AC125)</f>
        <v>0.625</v>
      </c>
      <c r="AH125" s="118"/>
      <c r="AI125" s="15">
        <f>SUM(AI118:AI124)</f>
        <v>41</v>
      </c>
      <c r="AJ125" s="15">
        <f>SUM(AJ118:AJ124)</f>
        <v>1</v>
      </c>
      <c r="AK125" s="15">
        <f>SUM(AK118:AK124)</f>
        <v>0</v>
      </c>
      <c r="AL125" s="36">
        <f>+AI125/AC125</f>
        <v>2.5625</v>
      </c>
      <c r="AR125" s="47"/>
    </row>
    <row r="126" spans="1:44" ht="15.75" customHeight="1" x14ac:dyDescent="0.25">
      <c r="A126" s="40"/>
      <c r="D126" s="23" t="s">
        <v>157</v>
      </c>
      <c r="G126" s="16" t="s">
        <v>138</v>
      </c>
      <c r="H126" s="24"/>
      <c r="I126" s="24">
        <v>8</v>
      </c>
      <c r="J126" s="24">
        <v>2</v>
      </c>
      <c r="K126" s="24">
        <v>7</v>
      </c>
      <c r="L126" s="24">
        <f t="shared" si="42"/>
        <v>9</v>
      </c>
      <c r="M126" s="55">
        <v>2</v>
      </c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D127" s="23" t="s">
        <v>56</v>
      </c>
      <c r="G127" s="23" t="s">
        <v>149</v>
      </c>
      <c r="H127" s="24"/>
      <c r="I127" s="24">
        <v>8</v>
      </c>
      <c r="J127" s="24">
        <v>3</v>
      </c>
      <c r="K127" s="24">
        <v>5</v>
      </c>
      <c r="L127" s="24">
        <f t="shared" si="42"/>
        <v>8</v>
      </c>
      <c r="M127" s="55">
        <v>2</v>
      </c>
      <c r="Q127" s="47"/>
      <c r="R127" s="47"/>
      <c r="AR127" s="47"/>
    </row>
    <row r="128" spans="1:44" ht="15.75" customHeight="1" x14ac:dyDescent="0.25">
      <c r="A128" s="40"/>
      <c r="D128" s="23" t="s">
        <v>156</v>
      </c>
      <c r="G128" s="23" t="s">
        <v>136</v>
      </c>
      <c r="H128" s="24"/>
      <c r="I128" s="24">
        <v>8</v>
      </c>
      <c r="J128" s="24">
        <v>1</v>
      </c>
      <c r="K128" s="24">
        <v>4</v>
      </c>
      <c r="L128" s="24">
        <f t="shared" si="42"/>
        <v>5</v>
      </c>
      <c r="M128" s="55">
        <v>2</v>
      </c>
      <c r="Q128" s="47"/>
      <c r="R128" s="47"/>
      <c r="AR128" s="47"/>
    </row>
    <row r="129" spans="1:44" ht="15.75" customHeight="1" x14ac:dyDescent="0.25">
      <c r="A129" s="40"/>
      <c r="D129" s="23" t="s">
        <v>66</v>
      </c>
      <c r="E129" s="23"/>
      <c r="F129" s="23"/>
      <c r="G129" s="23" t="s">
        <v>136</v>
      </c>
      <c r="H129" s="24"/>
      <c r="I129" s="24">
        <v>8</v>
      </c>
      <c r="J129" s="24">
        <v>0</v>
      </c>
      <c r="K129" s="24">
        <v>5</v>
      </c>
      <c r="L129" s="24">
        <f t="shared" si="42"/>
        <v>5</v>
      </c>
      <c r="M129" s="55">
        <v>2</v>
      </c>
      <c r="Q129" s="47"/>
      <c r="R129" s="47"/>
      <c r="AR129" s="47"/>
    </row>
    <row r="130" spans="1:44" ht="15.75" customHeight="1" x14ac:dyDescent="0.25">
      <c r="A130" s="40"/>
      <c r="D130" s="23" t="s">
        <v>51</v>
      </c>
      <c r="E130" s="23"/>
      <c r="F130" s="23"/>
      <c r="G130" s="23" t="s">
        <v>17</v>
      </c>
      <c r="H130" s="24"/>
      <c r="I130" s="24">
        <v>8</v>
      </c>
      <c r="J130" s="24">
        <v>1</v>
      </c>
      <c r="K130" s="24">
        <v>1</v>
      </c>
      <c r="L130" s="24">
        <f t="shared" si="42"/>
        <v>2</v>
      </c>
      <c r="M130" s="55">
        <v>2</v>
      </c>
      <c r="Q130" s="47"/>
      <c r="R130" s="47"/>
      <c r="AR130" s="47"/>
    </row>
    <row r="131" spans="1:44" ht="15.75" customHeight="1" x14ac:dyDescent="0.25">
      <c r="A131" s="40"/>
      <c r="D131" s="23" t="s">
        <v>39</v>
      </c>
      <c r="E131" s="23"/>
      <c r="F131" s="23"/>
      <c r="G131" s="23" t="s">
        <v>148</v>
      </c>
      <c r="H131" s="24"/>
      <c r="I131" s="24">
        <v>8</v>
      </c>
      <c r="J131" s="24">
        <v>0</v>
      </c>
      <c r="K131" s="24">
        <v>2</v>
      </c>
      <c r="L131" s="24">
        <f t="shared" si="42"/>
        <v>2</v>
      </c>
      <c r="M131" s="55">
        <v>2</v>
      </c>
      <c r="Q131" s="47"/>
      <c r="R131" s="47"/>
      <c r="AR131" s="47"/>
    </row>
    <row r="132" spans="1:44" ht="15.75" customHeight="1" x14ac:dyDescent="0.25">
      <c r="A132" s="40"/>
      <c r="D132" s="23" t="s">
        <v>70</v>
      </c>
      <c r="E132" s="23"/>
      <c r="F132" s="23"/>
      <c r="G132" s="23" t="s">
        <v>148</v>
      </c>
      <c r="H132" s="24"/>
      <c r="I132" s="24">
        <v>8</v>
      </c>
      <c r="J132" s="24">
        <v>0</v>
      </c>
      <c r="K132" s="24">
        <v>2</v>
      </c>
      <c r="L132" s="24">
        <f t="shared" si="42"/>
        <v>2</v>
      </c>
      <c r="M132" s="55">
        <v>2</v>
      </c>
      <c r="Q132" s="47"/>
      <c r="R132" s="47"/>
      <c r="AR132" s="47"/>
    </row>
    <row r="133" spans="1:44" ht="15.75" customHeight="1" x14ac:dyDescent="0.25">
      <c r="A133" s="40"/>
      <c r="D133" s="23" t="s">
        <v>55</v>
      </c>
      <c r="E133" s="23"/>
      <c r="F133" s="23"/>
      <c r="G133" s="23" t="s">
        <v>21</v>
      </c>
      <c r="H133" s="24"/>
      <c r="I133" s="24">
        <v>8</v>
      </c>
      <c r="J133" s="24">
        <v>0</v>
      </c>
      <c r="K133" s="24">
        <v>1</v>
      </c>
      <c r="L133" s="24">
        <f t="shared" si="42"/>
        <v>1</v>
      </c>
      <c r="M133" s="55">
        <v>2</v>
      </c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6">
    <mergeCell ref="AG124:AH124"/>
    <mergeCell ref="AG125:AH12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AG121:AH121"/>
    <mergeCell ref="AG120:AH120"/>
    <mergeCell ref="AG122:AH122"/>
    <mergeCell ref="AG123:AH123"/>
    <mergeCell ref="B73:P73"/>
    <mergeCell ref="S73:AQ73"/>
    <mergeCell ref="G74:M74"/>
    <mergeCell ref="S74:AQ74"/>
    <mergeCell ref="AG119:AH119"/>
    <mergeCell ref="AG118:AH118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23404-E06F-44EE-8E92-95BB66FA334A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7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6</v>
      </c>
      <c r="Q3" s="40"/>
      <c r="R3" s="40"/>
      <c r="U3" s="30">
        <v>8</v>
      </c>
      <c r="V3" s="23" t="s">
        <v>18</v>
      </c>
      <c r="X3" s="23"/>
      <c r="Y3" s="23"/>
      <c r="Z3" s="23" t="s">
        <v>136</v>
      </c>
      <c r="AB3" s="24"/>
      <c r="AC3" s="24">
        <v>6</v>
      </c>
      <c r="AD3" s="24">
        <v>3</v>
      </c>
      <c r="AE3" s="24">
        <v>2</v>
      </c>
      <c r="AF3" s="24">
        <v>1</v>
      </c>
      <c r="AG3" s="118">
        <f t="shared" ref="AG3:AG10" si="0">+(AD3*2+AF3)/(2*AC3)</f>
        <v>0.58333333333333337</v>
      </c>
      <c r="AH3" s="118"/>
      <c r="AI3" s="24">
        <v>15</v>
      </c>
      <c r="AJ3" s="24">
        <v>0</v>
      </c>
      <c r="AK3" s="24">
        <v>0</v>
      </c>
      <c r="AL3" s="26">
        <f t="shared" ref="AL3:AL10" si="1">+AI3/AC3</f>
        <v>2.5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5</v>
      </c>
      <c r="H4" s="5">
        <v>1</v>
      </c>
      <c r="I4" s="5">
        <v>1</v>
      </c>
      <c r="J4" s="5">
        <f t="shared" ref="J4:J11" si="2">2*G4+I4</f>
        <v>11</v>
      </c>
      <c r="K4" s="38">
        <f t="shared" ref="K4:K11" si="3">+J4/((G4+H4+I4)*2)</f>
        <v>0.7857142857142857</v>
      </c>
      <c r="L4" s="5">
        <f>+$AN$27</f>
        <v>39</v>
      </c>
      <c r="M4" s="5">
        <v>22</v>
      </c>
      <c r="N4" s="5">
        <f>+$AO$27</f>
        <v>66</v>
      </c>
      <c r="O4" s="5">
        <f>+$AQ$27</f>
        <v>6</v>
      </c>
      <c r="P4" s="5">
        <v>1</v>
      </c>
      <c r="Q4" s="46"/>
      <c r="R4" s="40"/>
      <c r="U4" s="30">
        <v>7.5</v>
      </c>
      <c r="V4" s="23" t="s">
        <v>98</v>
      </c>
      <c r="X4" s="23"/>
      <c r="Y4" s="23"/>
      <c r="Z4" s="23" t="s">
        <v>19</v>
      </c>
      <c r="AB4" s="24"/>
      <c r="AC4" s="24">
        <v>5</v>
      </c>
      <c r="AD4" s="24">
        <v>3</v>
      </c>
      <c r="AE4" s="24">
        <v>1</v>
      </c>
      <c r="AF4" s="24">
        <v>1</v>
      </c>
      <c r="AG4" s="115">
        <f t="shared" si="0"/>
        <v>0.7</v>
      </c>
      <c r="AH4" s="115"/>
      <c r="AI4" s="24">
        <v>13</v>
      </c>
      <c r="AJ4" s="24">
        <v>0</v>
      </c>
      <c r="AK4" s="24">
        <v>1</v>
      </c>
      <c r="AL4" s="26">
        <f t="shared" si="1"/>
        <v>2.6</v>
      </c>
      <c r="AQ4" s="24"/>
      <c r="AR4" s="45"/>
    </row>
    <row r="5" spans="1:44" ht="18" x14ac:dyDescent="0.25">
      <c r="A5" s="40"/>
      <c r="B5" s="5">
        <v>4</v>
      </c>
      <c r="C5" s="6" t="s">
        <v>160</v>
      </c>
      <c r="D5" s="11"/>
      <c r="E5" s="11"/>
      <c r="F5" s="11"/>
      <c r="G5" s="5">
        <v>4</v>
      </c>
      <c r="H5" s="5">
        <v>1</v>
      </c>
      <c r="I5" s="5">
        <v>2</v>
      </c>
      <c r="J5" s="5">
        <f t="shared" si="2"/>
        <v>10</v>
      </c>
      <c r="K5" s="38">
        <f t="shared" si="3"/>
        <v>0.7142857142857143</v>
      </c>
      <c r="L5" s="5">
        <f>+$AA$66</f>
        <v>24</v>
      </c>
      <c r="M5" s="5">
        <v>16</v>
      </c>
      <c r="N5" s="5">
        <f>+$AB$66</f>
        <v>40</v>
      </c>
      <c r="O5" s="5">
        <f>+$AD$66</f>
        <v>8</v>
      </c>
      <c r="P5" s="5">
        <v>2</v>
      </c>
      <c r="Q5" s="46"/>
      <c r="R5" s="40"/>
      <c r="U5" s="30">
        <v>7.5</v>
      </c>
      <c r="V5" s="23" t="s">
        <v>111</v>
      </c>
      <c r="X5" s="23"/>
      <c r="Y5" s="23"/>
      <c r="Z5" s="23" t="s">
        <v>21</v>
      </c>
      <c r="AB5" s="24"/>
      <c r="AC5" s="24">
        <v>5</v>
      </c>
      <c r="AD5" s="24">
        <v>1</v>
      </c>
      <c r="AE5" s="24">
        <v>3</v>
      </c>
      <c r="AF5" s="24">
        <v>1</v>
      </c>
      <c r="AG5" s="115">
        <f t="shared" si="0"/>
        <v>0.3</v>
      </c>
      <c r="AH5" s="115"/>
      <c r="AI5" s="24">
        <v>16</v>
      </c>
      <c r="AJ5" s="24">
        <v>0</v>
      </c>
      <c r="AK5" s="24">
        <v>0</v>
      </c>
      <c r="AL5" s="26">
        <f t="shared" si="1"/>
        <v>3.2</v>
      </c>
      <c r="AQ5" s="24"/>
      <c r="AR5" s="45"/>
    </row>
    <row r="6" spans="1:44" ht="18" x14ac:dyDescent="0.25">
      <c r="A6" s="40"/>
      <c r="B6" s="5">
        <v>1</v>
      </c>
      <c r="C6" s="6" t="s">
        <v>131</v>
      </c>
      <c r="D6" s="11"/>
      <c r="E6" s="6"/>
      <c r="F6" s="11"/>
      <c r="G6" s="5">
        <v>4</v>
      </c>
      <c r="H6" s="5">
        <v>2</v>
      </c>
      <c r="I6" s="5">
        <v>1</v>
      </c>
      <c r="J6" s="5">
        <f t="shared" si="2"/>
        <v>9</v>
      </c>
      <c r="K6" s="38">
        <f t="shared" si="3"/>
        <v>0.6428571428571429</v>
      </c>
      <c r="L6" s="5">
        <f>+$AA$27</f>
        <v>19</v>
      </c>
      <c r="M6" s="5">
        <v>17</v>
      </c>
      <c r="N6" s="5">
        <f>+$AB$27</f>
        <v>31</v>
      </c>
      <c r="O6" s="5">
        <f>+$AD$27</f>
        <v>12</v>
      </c>
      <c r="P6" s="5">
        <v>4</v>
      </c>
      <c r="Q6" s="46"/>
      <c r="R6" s="40"/>
      <c r="U6" s="30">
        <v>7.5</v>
      </c>
      <c r="V6" s="23" t="s">
        <v>97</v>
      </c>
      <c r="X6" s="23"/>
      <c r="Y6" s="23"/>
      <c r="Z6" s="23" t="s">
        <v>132</v>
      </c>
      <c r="AB6" s="24"/>
      <c r="AC6" s="24">
        <v>7</v>
      </c>
      <c r="AD6" s="24">
        <v>3</v>
      </c>
      <c r="AE6" s="24">
        <v>2</v>
      </c>
      <c r="AF6" s="24">
        <v>2</v>
      </c>
      <c r="AG6" s="115">
        <f t="shared" si="0"/>
        <v>0.5714285714285714</v>
      </c>
      <c r="AH6" s="115"/>
      <c r="AI6" s="24">
        <v>23</v>
      </c>
      <c r="AJ6" s="24">
        <v>0</v>
      </c>
      <c r="AK6" s="24">
        <v>0</v>
      </c>
      <c r="AL6" s="26">
        <f t="shared" si="1"/>
        <v>3.2857142857142856</v>
      </c>
      <c r="AQ6" s="24"/>
      <c r="AR6" s="45"/>
    </row>
    <row r="7" spans="1:44" ht="18" x14ac:dyDescent="0.25">
      <c r="A7" s="40"/>
      <c r="B7" s="5">
        <v>2</v>
      </c>
      <c r="C7" s="6" t="s">
        <v>132</v>
      </c>
      <c r="D7" s="11"/>
      <c r="E7" s="11"/>
      <c r="F7" s="11"/>
      <c r="G7" s="5">
        <v>3</v>
      </c>
      <c r="H7" s="5">
        <v>2</v>
      </c>
      <c r="I7" s="5">
        <v>2</v>
      </c>
      <c r="J7" s="5">
        <f t="shared" si="2"/>
        <v>8</v>
      </c>
      <c r="K7" s="38">
        <f t="shared" si="3"/>
        <v>0.5714285714285714</v>
      </c>
      <c r="L7" s="5">
        <f>+$AA$40</f>
        <v>20</v>
      </c>
      <c r="M7" s="5">
        <v>23</v>
      </c>
      <c r="N7" s="5">
        <f>+$AB$40</f>
        <v>35</v>
      </c>
      <c r="O7" s="5">
        <f>+$AD$40</f>
        <v>8</v>
      </c>
      <c r="P7" s="5">
        <v>2</v>
      </c>
      <c r="Q7" s="46"/>
      <c r="R7" s="40"/>
      <c r="U7" s="30">
        <v>7</v>
      </c>
      <c r="V7" s="23" t="s">
        <v>24</v>
      </c>
      <c r="X7" s="23"/>
      <c r="Y7" s="23"/>
      <c r="Z7" s="23" t="s">
        <v>25</v>
      </c>
      <c r="AB7" s="24"/>
      <c r="AC7" s="24">
        <v>7</v>
      </c>
      <c r="AD7" s="24">
        <v>2</v>
      </c>
      <c r="AE7" s="24">
        <v>3</v>
      </c>
      <c r="AF7" s="24">
        <v>2</v>
      </c>
      <c r="AG7" s="115">
        <f t="shared" si="0"/>
        <v>0.42857142857142855</v>
      </c>
      <c r="AH7" s="115"/>
      <c r="AI7" s="24">
        <v>23</v>
      </c>
      <c r="AJ7" s="24">
        <v>0</v>
      </c>
      <c r="AK7" s="24">
        <v>0</v>
      </c>
      <c r="AL7" s="26">
        <f t="shared" si="1"/>
        <v>3.2857142857142856</v>
      </c>
      <c r="AQ7" s="24"/>
      <c r="AR7" s="45"/>
    </row>
    <row r="8" spans="1:44" ht="18" x14ac:dyDescent="0.25">
      <c r="A8" s="40"/>
      <c r="B8" s="5">
        <v>8</v>
      </c>
      <c r="C8" s="6" t="s">
        <v>15</v>
      </c>
      <c r="D8" s="11"/>
      <c r="E8" s="6"/>
      <c r="F8" s="11"/>
      <c r="G8" s="5">
        <v>3</v>
      </c>
      <c r="H8" s="5">
        <v>4</v>
      </c>
      <c r="I8" s="5">
        <v>0</v>
      </c>
      <c r="J8" s="5">
        <f t="shared" si="2"/>
        <v>6</v>
      </c>
      <c r="K8" s="38">
        <f t="shared" si="3"/>
        <v>0.42857142857142855</v>
      </c>
      <c r="L8" s="5">
        <f>+$AN$66</f>
        <v>19</v>
      </c>
      <c r="M8" s="5">
        <v>23</v>
      </c>
      <c r="N8" s="5">
        <f>+$AO$66</f>
        <v>27</v>
      </c>
      <c r="O8" s="5">
        <f>+$AQ$66</f>
        <v>8</v>
      </c>
      <c r="P8" s="5">
        <v>6</v>
      </c>
      <c r="Q8" s="46"/>
      <c r="R8" s="40"/>
      <c r="U8" s="30">
        <v>7</v>
      </c>
      <c r="V8" s="23" t="s">
        <v>176</v>
      </c>
      <c r="X8" s="23"/>
      <c r="Y8" s="23"/>
      <c r="Z8" s="23" t="s">
        <v>23</v>
      </c>
      <c r="AB8" s="24"/>
      <c r="AC8" s="24">
        <v>3</v>
      </c>
      <c r="AD8" s="24">
        <v>2</v>
      </c>
      <c r="AE8" s="24">
        <v>1</v>
      </c>
      <c r="AF8" s="24">
        <v>0</v>
      </c>
      <c r="AG8" s="115">
        <f t="shared" si="0"/>
        <v>0.66666666666666663</v>
      </c>
      <c r="AH8" s="115"/>
      <c r="AI8" s="24">
        <v>10</v>
      </c>
      <c r="AJ8" s="24">
        <v>1</v>
      </c>
      <c r="AK8" s="24">
        <v>0</v>
      </c>
      <c r="AL8" s="26">
        <f t="shared" si="1"/>
        <v>3.3333333333333335</v>
      </c>
      <c r="AQ8" s="24"/>
      <c r="AR8" s="45"/>
    </row>
    <row r="9" spans="1:44" ht="18" x14ac:dyDescent="0.25">
      <c r="A9" s="40"/>
      <c r="B9" s="5">
        <v>3</v>
      </c>
      <c r="C9" s="6" t="s">
        <v>47</v>
      </c>
      <c r="D9" s="11"/>
      <c r="E9" s="11"/>
      <c r="F9" s="11"/>
      <c r="G9" s="5">
        <v>2</v>
      </c>
      <c r="H9" s="5">
        <v>3</v>
      </c>
      <c r="I9" s="5">
        <v>2</v>
      </c>
      <c r="J9" s="5">
        <f t="shared" si="2"/>
        <v>6</v>
      </c>
      <c r="K9" s="38">
        <f t="shared" si="3"/>
        <v>0.42857142857142855</v>
      </c>
      <c r="L9" s="5">
        <f>+$AA$53</f>
        <v>22</v>
      </c>
      <c r="M9" s="5">
        <v>23</v>
      </c>
      <c r="N9" s="5">
        <f>+$AB$53</f>
        <v>32</v>
      </c>
      <c r="O9" s="5">
        <f>+$AD$53</f>
        <v>12</v>
      </c>
      <c r="P9" s="5">
        <v>5</v>
      </c>
      <c r="Q9" s="46"/>
      <c r="R9" s="40"/>
      <c r="U9" s="30">
        <v>7.5</v>
      </c>
      <c r="V9" s="23" t="s">
        <v>16</v>
      </c>
      <c r="X9" s="23"/>
      <c r="Y9" s="23"/>
      <c r="Z9" s="23" t="s">
        <v>17</v>
      </c>
      <c r="AB9" s="24"/>
      <c r="AC9" s="24">
        <v>7</v>
      </c>
      <c r="AD9" s="24">
        <v>1</v>
      </c>
      <c r="AE9" s="24">
        <v>5</v>
      </c>
      <c r="AF9" s="24">
        <v>1</v>
      </c>
      <c r="AG9" s="115">
        <f t="shared" si="0"/>
        <v>0.21428571428571427</v>
      </c>
      <c r="AH9" s="115"/>
      <c r="AI9" s="24">
        <v>26</v>
      </c>
      <c r="AJ9" s="24">
        <v>0</v>
      </c>
      <c r="AK9" s="24">
        <v>0</v>
      </c>
      <c r="AL9" s="26">
        <f t="shared" si="1"/>
        <v>3.7142857142857144</v>
      </c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1</v>
      </c>
      <c r="H10" s="5">
        <v>5</v>
      </c>
      <c r="I10" s="5">
        <v>1</v>
      </c>
      <c r="J10" s="5">
        <f t="shared" si="2"/>
        <v>3</v>
      </c>
      <c r="K10" s="38">
        <f t="shared" si="3"/>
        <v>0.21428571428571427</v>
      </c>
      <c r="L10" s="5">
        <f>+$AN$40</f>
        <v>18</v>
      </c>
      <c r="M10" s="5">
        <v>25</v>
      </c>
      <c r="N10" s="5">
        <f>+$AO$40</f>
        <v>24</v>
      </c>
      <c r="O10" s="5">
        <f>+$AQ$40</f>
        <v>8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v>5</v>
      </c>
      <c r="AD10" s="24">
        <v>1</v>
      </c>
      <c r="AE10" s="24">
        <v>4</v>
      </c>
      <c r="AF10" s="24">
        <v>0</v>
      </c>
      <c r="AG10" s="115">
        <f t="shared" si="0"/>
        <v>0.2</v>
      </c>
      <c r="AH10" s="115"/>
      <c r="AI10" s="24">
        <v>19</v>
      </c>
      <c r="AJ10" s="24">
        <v>0</v>
      </c>
      <c r="AK10" s="24">
        <v>0</v>
      </c>
      <c r="AL10" s="26">
        <f t="shared" si="1"/>
        <v>3.8</v>
      </c>
      <c r="AQ10" s="24"/>
      <c r="AR10" s="45"/>
    </row>
    <row r="11" spans="1:44" ht="18.75" thickBot="1" x14ac:dyDescent="0.3">
      <c r="A11" s="46"/>
      <c r="B11" s="5">
        <v>7</v>
      </c>
      <c r="C11" s="6" t="s">
        <v>161</v>
      </c>
      <c r="D11" s="11"/>
      <c r="E11" s="6"/>
      <c r="F11" s="11"/>
      <c r="G11" s="5">
        <v>1</v>
      </c>
      <c r="H11" s="5">
        <v>5</v>
      </c>
      <c r="I11" s="5">
        <v>1</v>
      </c>
      <c r="J11" s="5">
        <f t="shared" si="2"/>
        <v>3</v>
      </c>
      <c r="K11" s="38">
        <f t="shared" si="3"/>
        <v>0.21428571428571427</v>
      </c>
      <c r="L11" s="5">
        <f>+$AN$53</f>
        <v>14</v>
      </c>
      <c r="M11" s="5">
        <v>26</v>
      </c>
      <c r="N11" s="5">
        <f>+$AO$53</f>
        <v>19</v>
      </c>
      <c r="O11" s="5">
        <f>+$AQ$53</f>
        <v>8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+AC118</f>
        <v>11</v>
      </c>
      <c r="AD11" s="24">
        <f>+AD118</f>
        <v>7</v>
      </c>
      <c r="AE11" s="24">
        <f>+AE118</f>
        <v>2</v>
      </c>
      <c r="AF11" s="24">
        <f>+AF118</f>
        <v>2</v>
      </c>
      <c r="AG11" s="115">
        <f t="shared" ref="AG11" si="4">+(AD11*2+AF11)/(2*AC11)</f>
        <v>0.72727272727272729</v>
      </c>
      <c r="AH11" s="115"/>
      <c r="AI11" s="24">
        <f>+AI118</f>
        <v>28</v>
      </c>
      <c r="AJ11" s="24">
        <f>+AJ118</f>
        <v>1</v>
      </c>
      <c r="AK11" s="24">
        <f>+AK118</f>
        <v>0</v>
      </c>
      <c r="AL11" s="26">
        <f t="shared" ref="AL11" si="5">+AI11/AC11</f>
        <v>2.5454545454545454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23</v>
      </c>
      <c r="H12" s="9">
        <f>SUM(H4:H11)</f>
        <v>23</v>
      </c>
      <c r="I12" s="9">
        <f>SUM(I4:I11)</f>
        <v>10</v>
      </c>
      <c r="J12" s="9"/>
      <c r="K12" s="9"/>
      <c r="L12" s="9">
        <f>SUM(L4:L11)</f>
        <v>175</v>
      </c>
      <c r="M12" s="9">
        <f>SUM(M4:M11)</f>
        <v>175</v>
      </c>
      <c r="N12" s="9">
        <f>SUM(N4:N11)</f>
        <v>274</v>
      </c>
      <c r="O12" s="9">
        <f>SUM(O4:O11)</f>
        <v>70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56</v>
      </c>
      <c r="AD12" s="15">
        <f t="shared" si="6"/>
        <v>23</v>
      </c>
      <c r="AE12" s="15">
        <f t="shared" si="6"/>
        <v>23</v>
      </c>
      <c r="AF12" s="15">
        <f t="shared" si="6"/>
        <v>10</v>
      </c>
      <c r="AG12" s="15"/>
      <c r="AH12" s="15"/>
      <c r="AI12" s="15">
        <f t="shared" ref="AI12:AK12" si="7">SUM(AI3:AI11)</f>
        <v>173</v>
      </c>
      <c r="AJ12" s="15">
        <f t="shared" si="7"/>
        <v>2</v>
      </c>
      <c r="AK12" s="15">
        <f t="shared" si="7"/>
        <v>1</v>
      </c>
      <c r="AL12" s="36">
        <f>+AI12/AC12</f>
        <v>3.0892857142857144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7 Summary:</v>
      </c>
      <c r="C14" s="54"/>
      <c r="D14" s="54"/>
      <c r="E14" s="116">
        <v>44493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169</v>
      </c>
      <c r="D15" s="11"/>
      <c r="E15" s="23"/>
      <c r="F15" s="23"/>
      <c r="G15" s="5">
        <v>2</v>
      </c>
      <c r="H15" s="24">
        <v>1</v>
      </c>
      <c r="I15" s="23" t="s">
        <v>144</v>
      </c>
      <c r="J15" s="23"/>
      <c r="K15" s="23"/>
      <c r="L15" s="23" t="s">
        <v>366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10</v>
      </c>
      <c r="AA15" s="24">
        <v>2</v>
      </c>
      <c r="AB15" s="24">
        <v>0</v>
      </c>
      <c r="AC15" s="24">
        <f t="shared" ref="AC15:AC26" si="8">+AA15+AB15</f>
        <v>2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16</v>
      </c>
      <c r="AN15" s="15">
        <v>6</v>
      </c>
      <c r="AO15" s="15">
        <v>7</v>
      </c>
      <c r="AP15" s="15">
        <f t="shared" ref="AP15:AP26" si="9">+AN15+AO15</f>
        <v>13</v>
      </c>
      <c r="AQ15" s="15">
        <v>2</v>
      </c>
      <c r="AR15" s="45"/>
    </row>
    <row r="16" spans="1:44" ht="15.95" customHeight="1" x14ac:dyDescent="0.25">
      <c r="A16" s="47"/>
      <c r="B16" s="24" t="s">
        <v>34</v>
      </c>
      <c r="C16" s="23" t="s">
        <v>365</v>
      </c>
      <c r="D16" s="16"/>
      <c r="E16" s="23"/>
      <c r="F16" s="23"/>
      <c r="G16" s="5"/>
      <c r="H16" s="24">
        <v>2</v>
      </c>
      <c r="I16" s="23" t="s">
        <v>88</v>
      </c>
      <c r="J16" s="23"/>
      <c r="K16" s="23"/>
      <c r="L16" s="23" t="s">
        <v>227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6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3</v>
      </c>
      <c r="AN16" s="24">
        <v>0</v>
      </c>
      <c r="AO16" s="24">
        <v>0</v>
      </c>
      <c r="AP16" s="24">
        <f t="shared" si="9"/>
        <v>0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7</v>
      </c>
      <c r="AA17" s="24">
        <v>10</v>
      </c>
      <c r="AB17" s="24">
        <v>5</v>
      </c>
      <c r="AC17" s="24">
        <f t="shared" si="8"/>
        <v>15</v>
      </c>
      <c r="AD17" s="24">
        <v>6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6</v>
      </c>
      <c r="AN17" s="24">
        <v>14</v>
      </c>
      <c r="AO17" s="24">
        <v>3</v>
      </c>
      <c r="AP17" s="24">
        <f t="shared" si="9"/>
        <v>17</v>
      </c>
      <c r="AQ17" s="24">
        <v>2</v>
      </c>
      <c r="AR17" s="45"/>
    </row>
    <row r="18" spans="1:44" ht="15.95" customHeight="1" x14ac:dyDescent="0.25">
      <c r="A18" s="47"/>
      <c r="B18" s="24" t="s">
        <v>53</v>
      </c>
      <c r="C18" s="6" t="s">
        <v>188</v>
      </c>
      <c r="D18" s="11"/>
      <c r="E18" s="23"/>
      <c r="F18" s="23"/>
      <c r="G18" s="5">
        <v>5</v>
      </c>
      <c r="H18" s="24">
        <v>1</v>
      </c>
      <c r="I18" s="23" t="s">
        <v>106</v>
      </c>
      <c r="L18" s="23" t="s">
        <v>367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7</v>
      </c>
      <c r="AA18" s="24">
        <v>3</v>
      </c>
      <c r="AB18" s="24">
        <v>11</v>
      </c>
      <c r="AC18" s="24">
        <f t="shared" si="8"/>
        <v>14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7</v>
      </c>
      <c r="AN18" s="24">
        <v>10</v>
      </c>
      <c r="AO18" s="24">
        <v>10</v>
      </c>
      <c r="AP18" s="24">
        <f t="shared" si="9"/>
        <v>20</v>
      </c>
      <c r="AQ18" s="24">
        <v>0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2</v>
      </c>
      <c r="I19" s="23" t="s">
        <v>112</v>
      </c>
      <c r="L19" s="23" t="s">
        <v>106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7</v>
      </c>
      <c r="AA19" s="24">
        <v>1</v>
      </c>
      <c r="AB19" s="24">
        <v>4</v>
      </c>
      <c r="AC19" s="24">
        <f t="shared" si="8"/>
        <v>5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7</v>
      </c>
      <c r="AN19" s="24">
        <v>4</v>
      </c>
      <c r="AO19" s="24">
        <v>9</v>
      </c>
      <c r="AP19" s="24">
        <f t="shared" si="9"/>
        <v>13</v>
      </c>
      <c r="AQ19" s="24">
        <v>0</v>
      </c>
      <c r="AR19" s="45"/>
    </row>
    <row r="20" spans="1:44" ht="15.95" customHeight="1" x14ac:dyDescent="0.25">
      <c r="A20" s="47"/>
      <c r="H20" s="24">
        <v>2</v>
      </c>
      <c r="I20" s="23" t="s">
        <v>112</v>
      </c>
      <c r="L20" s="23" t="s">
        <v>106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7</v>
      </c>
      <c r="AA20" s="24">
        <v>0</v>
      </c>
      <c r="AB20" s="24">
        <v>4</v>
      </c>
      <c r="AC20" s="24">
        <f t="shared" si="8"/>
        <v>4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7</v>
      </c>
      <c r="AN20" s="24">
        <v>2</v>
      </c>
      <c r="AO20" s="24">
        <v>7</v>
      </c>
      <c r="AP20" s="24">
        <f t="shared" si="9"/>
        <v>9</v>
      </c>
      <c r="AQ20" s="24">
        <v>0</v>
      </c>
      <c r="AR20" s="45"/>
    </row>
    <row r="21" spans="1:44" ht="15.95" customHeight="1" x14ac:dyDescent="0.25">
      <c r="A21" s="47"/>
      <c r="H21" s="24">
        <v>2</v>
      </c>
      <c r="I21" s="23" t="s">
        <v>106</v>
      </c>
      <c r="L21" s="23" t="s">
        <v>368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7</v>
      </c>
      <c r="AA21" s="24">
        <v>1</v>
      </c>
      <c r="AB21" s="24">
        <v>2</v>
      </c>
      <c r="AC21" s="24">
        <f t="shared" si="8"/>
        <v>3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6</v>
      </c>
      <c r="AN21" s="24">
        <v>0</v>
      </c>
      <c r="AO21" s="24">
        <v>5</v>
      </c>
      <c r="AP21" s="24">
        <f t="shared" si="9"/>
        <v>5</v>
      </c>
      <c r="AQ21" s="24">
        <v>2</v>
      </c>
      <c r="AR21" s="45"/>
    </row>
    <row r="22" spans="1:44" ht="15.95" customHeight="1" x14ac:dyDescent="0.25">
      <c r="A22" s="47"/>
      <c r="H22" s="24">
        <v>2</v>
      </c>
      <c r="I22" s="23" t="s">
        <v>112</v>
      </c>
      <c r="L22" s="23" t="s">
        <v>369</v>
      </c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6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3</v>
      </c>
      <c r="AN22" s="24">
        <v>0</v>
      </c>
      <c r="AO22" s="24">
        <v>5</v>
      </c>
      <c r="AP22" s="24">
        <f t="shared" si="9"/>
        <v>5</v>
      </c>
      <c r="AQ22" s="24">
        <v>0</v>
      </c>
      <c r="AR22" s="45"/>
    </row>
    <row r="23" spans="1:44" ht="15.95" customHeight="1" x14ac:dyDescent="0.25">
      <c r="A23" s="47"/>
      <c r="B23" s="40"/>
      <c r="C23" s="52"/>
      <c r="D23" s="52"/>
      <c r="E23" s="52"/>
      <c r="F23" s="52"/>
      <c r="G23" s="48"/>
      <c r="H23" s="51"/>
      <c r="I23" s="52"/>
      <c r="J23" s="52"/>
      <c r="K23" s="51"/>
      <c r="L23" s="51"/>
      <c r="M23" s="51"/>
      <c r="N23" s="51"/>
      <c r="O23" s="51"/>
      <c r="P23" s="51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7</v>
      </c>
      <c r="AA23" s="24">
        <v>2</v>
      </c>
      <c r="AB23" s="24">
        <v>1</v>
      </c>
      <c r="AC23" s="24">
        <f t="shared" si="8"/>
        <v>3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4</v>
      </c>
      <c r="AN23" s="24">
        <v>0</v>
      </c>
      <c r="AO23" s="24">
        <v>8</v>
      </c>
      <c r="AP23" s="24">
        <f t="shared" si="9"/>
        <v>8</v>
      </c>
      <c r="AQ23" s="24">
        <v>0</v>
      </c>
      <c r="AR23" s="50"/>
    </row>
    <row r="24" spans="1:44" ht="15.95" customHeight="1" x14ac:dyDescent="0.25">
      <c r="A24" s="47"/>
      <c r="B24" s="48" t="s">
        <v>58</v>
      </c>
      <c r="C24" s="6" t="s">
        <v>185</v>
      </c>
      <c r="E24" s="23"/>
      <c r="F24" s="23"/>
      <c r="G24" s="5">
        <v>2</v>
      </c>
      <c r="H24" s="24">
        <v>2</v>
      </c>
      <c r="I24" s="23" t="s">
        <v>62</v>
      </c>
      <c r="J24" s="23"/>
      <c r="K24" s="23"/>
      <c r="L24" s="23" t="s">
        <v>380</v>
      </c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2</v>
      </c>
      <c r="AA24" s="24">
        <v>0</v>
      </c>
      <c r="AB24" s="24">
        <v>0</v>
      </c>
      <c r="AC24" s="24">
        <f t="shared" si="8"/>
        <v>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4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B25" s="24" t="s">
        <v>34</v>
      </c>
      <c r="C25" s="16" t="s">
        <v>379</v>
      </c>
      <c r="D25" s="16"/>
      <c r="E25" s="23"/>
      <c r="F25" s="23"/>
      <c r="G25" s="11"/>
      <c r="H25" s="24">
        <v>2</v>
      </c>
      <c r="I25" s="23" t="s">
        <v>62</v>
      </c>
      <c r="J25" s="23"/>
      <c r="K25" s="23"/>
      <c r="L25" s="23" t="s">
        <v>393</v>
      </c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6</v>
      </c>
      <c r="AA25" s="24">
        <v>0</v>
      </c>
      <c r="AB25" s="24">
        <v>3</v>
      </c>
      <c r="AC25" s="24">
        <f t="shared" si="8"/>
        <v>3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7</v>
      </c>
      <c r="AN25" s="24">
        <v>2</v>
      </c>
      <c r="AO25" s="24">
        <v>5</v>
      </c>
      <c r="AP25" s="24">
        <f t="shared" si="9"/>
        <v>7</v>
      </c>
      <c r="AQ25" s="24">
        <v>0</v>
      </c>
      <c r="AR25" s="40"/>
    </row>
    <row r="26" spans="1:44" ht="15.95" customHeight="1" x14ac:dyDescent="0.25">
      <c r="A26" s="47"/>
      <c r="D26" s="16"/>
      <c r="E26" s="23"/>
      <c r="F26" s="23"/>
      <c r="G26" s="5"/>
      <c r="H26" s="24"/>
      <c r="I26" s="23"/>
      <c r="J26" s="23"/>
      <c r="K26" s="23"/>
      <c r="L26" s="23"/>
      <c r="M26" s="23"/>
      <c r="N26" s="23"/>
      <c r="O26" s="23"/>
      <c r="P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5</v>
      </c>
      <c r="AA26" s="24">
        <v>0</v>
      </c>
      <c r="AB26" s="24">
        <v>1</v>
      </c>
      <c r="AC26" s="24">
        <f t="shared" si="8"/>
        <v>1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6</v>
      </c>
      <c r="AN26" s="24">
        <v>1</v>
      </c>
      <c r="AO26" s="24">
        <v>6</v>
      </c>
      <c r="AP26" s="24">
        <f t="shared" si="9"/>
        <v>7</v>
      </c>
      <c r="AQ26" s="24">
        <v>0</v>
      </c>
      <c r="AR26" s="40"/>
    </row>
    <row r="27" spans="1:44" ht="15.95" customHeight="1" thickBot="1" x14ac:dyDescent="0.3">
      <c r="A27" s="47"/>
      <c r="C27" s="6" t="s">
        <v>184</v>
      </c>
      <c r="E27" s="23"/>
      <c r="F27" s="23"/>
      <c r="G27" s="5">
        <v>5</v>
      </c>
      <c r="H27" s="24">
        <v>1</v>
      </c>
      <c r="I27" s="23" t="s">
        <v>81</v>
      </c>
      <c r="J27" s="23"/>
      <c r="K27" s="23"/>
      <c r="L27" s="23" t="s">
        <v>390</v>
      </c>
      <c r="N27" s="23"/>
      <c r="O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77</v>
      </c>
      <c r="AA27" s="25">
        <f t="shared" ref="AA27" si="10">SUM(AA15:AA26)</f>
        <v>19</v>
      </c>
      <c r="AB27" s="25">
        <f>SUM(AB15:AB26)</f>
        <v>31</v>
      </c>
      <c r="AC27" s="25">
        <f>+AB27+AA27</f>
        <v>50</v>
      </c>
      <c r="AD27" s="25">
        <f>SUM(AD15:AD26)</f>
        <v>12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76</v>
      </c>
      <c r="AN27" s="25">
        <f t="shared" ref="AN27" si="11">SUM(AN15:AN26)</f>
        <v>39</v>
      </c>
      <c r="AO27" s="25">
        <f>SUM(AO15:AO26)</f>
        <v>66</v>
      </c>
      <c r="AP27" s="25">
        <f>+AO27+AN27</f>
        <v>105</v>
      </c>
      <c r="AQ27" s="25">
        <f>SUM(AQ15:AQ26)</f>
        <v>6</v>
      </c>
      <c r="AR27" s="40"/>
    </row>
    <row r="28" spans="1:44" ht="15.95" customHeight="1" x14ac:dyDescent="0.25">
      <c r="A28" s="47"/>
      <c r="B28" s="24" t="s">
        <v>34</v>
      </c>
      <c r="C28" s="23"/>
      <c r="D28" s="16" t="s">
        <v>140</v>
      </c>
      <c r="H28" s="24">
        <v>1</v>
      </c>
      <c r="I28" s="23" t="s">
        <v>119</v>
      </c>
      <c r="J28" s="23"/>
      <c r="K28" s="23"/>
      <c r="L28" s="23" t="s">
        <v>387</v>
      </c>
      <c r="M28" s="23"/>
      <c r="N28" s="23"/>
      <c r="O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6</v>
      </c>
      <c r="AA28" s="15">
        <v>3</v>
      </c>
      <c r="AB28" s="15">
        <v>3</v>
      </c>
      <c r="AC28" s="15">
        <f t="shared" ref="AC28:AC39" si="12">+AA28+AB28</f>
        <v>6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18</v>
      </c>
      <c r="AN28" s="15">
        <v>8</v>
      </c>
      <c r="AO28" s="15">
        <v>7</v>
      </c>
      <c r="AP28" s="15">
        <f t="shared" ref="AP28:AP39" si="13">+AN28+AO28</f>
        <v>15</v>
      </c>
      <c r="AQ28" s="15">
        <v>4</v>
      </c>
      <c r="AR28" s="40"/>
    </row>
    <row r="29" spans="1:44" ht="15.95" customHeight="1" x14ac:dyDescent="0.25">
      <c r="A29" s="47"/>
      <c r="H29" s="24">
        <v>2</v>
      </c>
      <c r="I29" s="23" t="s">
        <v>382</v>
      </c>
      <c r="L29" s="23" t="s">
        <v>383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7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172</v>
      </c>
      <c r="L30" s="23" t="s">
        <v>384</v>
      </c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7</v>
      </c>
      <c r="AA30" s="24">
        <v>4</v>
      </c>
      <c r="AB30" s="24">
        <v>4</v>
      </c>
      <c r="AC30" s="24">
        <f t="shared" si="12"/>
        <v>8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H31" s="24">
        <v>2</v>
      </c>
      <c r="I31" s="23" t="s">
        <v>119</v>
      </c>
      <c r="M31" s="23" t="s">
        <v>193</v>
      </c>
      <c r="N31" s="23"/>
      <c r="O31" s="23"/>
      <c r="P31" s="23" t="s">
        <v>371</v>
      </c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6</v>
      </c>
      <c r="AA31" s="24">
        <v>2</v>
      </c>
      <c r="AB31" s="24">
        <v>5</v>
      </c>
      <c r="AC31" s="24">
        <f t="shared" si="12"/>
        <v>7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6</v>
      </c>
      <c r="AN31" s="24">
        <v>1</v>
      </c>
      <c r="AO31" s="24">
        <v>0</v>
      </c>
      <c r="AP31" s="24">
        <f t="shared" si="13"/>
        <v>1</v>
      </c>
      <c r="AQ31" s="24">
        <v>0</v>
      </c>
      <c r="AR31" s="40"/>
    </row>
    <row r="32" spans="1:44" ht="15.95" customHeight="1" x14ac:dyDescent="0.25">
      <c r="A32" s="47"/>
      <c r="B32" s="40"/>
      <c r="C32" s="52"/>
      <c r="D32" s="52"/>
      <c r="E32" s="52"/>
      <c r="F32" s="52"/>
      <c r="G32" s="48"/>
      <c r="H32" s="51"/>
      <c r="I32" s="52"/>
      <c r="J32" s="52"/>
      <c r="K32" s="51"/>
      <c r="L32" s="51"/>
      <c r="M32" s="51"/>
      <c r="N32" s="51"/>
      <c r="O32" s="51"/>
      <c r="P32" s="51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7</v>
      </c>
      <c r="AA32" s="24">
        <v>2</v>
      </c>
      <c r="AB32" s="24">
        <v>5</v>
      </c>
      <c r="AC32" s="24">
        <f t="shared" si="12"/>
        <v>7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6</v>
      </c>
      <c r="AN32" s="24">
        <v>3</v>
      </c>
      <c r="AO32" s="24">
        <v>2</v>
      </c>
      <c r="AP32" s="24">
        <f t="shared" si="13"/>
        <v>5</v>
      </c>
      <c r="AQ32" s="24">
        <v>0</v>
      </c>
      <c r="AR32" s="40"/>
    </row>
    <row r="33" spans="1:44" ht="15.95" customHeight="1" x14ac:dyDescent="0.25">
      <c r="A33" s="47"/>
      <c r="B33" s="48" t="s">
        <v>67</v>
      </c>
      <c r="C33" s="6" t="s">
        <v>186</v>
      </c>
      <c r="F33" s="20"/>
      <c r="G33" s="5">
        <v>2</v>
      </c>
      <c r="H33" s="24">
        <v>2</v>
      </c>
      <c r="I33" s="23" t="s">
        <v>196</v>
      </c>
      <c r="J33" s="23"/>
      <c r="K33" s="23"/>
      <c r="L33" s="23" t="s">
        <v>267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7</v>
      </c>
      <c r="AA33" s="24">
        <v>4</v>
      </c>
      <c r="AB33" s="24">
        <v>6</v>
      </c>
      <c r="AC33" s="24">
        <f t="shared" si="12"/>
        <v>10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5</v>
      </c>
      <c r="AN33" s="24">
        <v>0</v>
      </c>
      <c r="AO33" s="24">
        <v>3</v>
      </c>
      <c r="AP33" s="24">
        <f t="shared" si="13"/>
        <v>3</v>
      </c>
      <c r="AQ33" s="24">
        <v>0</v>
      </c>
      <c r="AR33" s="40"/>
    </row>
    <row r="34" spans="1:44" ht="15.95" customHeight="1" x14ac:dyDescent="0.25">
      <c r="A34" s="47"/>
      <c r="B34" s="24" t="s">
        <v>34</v>
      </c>
      <c r="C34" s="23" t="s">
        <v>374</v>
      </c>
      <c r="D34" s="23"/>
      <c r="E34" s="23"/>
      <c r="H34" s="24">
        <v>2</v>
      </c>
      <c r="I34" s="23" t="s">
        <v>78</v>
      </c>
      <c r="L34" s="23" t="s">
        <v>391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5</v>
      </c>
      <c r="AA34" s="24">
        <v>1</v>
      </c>
      <c r="AB34" s="24">
        <v>4</v>
      </c>
      <c r="AC34" s="24">
        <f t="shared" si="12"/>
        <v>5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5</v>
      </c>
      <c r="AN34" s="24">
        <v>1</v>
      </c>
      <c r="AO34" s="24">
        <v>2</v>
      </c>
      <c r="AP34" s="24">
        <f t="shared" si="13"/>
        <v>3</v>
      </c>
      <c r="AQ34" s="24">
        <v>0</v>
      </c>
      <c r="AR34" s="40"/>
    </row>
    <row r="35" spans="1:44" ht="15.95" customHeight="1" x14ac:dyDescent="0.25">
      <c r="A35" s="47" t="s">
        <v>64</v>
      </c>
      <c r="C35" s="23" t="s">
        <v>375</v>
      </c>
      <c r="H35" s="24"/>
      <c r="I35" s="23"/>
      <c r="L35" s="23"/>
      <c r="M35" s="23"/>
      <c r="N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5</v>
      </c>
      <c r="AA35" s="24">
        <v>1</v>
      </c>
      <c r="AB35" s="24">
        <v>0</v>
      </c>
      <c r="AC35" s="24">
        <f t="shared" si="12"/>
        <v>1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7</v>
      </c>
      <c r="AN35" s="24">
        <v>2</v>
      </c>
      <c r="AO35" s="24">
        <v>2</v>
      </c>
      <c r="AP35" s="24">
        <f t="shared" si="13"/>
        <v>4</v>
      </c>
      <c r="AQ35" s="24">
        <v>0</v>
      </c>
      <c r="AR35" s="40"/>
    </row>
    <row r="36" spans="1:44" ht="15.95" customHeight="1" x14ac:dyDescent="0.25">
      <c r="A36" s="47"/>
      <c r="H36" s="24"/>
      <c r="I36" s="23"/>
      <c r="L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6</v>
      </c>
      <c r="AA36" s="24">
        <v>2</v>
      </c>
      <c r="AB36" s="24">
        <v>0</v>
      </c>
      <c r="AC36" s="24">
        <f t="shared" si="12"/>
        <v>2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3"/>
        <v>4</v>
      </c>
      <c r="AQ36" s="24">
        <v>2</v>
      </c>
      <c r="AR36" s="40"/>
    </row>
    <row r="37" spans="1:44" ht="15.95" customHeight="1" x14ac:dyDescent="0.25">
      <c r="A37" s="47"/>
      <c r="C37" s="6" t="s">
        <v>182</v>
      </c>
      <c r="D37" s="1"/>
      <c r="E37" s="23"/>
      <c r="F37" s="23"/>
      <c r="G37" s="5">
        <v>4</v>
      </c>
      <c r="H37" s="24">
        <v>2</v>
      </c>
      <c r="I37" s="23" t="s">
        <v>158</v>
      </c>
      <c r="L37" s="23" t="s">
        <v>272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7</v>
      </c>
      <c r="AA37" s="24">
        <v>0</v>
      </c>
      <c r="AB37" s="24">
        <v>2</v>
      </c>
      <c r="AC37" s="24">
        <f t="shared" si="12"/>
        <v>2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6</v>
      </c>
      <c r="AN37" s="24">
        <v>0</v>
      </c>
      <c r="AO37" s="24">
        <v>1</v>
      </c>
      <c r="AP37" s="24">
        <f t="shared" si="13"/>
        <v>1</v>
      </c>
      <c r="AQ37" s="24">
        <v>0</v>
      </c>
      <c r="AR37" s="40"/>
    </row>
    <row r="38" spans="1:44" ht="15.95" customHeight="1" x14ac:dyDescent="0.25">
      <c r="A38" s="47"/>
      <c r="B38" s="24" t="s">
        <v>34</v>
      </c>
      <c r="C38" s="16" t="s">
        <v>376</v>
      </c>
      <c r="D38" s="16"/>
      <c r="H38" s="24">
        <v>2</v>
      </c>
      <c r="I38" s="23" t="s">
        <v>158</v>
      </c>
      <c r="L38" s="23" t="s">
        <v>377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7</v>
      </c>
      <c r="AA38" s="24">
        <v>1</v>
      </c>
      <c r="AB38" s="24">
        <v>6</v>
      </c>
      <c r="AC38" s="24">
        <f t="shared" si="12"/>
        <v>7</v>
      </c>
      <c r="AD38" s="24">
        <v>2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7</v>
      </c>
      <c r="AN38" s="24">
        <v>0</v>
      </c>
      <c r="AO38" s="24">
        <v>1</v>
      </c>
      <c r="AP38" s="24">
        <f t="shared" si="13"/>
        <v>1</v>
      </c>
      <c r="AQ38" s="24">
        <v>2</v>
      </c>
      <c r="AR38" s="40"/>
    </row>
    <row r="39" spans="1:44" ht="15.95" customHeight="1" x14ac:dyDescent="0.25">
      <c r="A39" s="47"/>
      <c r="H39" s="24">
        <v>2</v>
      </c>
      <c r="I39" s="23" t="s">
        <v>158</v>
      </c>
      <c r="L39" s="23" t="s">
        <v>171</v>
      </c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7</v>
      </c>
      <c r="AA39" s="24">
        <v>0</v>
      </c>
      <c r="AB39" s="24">
        <v>0</v>
      </c>
      <c r="AC39" s="24">
        <f t="shared" si="12"/>
        <v>0</v>
      </c>
      <c r="AD39" s="24">
        <v>2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7</v>
      </c>
      <c r="AN39" s="24">
        <v>3</v>
      </c>
      <c r="AO39" s="24">
        <v>2</v>
      </c>
      <c r="AP39" s="24">
        <f t="shared" si="13"/>
        <v>5</v>
      </c>
      <c r="AQ39" s="24">
        <v>0</v>
      </c>
      <c r="AR39" s="40"/>
    </row>
    <row r="40" spans="1:44" ht="15.95" customHeight="1" thickBot="1" x14ac:dyDescent="0.3">
      <c r="A40" s="47"/>
      <c r="H40" s="24">
        <v>2</v>
      </c>
      <c r="I40" s="23" t="s">
        <v>156</v>
      </c>
      <c r="L40" s="23"/>
      <c r="M40" s="23" t="s">
        <v>193</v>
      </c>
      <c r="N40" s="23"/>
      <c r="O40" s="23"/>
      <c r="P40" s="23" t="s">
        <v>371</v>
      </c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77</v>
      </c>
      <c r="AA40" s="25">
        <f t="shared" ref="AA40" si="14">SUM(AA28:AA39)</f>
        <v>20</v>
      </c>
      <c r="AB40" s="25">
        <f>SUM(AB28:AB39)</f>
        <v>35</v>
      </c>
      <c r="AC40" s="25">
        <f>+AB40+AA40</f>
        <v>55</v>
      </c>
      <c r="AD40" s="25">
        <f>SUM(AD28:AD39)</f>
        <v>8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77</v>
      </c>
      <c r="AN40" s="25">
        <f t="shared" ref="AN40" si="15">SUM(AN28:AN39)</f>
        <v>18</v>
      </c>
      <c r="AO40" s="25">
        <f>SUM(AO28:AO39)</f>
        <v>24</v>
      </c>
      <c r="AP40" s="25">
        <f>+AO40+AN40</f>
        <v>42</v>
      </c>
      <c r="AQ40" s="25">
        <f>SUM(AQ28:AQ39)</f>
        <v>8</v>
      </c>
      <c r="AR40" s="40"/>
    </row>
    <row r="41" spans="1:44" ht="15.95" customHeight="1" x14ac:dyDescent="0.25">
      <c r="A41" s="47"/>
      <c r="B41" s="40"/>
      <c r="C41" s="52"/>
      <c r="D41" s="52"/>
      <c r="E41" s="52"/>
      <c r="F41" s="52"/>
      <c r="G41" s="48"/>
      <c r="H41" s="51"/>
      <c r="I41" s="52"/>
      <c r="J41" s="52"/>
      <c r="K41" s="51"/>
      <c r="L41" s="51"/>
      <c r="M41" s="51"/>
      <c r="N41" s="51"/>
      <c r="O41" s="51"/>
      <c r="P41" s="51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16</v>
      </c>
      <c r="AA41" s="15">
        <v>5</v>
      </c>
      <c r="AB41" s="15">
        <v>3</v>
      </c>
      <c r="AC41" s="15">
        <f t="shared" ref="AC41:AC52" si="16">+AA41+AB41</f>
        <v>8</v>
      </c>
      <c r="AD41" s="15">
        <v>2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10.5</v>
      </c>
      <c r="AN41" s="15">
        <v>3</v>
      </c>
      <c r="AO41" s="15">
        <v>2</v>
      </c>
      <c r="AP41" s="15">
        <f t="shared" ref="AP41:AP52" si="17">+AN41+AO41</f>
        <v>5</v>
      </c>
      <c r="AQ41" s="15">
        <v>0</v>
      </c>
      <c r="AR41" s="40"/>
    </row>
    <row r="42" spans="1:44" ht="15.95" customHeight="1" x14ac:dyDescent="0.25">
      <c r="A42" s="47"/>
      <c r="B42" s="48" t="s">
        <v>80</v>
      </c>
      <c r="C42" s="6" t="s">
        <v>183</v>
      </c>
      <c r="E42" s="11"/>
      <c r="F42" s="11"/>
      <c r="G42" s="5">
        <v>2</v>
      </c>
      <c r="H42" s="24">
        <v>1</v>
      </c>
      <c r="I42" s="23" t="s">
        <v>154</v>
      </c>
      <c r="J42" s="23"/>
      <c r="K42" s="23"/>
      <c r="L42" s="23" t="s">
        <v>372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7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7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B43" s="24" t="s">
        <v>34</v>
      </c>
      <c r="C43" s="16" t="s">
        <v>370</v>
      </c>
      <c r="D43" s="16"/>
      <c r="E43" s="16"/>
      <c r="H43" s="24">
        <v>1</v>
      </c>
      <c r="I43" s="23" t="s">
        <v>154</v>
      </c>
      <c r="J43" s="23"/>
      <c r="K43" s="23"/>
      <c r="L43" s="23" t="s">
        <v>389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7</v>
      </c>
      <c r="AA43" s="24">
        <v>8</v>
      </c>
      <c r="AB43" s="24">
        <v>2</v>
      </c>
      <c r="AC43" s="24">
        <f t="shared" si="16"/>
        <v>10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7</v>
      </c>
      <c r="AN43" s="24">
        <v>7</v>
      </c>
      <c r="AO43" s="24">
        <v>4</v>
      </c>
      <c r="AP43" s="24">
        <f t="shared" si="17"/>
        <v>11</v>
      </c>
      <c r="AQ43" s="24">
        <v>4</v>
      </c>
      <c r="AR43" s="40"/>
    </row>
    <row r="44" spans="1:44" ht="15.95" customHeight="1" x14ac:dyDescent="0.25">
      <c r="A44" s="47"/>
      <c r="H44" s="24"/>
      <c r="I44" s="23"/>
      <c r="L44" s="23"/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7</v>
      </c>
      <c r="AA44" s="24">
        <v>1</v>
      </c>
      <c r="AB44" s="24">
        <v>5</v>
      </c>
      <c r="AC44" s="24">
        <f t="shared" si="16"/>
        <v>6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6</v>
      </c>
      <c r="AN44" s="24">
        <v>2</v>
      </c>
      <c r="AO44" s="24">
        <v>2</v>
      </c>
      <c r="AP44" s="24">
        <f t="shared" si="17"/>
        <v>4</v>
      </c>
      <c r="AQ44" s="24">
        <v>0</v>
      </c>
      <c r="AR44" s="40"/>
    </row>
    <row r="45" spans="1:44" ht="15.95" customHeight="1" x14ac:dyDescent="0.25">
      <c r="A45" s="47"/>
      <c r="B45" s="11"/>
      <c r="C45" s="6" t="s">
        <v>187</v>
      </c>
      <c r="D45" s="16"/>
      <c r="F45" s="11"/>
      <c r="G45" s="5">
        <v>3</v>
      </c>
      <c r="H45" s="24">
        <v>1</v>
      </c>
      <c r="I45" s="23" t="s">
        <v>61</v>
      </c>
      <c r="L45" s="23" t="s">
        <v>373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5</v>
      </c>
      <c r="AA45" s="24">
        <v>1</v>
      </c>
      <c r="AB45" s="24">
        <v>1</v>
      </c>
      <c r="AC45" s="24">
        <f t="shared" si="16"/>
        <v>2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6</v>
      </c>
      <c r="AN45" s="24">
        <v>1</v>
      </c>
      <c r="AO45" s="24">
        <v>5</v>
      </c>
      <c r="AP45" s="24">
        <f t="shared" si="17"/>
        <v>6</v>
      </c>
      <c r="AQ45" s="24">
        <v>0</v>
      </c>
      <c r="AR45" s="40"/>
    </row>
    <row r="46" spans="1:44" ht="15.95" customHeight="1" x14ac:dyDescent="0.25">
      <c r="A46" s="47"/>
      <c r="B46" s="24" t="s">
        <v>34</v>
      </c>
      <c r="C46" s="23"/>
      <c r="D46" s="16" t="s">
        <v>140</v>
      </c>
      <c r="E46" s="23"/>
      <c r="F46" s="23"/>
      <c r="G46" s="5"/>
      <c r="H46" s="24">
        <v>1</v>
      </c>
      <c r="I46" s="23" t="s">
        <v>37</v>
      </c>
      <c r="L46" s="23" t="s">
        <v>232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7</v>
      </c>
      <c r="AA46" s="24">
        <v>4</v>
      </c>
      <c r="AB46" s="24">
        <v>4</v>
      </c>
      <c r="AC46" s="24">
        <f t="shared" si="16"/>
        <v>8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7"/>
        <v>2</v>
      </c>
      <c r="AQ46" s="24">
        <v>0</v>
      </c>
      <c r="AR46" s="40"/>
    </row>
    <row r="47" spans="1:44" ht="15.95" customHeight="1" x14ac:dyDescent="0.25">
      <c r="A47" s="47"/>
      <c r="H47" s="24">
        <v>2</v>
      </c>
      <c r="I47" s="23" t="s">
        <v>61</v>
      </c>
      <c r="J47" s="23"/>
      <c r="K47" s="23"/>
      <c r="L47" s="23" t="s">
        <v>378</v>
      </c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7</v>
      </c>
      <c r="AN47" s="24">
        <v>0</v>
      </c>
      <c r="AO47" s="24">
        <v>3</v>
      </c>
      <c r="AP47" s="24">
        <f t="shared" si="17"/>
        <v>3</v>
      </c>
      <c r="AQ47" s="24">
        <v>0</v>
      </c>
      <c r="AR47" s="40"/>
    </row>
    <row r="48" spans="1:44" ht="15.95" customHeight="1" x14ac:dyDescent="0.25">
      <c r="A48" s="47"/>
      <c r="B48" s="40"/>
      <c r="C48" s="52"/>
      <c r="D48" s="52"/>
      <c r="E48" s="52"/>
      <c r="F48" s="52"/>
      <c r="G48" s="48"/>
      <c r="H48" s="51"/>
      <c r="I48" s="52"/>
      <c r="J48" s="52"/>
      <c r="K48" s="51"/>
      <c r="L48" s="51"/>
      <c r="M48" s="51"/>
      <c r="N48" s="51"/>
      <c r="O48" s="51"/>
      <c r="P48" s="5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7</v>
      </c>
      <c r="AA48" s="24">
        <v>0</v>
      </c>
      <c r="AB48" s="24">
        <v>1</v>
      </c>
      <c r="AC48" s="24">
        <f t="shared" si="16"/>
        <v>1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7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B49" s="11"/>
      <c r="C49" s="11"/>
      <c r="D49" s="11"/>
      <c r="E49" s="23" t="s">
        <v>142</v>
      </c>
      <c r="F49" s="23"/>
      <c r="G49" s="5">
        <f>SUM(G14:G48)</f>
        <v>25</v>
      </c>
      <c r="H49" s="5"/>
      <c r="I49" s="20"/>
      <c r="J49" s="23" t="s">
        <v>84</v>
      </c>
      <c r="K49" s="20"/>
      <c r="L49" s="5">
        <f>COUNTA(C14:C48)-8</f>
        <v>6</v>
      </c>
      <c r="N49" s="23" t="s">
        <v>102</v>
      </c>
      <c r="O49" s="5">
        <f>2*L49</f>
        <v>12</v>
      </c>
      <c r="P49" s="1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6</v>
      </c>
      <c r="AA49" s="24">
        <v>1</v>
      </c>
      <c r="AB49" s="24">
        <v>4</v>
      </c>
      <c r="AC49" s="24">
        <f t="shared" si="16"/>
        <v>5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E50" s="23" t="s">
        <v>141</v>
      </c>
      <c r="F50" s="23"/>
      <c r="G50" s="5">
        <f>COUNTA(L15:L48)+COUNTIF(L15:L48,"*&amp;*")</f>
        <v>43</v>
      </c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7</v>
      </c>
      <c r="AA50" s="24">
        <v>0</v>
      </c>
      <c r="AB50" s="24">
        <v>5</v>
      </c>
      <c r="AC50" s="24">
        <f t="shared" si="16"/>
        <v>5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7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5</v>
      </c>
      <c r="AA51" s="24">
        <v>1</v>
      </c>
      <c r="AB51" s="24">
        <v>4</v>
      </c>
      <c r="AC51" s="24">
        <f t="shared" si="16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7</v>
      </c>
      <c r="AN51" s="24">
        <v>0</v>
      </c>
      <c r="AO51" s="24">
        <v>0</v>
      </c>
      <c r="AP51" s="24">
        <f t="shared" si="17"/>
        <v>0</v>
      </c>
      <c r="AQ51" s="24">
        <v>0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5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B53" s="6" t="s">
        <v>117</v>
      </c>
      <c r="C53" s="6"/>
      <c r="N53" s="6"/>
      <c r="O53" s="6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77</v>
      </c>
      <c r="AA53" s="25">
        <f t="shared" ref="AA53" si="18">SUM(AA41:AA52)</f>
        <v>22</v>
      </c>
      <c r="AB53" s="25">
        <f>SUM(AB41:AB52)</f>
        <v>32</v>
      </c>
      <c r="AC53" s="25">
        <f>+AB53+AA53</f>
        <v>54</v>
      </c>
      <c r="AD53" s="25">
        <f>SUM(AD41:AD52)</f>
        <v>12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77</v>
      </c>
      <c r="AN53" s="25">
        <f t="shared" ref="AN53" si="19">SUM(AN41:AN52)</f>
        <v>14</v>
      </c>
      <c r="AO53" s="25">
        <f>SUM(AO41:AO52)</f>
        <v>19</v>
      </c>
      <c r="AP53" s="25">
        <f>+AO53+AN53</f>
        <v>33</v>
      </c>
      <c r="AQ53" s="25">
        <f>SUM(AQ41:AQ52)</f>
        <v>8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15</v>
      </c>
      <c r="AA54" s="15">
        <v>4</v>
      </c>
      <c r="AB54" s="15">
        <v>6</v>
      </c>
      <c r="AC54" s="15">
        <f t="shared" ref="AC54:AC65" si="20">+AA54+AB54</f>
        <v>10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6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C55" s="6" t="s">
        <v>86</v>
      </c>
      <c r="H55" s="6" t="s">
        <v>93</v>
      </c>
      <c r="M55" s="6" t="s">
        <v>94</v>
      </c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5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C56" s="23" t="s">
        <v>140</v>
      </c>
      <c r="F56" s="23"/>
      <c r="H56" s="23" t="s">
        <v>385</v>
      </c>
      <c r="I56" s="23"/>
      <c r="J56" s="23"/>
      <c r="K56" s="23"/>
      <c r="L56" s="23"/>
      <c r="M56" s="23" t="s">
        <v>392</v>
      </c>
      <c r="O56" s="23"/>
      <c r="P56" s="23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7</v>
      </c>
      <c r="AA56" s="24">
        <v>9</v>
      </c>
      <c r="AB56" s="24">
        <v>4</v>
      </c>
      <c r="AC56" s="24">
        <f t="shared" si="20"/>
        <v>13</v>
      </c>
      <c r="AD56" s="24">
        <v>2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6</v>
      </c>
      <c r="AN56" s="24">
        <v>10</v>
      </c>
      <c r="AO56" s="24">
        <v>6</v>
      </c>
      <c r="AP56" s="24">
        <f t="shared" si="21"/>
        <v>16</v>
      </c>
      <c r="AQ56" s="24">
        <v>4</v>
      </c>
      <c r="AR56" s="40"/>
    </row>
    <row r="57" spans="1:44" ht="15.95" customHeight="1" x14ac:dyDescent="0.25">
      <c r="A57" s="47"/>
      <c r="H57" s="23" t="s">
        <v>386</v>
      </c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5</v>
      </c>
      <c r="AA57" s="24">
        <v>1</v>
      </c>
      <c r="AB57" s="24">
        <v>3</v>
      </c>
      <c r="AC57" s="24">
        <f t="shared" si="20"/>
        <v>4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6</v>
      </c>
      <c r="AN57" s="24">
        <v>0</v>
      </c>
      <c r="AO57" s="24">
        <v>4</v>
      </c>
      <c r="AP57" s="24">
        <f t="shared" si="21"/>
        <v>4</v>
      </c>
      <c r="AQ57" s="24">
        <v>0</v>
      </c>
      <c r="AR57" s="40"/>
    </row>
    <row r="58" spans="1:44" ht="15.95" customHeight="1" x14ac:dyDescent="0.25">
      <c r="A58" s="47"/>
      <c r="H58" s="23"/>
      <c r="M58" s="23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20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7</v>
      </c>
      <c r="AN58" s="24">
        <v>0</v>
      </c>
      <c r="AO58" s="24">
        <v>2</v>
      </c>
      <c r="AP58" s="24">
        <f t="shared" si="21"/>
        <v>2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7</v>
      </c>
      <c r="AA59" s="24">
        <v>5</v>
      </c>
      <c r="AB59" s="24">
        <v>3</v>
      </c>
      <c r="AC59" s="24">
        <f t="shared" si="20"/>
        <v>8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7</v>
      </c>
      <c r="AN59" s="24">
        <v>5</v>
      </c>
      <c r="AO59" s="24">
        <v>6</v>
      </c>
      <c r="AP59" s="24">
        <f t="shared" si="21"/>
        <v>11</v>
      </c>
      <c r="AQ59" s="24">
        <v>0</v>
      </c>
      <c r="AR59" s="40"/>
    </row>
    <row r="60" spans="1:44" ht="15.95" customHeight="1" x14ac:dyDescent="0.25">
      <c r="A60" s="47"/>
      <c r="H60" s="23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7</v>
      </c>
      <c r="AA60" s="24">
        <v>2</v>
      </c>
      <c r="AB60" s="24">
        <v>7</v>
      </c>
      <c r="AC60" s="24">
        <f t="shared" si="20"/>
        <v>9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7</v>
      </c>
      <c r="AN60" s="24">
        <v>0</v>
      </c>
      <c r="AO60" s="24">
        <v>2</v>
      </c>
      <c r="AP60" s="24">
        <f t="shared" si="21"/>
        <v>2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6</v>
      </c>
      <c r="AA61" s="24">
        <v>0</v>
      </c>
      <c r="AB61" s="24">
        <v>1</v>
      </c>
      <c r="AC61" s="24">
        <f t="shared" si="20"/>
        <v>1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6</v>
      </c>
      <c r="AN61" s="24">
        <v>0</v>
      </c>
      <c r="AO61" s="24">
        <v>1</v>
      </c>
      <c r="AP61" s="24">
        <f t="shared" si="21"/>
        <v>1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4</v>
      </c>
      <c r="AA62" s="24">
        <v>0</v>
      </c>
      <c r="AB62" s="24">
        <v>4</v>
      </c>
      <c r="AC62" s="24">
        <f t="shared" si="20"/>
        <v>4</v>
      </c>
      <c r="AD62" s="24">
        <v>2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7</v>
      </c>
      <c r="AN62" s="24">
        <v>0</v>
      </c>
      <c r="AO62" s="24">
        <v>1</v>
      </c>
      <c r="AP62" s="24">
        <f t="shared" si="21"/>
        <v>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6</v>
      </c>
      <c r="AA63" s="24">
        <v>0</v>
      </c>
      <c r="AB63" s="24">
        <v>1</v>
      </c>
      <c r="AC63" s="24">
        <f t="shared" si="20"/>
        <v>1</v>
      </c>
      <c r="AD63" s="24">
        <v>0</v>
      </c>
      <c r="AE63" s="51"/>
      <c r="AF63" s="30">
        <v>7</v>
      </c>
      <c r="AG63" s="23" t="s">
        <v>110</v>
      </c>
      <c r="AL63" s="23" t="s">
        <v>148</v>
      </c>
      <c r="AM63" s="24">
        <v>6</v>
      </c>
      <c r="AN63" s="24">
        <v>2</v>
      </c>
      <c r="AO63" s="24">
        <v>0</v>
      </c>
      <c r="AP63" s="24">
        <f t="shared" si="21"/>
        <v>2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7</v>
      </c>
      <c r="AA64" s="24">
        <v>1</v>
      </c>
      <c r="AB64" s="24">
        <v>6</v>
      </c>
      <c r="AC64" s="24">
        <f t="shared" si="20"/>
        <v>7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7</v>
      </c>
      <c r="AN64" s="24">
        <v>2</v>
      </c>
      <c r="AO64" s="24">
        <v>2</v>
      </c>
      <c r="AP64" s="24">
        <f t="shared" si="21"/>
        <v>4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4</v>
      </c>
      <c r="AA65" s="24">
        <v>0</v>
      </c>
      <c r="AB65" s="24">
        <v>2</v>
      </c>
      <c r="AC65" s="24">
        <f t="shared" si="20"/>
        <v>2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7</v>
      </c>
      <c r="AN65" s="24">
        <v>0</v>
      </c>
      <c r="AO65" s="24">
        <v>2</v>
      </c>
      <c r="AP65" s="24">
        <f t="shared" si="21"/>
        <v>2</v>
      </c>
      <c r="AQ65" s="24">
        <v>0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76</v>
      </c>
      <c r="AA66" s="25">
        <f t="shared" ref="AA66" si="22">SUM(AA54:AA65)</f>
        <v>24</v>
      </c>
      <c r="AB66" s="25">
        <f>SUM(AB54:AB65)</f>
        <v>40</v>
      </c>
      <c r="AC66" s="25">
        <f>+AB66+AA66</f>
        <v>64</v>
      </c>
      <c r="AD66" s="25">
        <f>SUM(AD54:AD65)</f>
        <v>8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77</v>
      </c>
      <c r="AN66" s="25">
        <f t="shared" ref="AN66" si="23">SUM(AN54:AN65)</f>
        <v>19</v>
      </c>
      <c r="AO66" s="25">
        <f>SUM(AO54:AO65)</f>
        <v>27</v>
      </c>
      <c r="AP66" s="25">
        <f>+AO66+AN66</f>
        <v>46</v>
      </c>
      <c r="AQ66" s="25">
        <f>SUM(AQ54:AQ65)</f>
        <v>8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307</v>
      </c>
      <c r="AA67" s="39">
        <f t="shared" ref="AA67:AD67" si="24">+AA66+AA53+AA40+AA27</f>
        <v>85</v>
      </c>
      <c r="AB67" s="39">
        <f t="shared" si="24"/>
        <v>138</v>
      </c>
      <c r="AC67" s="39">
        <f t="shared" si="24"/>
        <v>223</v>
      </c>
      <c r="AD67" s="39">
        <f t="shared" si="24"/>
        <v>40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307</v>
      </c>
      <c r="AN67" s="39">
        <f t="shared" ref="AN67:AQ67" si="25">+AN66+AN53+AN40+AN27</f>
        <v>90</v>
      </c>
      <c r="AO67" s="39">
        <f t="shared" si="25"/>
        <v>136</v>
      </c>
      <c r="AP67" s="39">
        <f t="shared" si="25"/>
        <v>226</v>
      </c>
      <c r="AQ67" s="39">
        <f t="shared" si="25"/>
        <v>30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614</v>
      </c>
      <c r="AN68" s="24">
        <f>AA67+AN67</f>
        <v>175</v>
      </c>
      <c r="AO68" s="24">
        <f>AB67+AO67</f>
        <v>274</v>
      </c>
      <c r="AP68" s="37">
        <f>AC67+AP67</f>
        <v>449</v>
      </c>
      <c r="AQ68" s="24">
        <f>AD67+AQ67</f>
        <v>70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7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305</v>
      </c>
      <c r="Z77" s="24">
        <v>1</v>
      </c>
      <c r="AA77" s="24">
        <v>0</v>
      </c>
      <c r="AB77" s="24">
        <v>1</v>
      </c>
      <c r="AC77" s="24">
        <f t="shared" ref="AC77:AC78" si="26">+AA77+AB77</f>
        <v>1</v>
      </c>
      <c r="AD77" s="24">
        <v>0</v>
      </c>
      <c r="AF77" s="30">
        <v>6</v>
      </c>
      <c r="AG77" s="23" t="s">
        <v>214</v>
      </c>
      <c r="AM77" s="24">
        <v>3</v>
      </c>
      <c r="AN77" s="24">
        <v>0</v>
      </c>
      <c r="AO77" s="24">
        <v>0</v>
      </c>
      <c r="AP77" s="24">
        <f t="shared" ref="AP77" si="27">+AN77+AO77</f>
        <v>0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8</v>
      </c>
      <c r="T78" s="23" t="s">
        <v>381</v>
      </c>
      <c r="Z78" s="24">
        <v>1</v>
      </c>
      <c r="AA78" s="24">
        <v>1</v>
      </c>
      <c r="AB78" s="24">
        <v>1</v>
      </c>
      <c r="AC78" s="24">
        <f t="shared" si="26"/>
        <v>2</v>
      </c>
      <c r="AD78" s="24">
        <v>0</v>
      </c>
      <c r="AF78" s="30">
        <v>7.5</v>
      </c>
      <c r="AG78" s="23" t="s">
        <v>242</v>
      </c>
      <c r="AM78" s="24">
        <v>2</v>
      </c>
      <c r="AN78" s="24">
        <v>1</v>
      </c>
      <c r="AO78" s="24">
        <v>0</v>
      </c>
      <c r="AP78" s="24">
        <f>+AN78+AO78</f>
        <v>1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H79" s="24"/>
      <c r="I79" s="24">
        <v>7</v>
      </c>
      <c r="J79" s="24">
        <v>10</v>
      </c>
      <c r="K79" s="24">
        <v>10</v>
      </c>
      <c r="L79" s="55">
        <f t="shared" ref="L79:L103" si="28">+J79+K79</f>
        <v>20</v>
      </c>
      <c r="M79" s="24">
        <v>0</v>
      </c>
      <c r="Q79" s="40"/>
      <c r="R79" s="40"/>
      <c r="S79" s="30">
        <v>6.5</v>
      </c>
      <c r="T79" s="23" t="s">
        <v>213</v>
      </c>
      <c r="Z79" s="24">
        <v>6</v>
      </c>
      <c r="AA79" s="24">
        <v>2</v>
      </c>
      <c r="AB79" s="24">
        <v>0</v>
      </c>
      <c r="AC79" s="24">
        <f>+AA79+AB79</f>
        <v>2</v>
      </c>
      <c r="AD79" s="24">
        <v>0</v>
      </c>
      <c r="AF79" s="30">
        <v>9</v>
      </c>
      <c r="AG79" s="23" t="s">
        <v>241</v>
      </c>
      <c r="AM79" s="24">
        <v>4</v>
      </c>
      <c r="AN79" s="24">
        <v>1</v>
      </c>
      <c r="AO79" s="24">
        <v>4</v>
      </c>
      <c r="AP79" s="24">
        <f>+AN79+AO79</f>
        <v>5</v>
      </c>
      <c r="AQ79" s="24">
        <v>0</v>
      </c>
      <c r="AR79" s="40"/>
    </row>
    <row r="80" spans="1:44" ht="15.75" customHeight="1" x14ac:dyDescent="0.25">
      <c r="A80" s="40"/>
      <c r="D80" s="23" t="s">
        <v>78</v>
      </c>
      <c r="E80" s="23"/>
      <c r="F80" s="23"/>
      <c r="G80" s="23" t="s">
        <v>149</v>
      </c>
      <c r="H80" s="24"/>
      <c r="I80" s="24">
        <v>6</v>
      </c>
      <c r="J80" s="24">
        <v>14</v>
      </c>
      <c r="K80" s="24">
        <v>3</v>
      </c>
      <c r="L80" s="55">
        <f t="shared" si="28"/>
        <v>17</v>
      </c>
      <c r="M80" s="24">
        <v>2</v>
      </c>
      <c r="Q80" s="40"/>
      <c r="R80" s="40"/>
      <c r="S80" s="30">
        <v>9.5</v>
      </c>
      <c r="T80" s="23" t="s">
        <v>285</v>
      </c>
      <c r="Z80" s="24">
        <v>1</v>
      </c>
      <c r="AA80" s="24">
        <v>4</v>
      </c>
      <c r="AB80" s="24">
        <v>1</v>
      </c>
      <c r="AC80" s="24">
        <f t="shared" ref="AC80:AC83" si="29">+AA80+AB80</f>
        <v>5</v>
      </c>
      <c r="AD80" s="24">
        <v>0</v>
      </c>
      <c r="AF80" s="30">
        <v>8</v>
      </c>
      <c r="AG80" s="23" t="s">
        <v>306</v>
      </c>
      <c r="AM80" s="24">
        <v>2</v>
      </c>
      <c r="AN80" s="24">
        <v>0</v>
      </c>
      <c r="AO80" s="24">
        <v>1</v>
      </c>
      <c r="AP80" s="24">
        <f t="shared" ref="AP80:AP82" si="30">+AN80+AO80</f>
        <v>1</v>
      </c>
      <c r="AQ80" s="24">
        <v>2</v>
      </c>
      <c r="AR80" s="40"/>
    </row>
    <row r="81" spans="1:44" ht="15.75" customHeight="1" x14ac:dyDescent="0.25">
      <c r="A81" s="40"/>
      <c r="D81" s="23" t="s">
        <v>112</v>
      </c>
      <c r="E81" s="23"/>
      <c r="F81" s="23"/>
      <c r="G81" s="23" t="s">
        <v>148</v>
      </c>
      <c r="H81" s="24"/>
      <c r="I81" s="24">
        <v>6</v>
      </c>
      <c r="J81" s="24">
        <v>10</v>
      </c>
      <c r="K81" s="24">
        <v>6</v>
      </c>
      <c r="L81" s="55">
        <f t="shared" si="28"/>
        <v>16</v>
      </c>
      <c r="M81" s="24">
        <v>4</v>
      </c>
      <c r="Q81" s="40"/>
      <c r="R81" s="40"/>
      <c r="S81" s="30">
        <v>6.5</v>
      </c>
      <c r="T81" s="23" t="s">
        <v>245</v>
      </c>
      <c r="Z81" s="24">
        <v>9</v>
      </c>
      <c r="AA81" s="24">
        <v>2</v>
      </c>
      <c r="AB81" s="24">
        <v>3</v>
      </c>
      <c r="AC81" s="24">
        <f t="shared" si="29"/>
        <v>5</v>
      </c>
      <c r="AD81" s="24">
        <v>0</v>
      </c>
      <c r="AF81" s="30">
        <v>8</v>
      </c>
      <c r="AG81" s="23" t="s">
        <v>341</v>
      </c>
      <c r="AM81" s="24">
        <v>2</v>
      </c>
      <c r="AN81" s="24">
        <v>2</v>
      </c>
      <c r="AO81" s="24">
        <v>0</v>
      </c>
      <c r="AP81" s="24">
        <f t="shared" si="30"/>
        <v>2</v>
      </c>
      <c r="AQ81" s="24">
        <v>0</v>
      </c>
      <c r="AR81" s="40"/>
    </row>
    <row r="82" spans="1:44" ht="15.75" customHeight="1" x14ac:dyDescent="0.25">
      <c r="A82" s="40"/>
      <c r="D82" s="23" t="s">
        <v>158</v>
      </c>
      <c r="E82" s="23"/>
      <c r="F82" s="23"/>
      <c r="G82" s="23" t="s">
        <v>136</v>
      </c>
      <c r="H82" s="24"/>
      <c r="I82" s="24">
        <v>7</v>
      </c>
      <c r="J82" s="24">
        <v>10</v>
      </c>
      <c r="K82" s="24">
        <v>5</v>
      </c>
      <c r="L82" s="55">
        <f t="shared" si="28"/>
        <v>15</v>
      </c>
      <c r="M82" s="24">
        <v>6</v>
      </c>
      <c r="Q82" s="40"/>
      <c r="R82" s="40"/>
      <c r="S82" s="30">
        <v>8</v>
      </c>
      <c r="T82" s="23" t="s">
        <v>283</v>
      </c>
      <c r="Z82" s="24">
        <v>1</v>
      </c>
      <c r="AA82" s="24">
        <v>1</v>
      </c>
      <c r="AB82" s="24">
        <v>0</v>
      </c>
      <c r="AC82" s="24">
        <f t="shared" si="29"/>
        <v>1</v>
      </c>
      <c r="AD82" s="24">
        <v>0</v>
      </c>
      <c r="AF82" s="30">
        <v>7.5</v>
      </c>
      <c r="AG82" s="23" t="s">
        <v>362</v>
      </c>
      <c r="AM82" s="24">
        <v>1</v>
      </c>
      <c r="AN82" s="24">
        <v>0</v>
      </c>
      <c r="AO82" s="24">
        <v>1</v>
      </c>
      <c r="AP82" s="24">
        <f t="shared" si="30"/>
        <v>1</v>
      </c>
      <c r="AQ82" s="24">
        <v>0</v>
      </c>
      <c r="AR82" s="40"/>
    </row>
    <row r="83" spans="1:44" ht="15.75" customHeight="1" x14ac:dyDescent="0.25">
      <c r="A83" s="40"/>
      <c r="D83" s="23" t="s">
        <v>171</v>
      </c>
      <c r="E83" s="23"/>
      <c r="F83" s="23"/>
      <c r="G83" s="23" t="s">
        <v>136</v>
      </c>
      <c r="H83" s="24"/>
      <c r="I83" s="24">
        <v>7</v>
      </c>
      <c r="J83" s="24">
        <v>3</v>
      </c>
      <c r="K83" s="24">
        <v>11</v>
      </c>
      <c r="L83" s="55">
        <f t="shared" si="28"/>
        <v>14</v>
      </c>
      <c r="M83" s="24">
        <v>2</v>
      </c>
      <c r="Q83" s="40"/>
      <c r="R83" s="40"/>
      <c r="S83" s="30">
        <v>7</v>
      </c>
      <c r="T83" s="23" t="s">
        <v>340</v>
      </c>
      <c r="Z83" s="24">
        <v>1</v>
      </c>
      <c r="AA83" s="24">
        <v>0</v>
      </c>
      <c r="AB83" s="24">
        <v>0</v>
      </c>
      <c r="AC83" s="24">
        <f t="shared" si="29"/>
        <v>0</v>
      </c>
      <c r="AD83" s="24">
        <v>0</v>
      </c>
      <c r="AF83" s="30">
        <v>7</v>
      </c>
      <c r="AG83" s="23" t="s">
        <v>293</v>
      </c>
      <c r="AM83" s="24">
        <v>2</v>
      </c>
      <c r="AN83" s="24">
        <v>1</v>
      </c>
      <c r="AO83" s="24">
        <v>0</v>
      </c>
      <c r="AP83" s="24">
        <f>+AN83+AO83</f>
        <v>1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7</v>
      </c>
      <c r="J84" s="24">
        <v>9</v>
      </c>
      <c r="K84" s="24">
        <v>4</v>
      </c>
      <c r="L84" s="55">
        <f t="shared" si="28"/>
        <v>13</v>
      </c>
      <c r="M84" s="24">
        <v>2</v>
      </c>
      <c r="Q84" s="40"/>
      <c r="R84" s="40"/>
      <c r="S84" s="30">
        <v>8.5</v>
      </c>
      <c r="T84" s="23" t="s">
        <v>244</v>
      </c>
      <c r="Z84" s="24">
        <v>1</v>
      </c>
      <c r="AA84" s="24">
        <v>2</v>
      </c>
      <c r="AB84" s="24">
        <v>0</v>
      </c>
      <c r="AC84" s="24">
        <f>+AA84+AB84</f>
        <v>2</v>
      </c>
      <c r="AD84" s="24">
        <v>0</v>
      </c>
      <c r="AF84" s="30">
        <v>7.5</v>
      </c>
      <c r="AG84" s="23" t="s">
        <v>215</v>
      </c>
      <c r="AM84" s="24">
        <v>8</v>
      </c>
      <c r="AN84" s="24">
        <v>5</v>
      </c>
      <c r="AO84" s="24">
        <v>4</v>
      </c>
      <c r="AP84" s="24">
        <f>+AN84+AO84</f>
        <v>9</v>
      </c>
      <c r="AQ84" s="24">
        <v>0</v>
      </c>
      <c r="AR84" s="40"/>
    </row>
    <row r="85" spans="1:44" ht="15.75" customHeight="1" x14ac:dyDescent="0.25">
      <c r="A85" s="40"/>
      <c r="D85" s="23" t="s">
        <v>123</v>
      </c>
      <c r="E85" s="23"/>
      <c r="F85" s="23"/>
      <c r="G85" s="23" t="s">
        <v>149</v>
      </c>
      <c r="H85" s="24"/>
      <c r="I85" s="24">
        <v>7</v>
      </c>
      <c r="J85" s="24">
        <v>4</v>
      </c>
      <c r="K85" s="24">
        <v>9</v>
      </c>
      <c r="L85" s="55">
        <f t="shared" si="28"/>
        <v>13</v>
      </c>
      <c r="M85" s="24">
        <v>0</v>
      </c>
      <c r="Q85" s="40"/>
      <c r="R85" s="40"/>
      <c r="S85" s="30">
        <v>7.5</v>
      </c>
      <c r="T85" s="23" t="s">
        <v>284</v>
      </c>
      <c r="Z85" s="24">
        <v>1</v>
      </c>
      <c r="AA85" s="24">
        <v>0</v>
      </c>
      <c r="AB85" s="24">
        <v>0</v>
      </c>
      <c r="AC85" s="24">
        <f t="shared" ref="AC85" si="31">+AA85+AB85</f>
        <v>0</v>
      </c>
      <c r="AD85" s="24">
        <v>0</v>
      </c>
      <c r="AF85" s="30">
        <v>8.5</v>
      </c>
      <c r="AG85" s="23" t="s">
        <v>339</v>
      </c>
      <c r="AM85" s="24">
        <v>1</v>
      </c>
      <c r="AN85" s="24">
        <v>1</v>
      </c>
      <c r="AO85" s="24">
        <v>0</v>
      </c>
      <c r="AP85" s="24">
        <f t="shared" ref="AP85:AP86" si="32">+AN85+AO85</f>
        <v>1</v>
      </c>
      <c r="AQ85" s="24">
        <v>2</v>
      </c>
      <c r="AR85" s="40"/>
    </row>
    <row r="86" spans="1:44" ht="15.75" customHeight="1" x14ac:dyDescent="0.25">
      <c r="A86" s="40"/>
      <c r="D86" s="23" t="s">
        <v>61</v>
      </c>
      <c r="E86" s="23"/>
      <c r="F86" s="23"/>
      <c r="G86" s="23" t="s">
        <v>17</v>
      </c>
      <c r="H86" s="24"/>
      <c r="I86" s="24">
        <v>7</v>
      </c>
      <c r="J86" s="24">
        <v>7</v>
      </c>
      <c r="K86" s="24">
        <v>4</v>
      </c>
      <c r="L86" s="55">
        <f t="shared" si="28"/>
        <v>11</v>
      </c>
      <c r="M86" s="24">
        <v>4</v>
      </c>
      <c r="Q86" s="46"/>
      <c r="R86" s="46"/>
      <c r="S86" s="30">
        <v>7</v>
      </c>
      <c r="T86" s="23" t="s">
        <v>212</v>
      </c>
      <c r="Z86" s="24">
        <v>3</v>
      </c>
      <c r="AA86" s="24">
        <v>0</v>
      </c>
      <c r="AB86" s="24">
        <v>1</v>
      </c>
      <c r="AC86" s="24">
        <f>+AA86+AB86</f>
        <v>1</v>
      </c>
      <c r="AD86" s="24">
        <v>0</v>
      </c>
      <c r="AF86" s="30">
        <v>8</v>
      </c>
      <c r="AG86" s="23" t="s">
        <v>286</v>
      </c>
      <c r="AM86" s="24">
        <v>1</v>
      </c>
      <c r="AN86" s="24">
        <v>0</v>
      </c>
      <c r="AO86" s="24">
        <v>1</v>
      </c>
      <c r="AP86" s="24">
        <f t="shared" si="32"/>
        <v>1</v>
      </c>
      <c r="AQ86" s="24">
        <v>0</v>
      </c>
      <c r="AR86" s="46"/>
    </row>
    <row r="87" spans="1:44" ht="15.75" customHeight="1" x14ac:dyDescent="0.25">
      <c r="A87" s="40"/>
      <c r="D87" s="23" t="s">
        <v>106</v>
      </c>
      <c r="G87" s="23" t="s">
        <v>148</v>
      </c>
      <c r="H87" s="24"/>
      <c r="I87" s="24">
        <v>7</v>
      </c>
      <c r="J87" s="24">
        <v>5</v>
      </c>
      <c r="K87" s="24">
        <v>6</v>
      </c>
      <c r="L87" s="55">
        <f t="shared" si="28"/>
        <v>11</v>
      </c>
      <c r="M87" s="24">
        <v>0</v>
      </c>
      <c r="Q87" s="46"/>
      <c r="R87" s="46"/>
      <c r="S87" s="30">
        <v>7.5</v>
      </c>
      <c r="T87" s="23" t="s">
        <v>280</v>
      </c>
      <c r="Z87" s="24">
        <v>2</v>
      </c>
      <c r="AA87" s="24">
        <v>0</v>
      </c>
      <c r="AB87" s="24">
        <v>1</v>
      </c>
      <c r="AC87" s="24">
        <f t="shared" ref="AC87:AC89" si="33">+AA87+AB87</f>
        <v>1</v>
      </c>
      <c r="AD87" s="24">
        <v>2</v>
      </c>
      <c r="AF87" s="30">
        <v>7</v>
      </c>
      <c r="AG87" s="23" t="s">
        <v>210</v>
      </c>
      <c r="AM87" s="24">
        <v>6</v>
      </c>
      <c r="AN87" s="24">
        <v>2</v>
      </c>
      <c r="AO87" s="24">
        <v>1</v>
      </c>
      <c r="AP87" s="24">
        <f>+AN87+AO87</f>
        <v>3</v>
      </c>
      <c r="AQ87" s="24">
        <v>2</v>
      </c>
      <c r="AR87" s="46"/>
    </row>
    <row r="88" spans="1:44" ht="15.75" customHeight="1" x14ac:dyDescent="0.25">
      <c r="A88" s="40"/>
      <c r="D88" s="23" t="s">
        <v>125</v>
      </c>
      <c r="E88" s="23"/>
      <c r="F88" s="23"/>
      <c r="G88" s="23" t="s">
        <v>147</v>
      </c>
      <c r="H88" s="24"/>
      <c r="I88" s="24">
        <v>7</v>
      </c>
      <c r="J88" s="24">
        <v>8</v>
      </c>
      <c r="K88" s="24">
        <v>2</v>
      </c>
      <c r="L88" s="55">
        <f t="shared" si="28"/>
        <v>10</v>
      </c>
      <c r="M88" s="24">
        <v>0</v>
      </c>
      <c r="Q88" s="46"/>
      <c r="R88" s="46"/>
      <c r="S88" s="30">
        <v>8.5</v>
      </c>
      <c r="T88" s="23" t="s">
        <v>240</v>
      </c>
      <c r="Z88" s="24">
        <v>5</v>
      </c>
      <c r="AA88" s="24">
        <v>2</v>
      </c>
      <c r="AB88" s="24">
        <v>3</v>
      </c>
      <c r="AC88" s="24">
        <f t="shared" si="33"/>
        <v>5</v>
      </c>
      <c r="AD88" s="24">
        <v>0</v>
      </c>
      <c r="AF88" s="30">
        <v>6</v>
      </c>
      <c r="AG88" s="23" t="s">
        <v>364</v>
      </c>
      <c r="AM88" s="24">
        <v>1</v>
      </c>
      <c r="AN88" s="24">
        <v>0</v>
      </c>
      <c r="AO88" s="24">
        <v>0</v>
      </c>
      <c r="AP88" s="24">
        <f t="shared" ref="AP88:AP90" si="34">+AN88+AO88</f>
        <v>0</v>
      </c>
      <c r="AQ88" s="24">
        <v>0</v>
      </c>
      <c r="AR88" s="46"/>
    </row>
    <row r="89" spans="1:44" ht="15.75" customHeight="1" thickBot="1" x14ac:dyDescent="0.3">
      <c r="A89" s="40"/>
      <c r="D89" s="23" t="s">
        <v>49</v>
      </c>
      <c r="E89" s="23"/>
      <c r="F89" s="23"/>
      <c r="G89" s="16" t="s">
        <v>138</v>
      </c>
      <c r="H89" s="24"/>
      <c r="I89" s="24">
        <v>7</v>
      </c>
      <c r="J89" s="24">
        <v>4</v>
      </c>
      <c r="K89" s="24">
        <v>6</v>
      </c>
      <c r="L89" s="55">
        <f t="shared" si="28"/>
        <v>10</v>
      </c>
      <c r="M89" s="24">
        <v>0</v>
      </c>
      <c r="Q89" s="47"/>
      <c r="R89" s="47"/>
      <c r="S89" s="30">
        <v>8</v>
      </c>
      <c r="T89" s="23" t="s">
        <v>279</v>
      </c>
      <c r="Z89" s="24">
        <v>1</v>
      </c>
      <c r="AA89" s="24">
        <v>0</v>
      </c>
      <c r="AB89" s="24">
        <v>3</v>
      </c>
      <c r="AC89" s="24">
        <f t="shared" si="33"/>
        <v>3</v>
      </c>
      <c r="AD89" s="24">
        <v>0</v>
      </c>
      <c r="AF89" s="30">
        <v>9</v>
      </c>
      <c r="AG89" s="23" t="s">
        <v>281</v>
      </c>
      <c r="AM89" s="24">
        <v>1</v>
      </c>
      <c r="AN89" s="24">
        <v>0</v>
      </c>
      <c r="AO89" s="24">
        <v>0</v>
      </c>
      <c r="AP89" s="24">
        <f t="shared" si="34"/>
        <v>0</v>
      </c>
      <c r="AQ89" s="24">
        <v>0</v>
      </c>
      <c r="AR89" s="47"/>
    </row>
    <row r="90" spans="1:44" ht="15.75" customHeight="1" x14ac:dyDescent="0.25">
      <c r="A90" s="40"/>
      <c r="D90" s="23" t="s">
        <v>172</v>
      </c>
      <c r="E90" s="23"/>
      <c r="F90" s="23"/>
      <c r="G90" s="23" t="s">
        <v>146</v>
      </c>
      <c r="H90" s="24"/>
      <c r="I90" s="24">
        <v>7</v>
      </c>
      <c r="J90" s="24">
        <v>2</v>
      </c>
      <c r="K90" s="24">
        <v>7</v>
      </c>
      <c r="L90" s="55">
        <f t="shared" si="28"/>
        <v>9</v>
      </c>
      <c r="M90" s="24">
        <v>0</v>
      </c>
      <c r="Q90" s="47"/>
      <c r="R90" s="47"/>
      <c r="S90" s="8"/>
      <c r="T90" s="34" t="s">
        <v>124</v>
      </c>
      <c r="U90" s="8"/>
      <c r="V90" s="8"/>
      <c r="W90" s="8"/>
      <c r="X90" s="8"/>
      <c r="Y90" s="8"/>
      <c r="Z90" s="15">
        <f>SUM(Z77:Z89)</f>
        <v>33</v>
      </c>
      <c r="AA90" s="15">
        <f>SUM(AA77:AA89)</f>
        <v>14</v>
      </c>
      <c r="AB90" s="15">
        <f>SUM(AB77:AB89)</f>
        <v>14</v>
      </c>
      <c r="AC90" s="15">
        <f>SUM(AC77:AC89)</f>
        <v>28</v>
      </c>
      <c r="AD90" s="15">
        <f>SUM(AD77:AD89)</f>
        <v>2</v>
      </c>
      <c r="AF90" s="30">
        <v>6</v>
      </c>
      <c r="AG90" s="23" t="s">
        <v>282</v>
      </c>
      <c r="AM90" s="24">
        <v>4</v>
      </c>
      <c r="AN90" s="24">
        <v>0</v>
      </c>
      <c r="AO90" s="24">
        <v>0</v>
      </c>
      <c r="AP90" s="24">
        <f t="shared" si="34"/>
        <v>0</v>
      </c>
      <c r="AQ90" s="24">
        <v>0</v>
      </c>
      <c r="AR90" s="47"/>
    </row>
    <row r="91" spans="1:44" ht="15.75" customHeight="1" thickBot="1" x14ac:dyDescent="0.3">
      <c r="A91" s="40"/>
      <c r="D91" s="23" t="s">
        <v>175</v>
      </c>
      <c r="G91" s="23" t="s">
        <v>149</v>
      </c>
      <c r="H91" s="24"/>
      <c r="I91" s="24">
        <v>7</v>
      </c>
      <c r="J91" s="24">
        <v>2</v>
      </c>
      <c r="K91" s="24">
        <v>7</v>
      </c>
      <c r="L91" s="55">
        <f t="shared" si="28"/>
        <v>9</v>
      </c>
      <c r="M91" s="24">
        <v>0</v>
      </c>
      <c r="Q91" s="47"/>
      <c r="R91" s="47"/>
      <c r="T91" s="23" t="s">
        <v>120</v>
      </c>
      <c r="Z91" s="24">
        <f>+Z90+AM92</f>
        <v>72</v>
      </c>
      <c r="AA91" s="24">
        <f>+AA90+AN92</f>
        <v>27</v>
      </c>
      <c r="AB91" s="24">
        <f>+AB90+AO92</f>
        <v>26</v>
      </c>
      <c r="AC91" s="24">
        <f>+AC90+AP92</f>
        <v>53</v>
      </c>
      <c r="AD91" s="24">
        <f>+AD90+AQ92</f>
        <v>8</v>
      </c>
      <c r="AF91" s="30">
        <v>6</v>
      </c>
      <c r="AG91" s="23" t="s">
        <v>211</v>
      </c>
      <c r="AM91" s="24">
        <v>1</v>
      </c>
      <c r="AN91" s="24">
        <v>0</v>
      </c>
      <c r="AO91" s="24">
        <v>0</v>
      </c>
      <c r="AP91" s="24">
        <f>+AN91+AO91</f>
        <v>0</v>
      </c>
      <c r="AQ91" s="24">
        <v>0</v>
      </c>
      <c r="AR91" s="47"/>
    </row>
    <row r="92" spans="1:44" ht="15.75" customHeight="1" x14ac:dyDescent="0.25">
      <c r="A92" s="40"/>
      <c r="D92" s="23" t="s">
        <v>81</v>
      </c>
      <c r="E92" s="23"/>
      <c r="F92" s="23"/>
      <c r="G92" s="23" t="s">
        <v>146</v>
      </c>
      <c r="H92" s="24"/>
      <c r="I92" s="24">
        <v>7</v>
      </c>
      <c r="J92" s="24">
        <v>5</v>
      </c>
      <c r="K92" s="24">
        <v>3</v>
      </c>
      <c r="L92" s="55">
        <f t="shared" si="28"/>
        <v>8</v>
      </c>
      <c r="M92" s="24">
        <v>0</v>
      </c>
      <c r="Q92" s="47"/>
      <c r="R92" s="47"/>
      <c r="AF92" s="8"/>
      <c r="AG92" s="34" t="s">
        <v>124</v>
      </c>
      <c r="AH92" s="8"/>
      <c r="AI92" s="8"/>
      <c r="AJ92" s="8"/>
      <c r="AK92" s="8"/>
      <c r="AL92" s="8"/>
      <c r="AM92" s="15">
        <f>SUM(AM77:AM91)</f>
        <v>39</v>
      </c>
      <c r="AN92" s="15">
        <f>SUM(AN77:AN91)</f>
        <v>13</v>
      </c>
      <c r="AO92" s="15">
        <f>SUM(AO77:AO91)</f>
        <v>12</v>
      </c>
      <c r="AP92" s="15">
        <f>SUM(AP77:AP91)</f>
        <v>25</v>
      </c>
      <c r="AQ92" s="15">
        <f>SUM(AQ77:AQ91)</f>
        <v>6</v>
      </c>
      <c r="AR92" s="47"/>
    </row>
    <row r="93" spans="1:44" ht="15.75" customHeight="1" x14ac:dyDescent="0.25">
      <c r="A93" s="40"/>
      <c r="D93" s="23" t="s">
        <v>88</v>
      </c>
      <c r="E93" s="23"/>
      <c r="F93" s="23"/>
      <c r="G93" s="16" t="s">
        <v>138</v>
      </c>
      <c r="H93" s="24"/>
      <c r="I93" s="24">
        <v>7</v>
      </c>
      <c r="J93" s="24">
        <v>4</v>
      </c>
      <c r="K93" s="24">
        <v>4</v>
      </c>
      <c r="L93" s="55">
        <f t="shared" si="28"/>
        <v>8</v>
      </c>
      <c r="M93" s="24">
        <v>0</v>
      </c>
      <c r="Q93" s="47"/>
      <c r="R93" s="47"/>
      <c r="AR93" s="47"/>
    </row>
    <row r="94" spans="1:44" ht="15.75" customHeight="1" thickBot="1" x14ac:dyDescent="0.3">
      <c r="A94" s="40"/>
      <c r="D94" s="23" t="s">
        <v>154</v>
      </c>
      <c r="E94" s="23"/>
      <c r="F94" s="23"/>
      <c r="G94" s="23" t="s">
        <v>147</v>
      </c>
      <c r="H94" s="24"/>
      <c r="I94" s="24">
        <v>7</v>
      </c>
      <c r="J94" s="24">
        <v>4</v>
      </c>
      <c r="K94" s="24">
        <v>4</v>
      </c>
      <c r="L94" s="55">
        <f t="shared" si="28"/>
        <v>8</v>
      </c>
      <c r="M94" s="24">
        <v>2</v>
      </c>
      <c r="Q94" s="47"/>
      <c r="R94" s="47"/>
      <c r="S94" s="31" t="s">
        <v>150</v>
      </c>
      <c r="T94" s="31" t="s">
        <v>153</v>
      </c>
      <c r="U94" s="31"/>
      <c r="V94" s="43"/>
      <c r="W94" s="43"/>
      <c r="X94" s="43"/>
      <c r="Y94" s="43"/>
      <c r="Z94" s="43" t="s">
        <v>4</v>
      </c>
      <c r="AA94" s="43" t="s">
        <v>29</v>
      </c>
      <c r="AB94" s="43" t="s">
        <v>30</v>
      </c>
      <c r="AC94" s="43" t="s">
        <v>31</v>
      </c>
      <c r="AD94" s="43" t="s">
        <v>3</v>
      </c>
      <c r="AF94" s="31" t="s">
        <v>150</v>
      </c>
      <c r="AG94" s="31" t="s">
        <v>153</v>
      </c>
      <c r="AH94" s="31"/>
      <c r="AI94" s="43"/>
      <c r="AJ94" s="43"/>
      <c r="AK94" s="43"/>
      <c r="AL94" s="43"/>
      <c r="AM94" s="43" t="s">
        <v>4</v>
      </c>
      <c r="AN94" s="43" t="s">
        <v>29</v>
      </c>
      <c r="AO94" s="43" t="s">
        <v>30</v>
      </c>
      <c r="AP94" s="43" t="s">
        <v>31</v>
      </c>
      <c r="AQ94" s="43" t="s">
        <v>3</v>
      </c>
      <c r="AR94" s="47"/>
    </row>
    <row r="95" spans="1:44" ht="15.75" customHeight="1" x14ac:dyDescent="0.25">
      <c r="A95" s="40"/>
      <c r="D95" s="23" t="s">
        <v>69</v>
      </c>
      <c r="E95" s="23"/>
      <c r="F95" s="23"/>
      <c r="G95" s="23" t="s">
        <v>149</v>
      </c>
      <c r="H95" s="24"/>
      <c r="I95" s="24">
        <v>4</v>
      </c>
      <c r="J95" s="24">
        <v>0</v>
      </c>
      <c r="K95" s="24">
        <v>8</v>
      </c>
      <c r="L95" s="55">
        <f t="shared" si="28"/>
        <v>8</v>
      </c>
      <c r="M95" s="24">
        <v>0</v>
      </c>
      <c r="Q95" s="47"/>
      <c r="R95" s="47"/>
      <c r="S95" s="30">
        <v>6</v>
      </c>
      <c r="T95" s="23" t="s">
        <v>157</v>
      </c>
      <c r="Z95" s="24">
        <v>0.5</v>
      </c>
      <c r="AA95" s="24">
        <v>0</v>
      </c>
      <c r="AB95" s="24">
        <v>0</v>
      </c>
      <c r="AC95" s="24">
        <f t="shared" ref="AC95" si="35">+AA95+AB95</f>
        <v>0</v>
      </c>
      <c r="AD95" s="24">
        <v>0</v>
      </c>
      <c r="AF95" s="24">
        <v>8.5</v>
      </c>
      <c r="AG95" s="23" t="s">
        <v>88</v>
      </c>
      <c r="AM95" s="24">
        <v>1</v>
      </c>
      <c r="AN95" s="24">
        <v>1</v>
      </c>
      <c r="AO95" s="24">
        <v>0</v>
      </c>
      <c r="AP95" s="24">
        <f t="shared" ref="AP95:AP98" si="36">+AN95+AO95</f>
        <v>1</v>
      </c>
      <c r="AQ95" s="24">
        <v>0</v>
      </c>
      <c r="AR95" s="47"/>
    </row>
    <row r="96" spans="1:44" ht="15.75" customHeight="1" x14ac:dyDescent="0.25">
      <c r="A96" s="40"/>
      <c r="D96" s="23" t="s">
        <v>35</v>
      </c>
      <c r="E96" s="23"/>
      <c r="F96" s="23"/>
      <c r="G96" s="16" t="s">
        <v>138</v>
      </c>
      <c r="H96" s="24"/>
      <c r="I96" s="24">
        <v>6</v>
      </c>
      <c r="J96" s="24">
        <v>2</v>
      </c>
      <c r="K96" s="24">
        <v>5</v>
      </c>
      <c r="L96" s="55">
        <f t="shared" si="28"/>
        <v>7</v>
      </c>
      <c r="M96" s="24">
        <v>0</v>
      </c>
      <c r="Q96" s="47"/>
      <c r="R96" s="47"/>
      <c r="S96" s="30">
        <v>7</v>
      </c>
      <c r="T96" s="23" t="s">
        <v>167</v>
      </c>
      <c r="Z96" s="24">
        <v>1</v>
      </c>
      <c r="AA96" s="24">
        <v>0</v>
      </c>
      <c r="AB96" s="24">
        <v>0</v>
      </c>
      <c r="AC96" s="24">
        <f t="shared" ref="AC96:AC104" si="37">+AA96+AB96</f>
        <v>0</v>
      </c>
      <c r="AD96" s="24">
        <v>0</v>
      </c>
      <c r="AF96" s="24">
        <v>7.5</v>
      </c>
      <c r="AG96" s="23" t="s">
        <v>39</v>
      </c>
      <c r="AM96" s="24">
        <v>1</v>
      </c>
      <c r="AN96" s="24">
        <v>0</v>
      </c>
      <c r="AO96" s="24">
        <v>0</v>
      </c>
      <c r="AP96" s="24">
        <f t="shared" si="36"/>
        <v>0</v>
      </c>
      <c r="AQ96" s="24">
        <v>0</v>
      </c>
      <c r="AR96" s="47"/>
    </row>
    <row r="97" spans="1:44" ht="15.75" customHeight="1" x14ac:dyDescent="0.25">
      <c r="A97" s="40"/>
      <c r="D97" s="23" t="s">
        <v>144</v>
      </c>
      <c r="E97" s="23"/>
      <c r="F97" s="23"/>
      <c r="G97" s="16" t="s">
        <v>138</v>
      </c>
      <c r="H97" s="24"/>
      <c r="I97" s="24">
        <v>7</v>
      </c>
      <c r="J97" s="24">
        <v>2</v>
      </c>
      <c r="K97" s="24">
        <v>5</v>
      </c>
      <c r="L97" s="55">
        <f t="shared" si="28"/>
        <v>7</v>
      </c>
      <c r="M97" s="24">
        <v>0</v>
      </c>
      <c r="Q97" s="47"/>
      <c r="R97" s="47"/>
      <c r="S97" s="30">
        <v>7</v>
      </c>
      <c r="T97" s="23" t="s">
        <v>92</v>
      </c>
      <c r="Z97" s="24">
        <v>2</v>
      </c>
      <c r="AA97" s="24">
        <v>0</v>
      </c>
      <c r="AB97" s="24">
        <v>1</v>
      </c>
      <c r="AC97" s="24">
        <f t="shared" si="37"/>
        <v>1</v>
      </c>
      <c r="AD97" s="24">
        <v>0</v>
      </c>
      <c r="AF97" s="30">
        <v>7.5</v>
      </c>
      <c r="AG97" s="23" t="s">
        <v>41</v>
      </c>
      <c r="AM97" s="24">
        <v>1</v>
      </c>
      <c r="AN97" s="24">
        <v>2</v>
      </c>
      <c r="AO97" s="24">
        <v>0</v>
      </c>
      <c r="AP97" s="24">
        <f t="shared" si="36"/>
        <v>2</v>
      </c>
      <c r="AQ97" s="24">
        <v>0</v>
      </c>
      <c r="AR97" s="47"/>
    </row>
    <row r="98" spans="1:44" ht="15.75" customHeight="1" thickBot="1" x14ac:dyDescent="0.3">
      <c r="A98" s="40"/>
      <c r="D98" s="23" t="s">
        <v>56</v>
      </c>
      <c r="G98" s="23" t="s">
        <v>149</v>
      </c>
      <c r="H98" s="24"/>
      <c r="I98" s="24">
        <v>7</v>
      </c>
      <c r="J98" s="24">
        <v>2</v>
      </c>
      <c r="K98" s="24">
        <v>5</v>
      </c>
      <c r="L98" s="55">
        <f t="shared" si="28"/>
        <v>7</v>
      </c>
      <c r="M98" s="24">
        <v>0</v>
      </c>
      <c r="Q98" s="47"/>
      <c r="R98" s="47"/>
      <c r="S98" s="30">
        <v>6</v>
      </c>
      <c r="T98" s="23" t="s">
        <v>70</v>
      </c>
      <c r="Z98" s="24">
        <v>1</v>
      </c>
      <c r="AA98" s="24">
        <v>0</v>
      </c>
      <c r="AB98" s="24">
        <v>0</v>
      </c>
      <c r="AC98" s="24">
        <f t="shared" si="37"/>
        <v>0</v>
      </c>
      <c r="AD98" s="24">
        <v>0</v>
      </c>
      <c r="AF98" s="24">
        <v>6.5</v>
      </c>
      <c r="AG98" s="23" t="s">
        <v>130</v>
      </c>
      <c r="AM98" s="24">
        <v>1</v>
      </c>
      <c r="AN98" s="24">
        <v>0</v>
      </c>
      <c r="AO98" s="24">
        <v>0</v>
      </c>
      <c r="AP98" s="24">
        <f t="shared" si="36"/>
        <v>0</v>
      </c>
      <c r="AQ98" s="24">
        <v>0</v>
      </c>
      <c r="AR98" s="47"/>
    </row>
    <row r="99" spans="1:44" ht="15.75" customHeight="1" x14ac:dyDescent="0.25">
      <c r="A99" s="40"/>
      <c r="D99" s="23" t="s">
        <v>157</v>
      </c>
      <c r="G99" s="16" t="s">
        <v>138</v>
      </c>
      <c r="H99" s="24"/>
      <c r="I99" s="24">
        <v>7</v>
      </c>
      <c r="J99" s="24">
        <v>1</v>
      </c>
      <c r="K99" s="24">
        <v>6</v>
      </c>
      <c r="L99" s="55">
        <f t="shared" si="28"/>
        <v>7</v>
      </c>
      <c r="M99" s="24">
        <v>2</v>
      </c>
      <c r="Q99" s="47"/>
      <c r="R99" s="47"/>
      <c r="S99" s="30">
        <v>6.5</v>
      </c>
      <c r="T99" s="23" t="s">
        <v>173</v>
      </c>
      <c r="Z99" s="24">
        <v>1</v>
      </c>
      <c r="AA99" s="24">
        <v>0</v>
      </c>
      <c r="AB99" s="24">
        <v>0</v>
      </c>
      <c r="AC99" s="24">
        <f t="shared" si="37"/>
        <v>0</v>
      </c>
      <c r="AD99" s="24">
        <v>0</v>
      </c>
      <c r="AF99" s="8"/>
      <c r="AG99" s="34" t="s">
        <v>124</v>
      </c>
      <c r="AH99" s="8"/>
      <c r="AI99" s="8"/>
      <c r="AJ99" s="8"/>
      <c r="AK99" s="8"/>
      <c r="AL99" s="8"/>
      <c r="AM99" s="15">
        <f>SUM(AM95:AM98)</f>
        <v>4</v>
      </c>
      <c r="AN99" s="15">
        <f>SUM(AN95:AN98)</f>
        <v>3</v>
      </c>
      <c r="AO99" s="15">
        <f>SUM(AO95:AO98)</f>
        <v>0</v>
      </c>
      <c r="AP99" s="15">
        <f>SUM(AP95:AP98)</f>
        <v>3</v>
      </c>
      <c r="AQ99" s="15">
        <f>SUM(AQ95:AQ98)</f>
        <v>0</v>
      </c>
      <c r="AR99" s="47"/>
    </row>
    <row r="100" spans="1:44" ht="15.75" customHeight="1" x14ac:dyDescent="0.25">
      <c r="A100" s="40"/>
      <c r="D100" s="23" t="s">
        <v>179</v>
      </c>
      <c r="E100" s="23"/>
      <c r="F100" s="23"/>
      <c r="G100" s="23" t="s">
        <v>146</v>
      </c>
      <c r="H100" s="24"/>
      <c r="I100" s="24">
        <v>7</v>
      </c>
      <c r="J100" s="24">
        <v>1</v>
      </c>
      <c r="K100" s="24">
        <v>6</v>
      </c>
      <c r="L100" s="55">
        <f t="shared" si="28"/>
        <v>7</v>
      </c>
      <c r="M100" s="24">
        <v>4</v>
      </c>
      <c r="Q100" s="47"/>
      <c r="R100" s="47"/>
      <c r="S100" s="30">
        <v>9</v>
      </c>
      <c r="T100" s="23" t="s">
        <v>180</v>
      </c>
      <c r="Z100" s="24">
        <v>1</v>
      </c>
      <c r="AA100" s="24">
        <v>0</v>
      </c>
      <c r="AB100" s="24">
        <v>0</v>
      </c>
      <c r="AC100" s="24">
        <f t="shared" si="37"/>
        <v>0</v>
      </c>
      <c r="AD100" s="24">
        <v>0</v>
      </c>
      <c r="AR100" s="47"/>
    </row>
    <row r="101" spans="1:44" ht="15.75" customHeight="1" x14ac:dyDescent="0.25">
      <c r="A101" s="40"/>
      <c r="D101" s="23" t="s">
        <v>83</v>
      </c>
      <c r="E101" s="23"/>
      <c r="F101" s="23"/>
      <c r="G101" s="23" t="s">
        <v>149</v>
      </c>
      <c r="H101" s="24"/>
      <c r="I101" s="24">
        <v>6</v>
      </c>
      <c r="J101" s="24">
        <v>1</v>
      </c>
      <c r="K101" s="24">
        <v>6</v>
      </c>
      <c r="L101" s="55">
        <f t="shared" si="28"/>
        <v>7</v>
      </c>
      <c r="M101" s="24">
        <v>0</v>
      </c>
      <c r="Q101" s="47"/>
      <c r="R101" s="47"/>
      <c r="S101" s="30">
        <v>6.5</v>
      </c>
      <c r="T101" s="23" t="s">
        <v>143</v>
      </c>
      <c r="Z101" s="24">
        <v>1</v>
      </c>
      <c r="AA101" s="24">
        <v>0</v>
      </c>
      <c r="AB101" s="24">
        <v>0</v>
      </c>
      <c r="AC101" s="24">
        <f t="shared" si="37"/>
        <v>0</v>
      </c>
      <c r="AD101" s="24">
        <v>0</v>
      </c>
      <c r="AM101" s="24"/>
      <c r="AN101" s="24"/>
      <c r="AO101" s="24"/>
      <c r="AP101" s="24"/>
      <c r="AQ101" s="24"/>
      <c r="AR101" s="47"/>
    </row>
    <row r="102" spans="1:44" ht="15.75" customHeight="1" x14ac:dyDescent="0.25">
      <c r="A102" s="40"/>
      <c r="D102" s="23" t="s">
        <v>104</v>
      </c>
      <c r="E102" s="23"/>
      <c r="F102" s="23"/>
      <c r="G102" s="23" t="s">
        <v>147</v>
      </c>
      <c r="H102" s="24"/>
      <c r="I102" s="24">
        <v>7</v>
      </c>
      <c r="J102" s="24">
        <v>1</v>
      </c>
      <c r="K102" s="24">
        <v>5</v>
      </c>
      <c r="L102" s="55">
        <f t="shared" si="28"/>
        <v>6</v>
      </c>
      <c r="M102" s="24">
        <v>2</v>
      </c>
      <c r="Q102" s="47"/>
      <c r="R102" s="47"/>
      <c r="S102" s="30">
        <v>6.5</v>
      </c>
      <c r="T102" s="23" t="s">
        <v>55</v>
      </c>
      <c r="Z102" s="24">
        <v>1</v>
      </c>
      <c r="AA102" s="24">
        <v>0</v>
      </c>
      <c r="AB102" s="24">
        <v>1</v>
      </c>
      <c r="AC102" s="24">
        <f t="shared" si="37"/>
        <v>1</v>
      </c>
      <c r="AD102" s="24">
        <v>0</v>
      </c>
      <c r="AF102" s="30"/>
      <c r="AG102" s="23"/>
      <c r="AM102" s="24"/>
      <c r="AN102" s="24"/>
      <c r="AO102" s="24"/>
      <c r="AP102" s="24"/>
      <c r="AQ102" s="24"/>
      <c r="AR102" s="47"/>
    </row>
    <row r="103" spans="1:44" ht="15.75" customHeight="1" x14ac:dyDescent="0.25">
      <c r="A103" s="40"/>
      <c r="D103" s="23" t="s">
        <v>165</v>
      </c>
      <c r="G103" s="23" t="s">
        <v>17</v>
      </c>
      <c r="H103" s="24"/>
      <c r="I103" s="24">
        <v>6</v>
      </c>
      <c r="J103" s="24">
        <v>1</v>
      </c>
      <c r="K103" s="24">
        <v>5</v>
      </c>
      <c r="L103" s="55">
        <f t="shared" si="28"/>
        <v>6</v>
      </c>
      <c r="M103" s="24">
        <v>0</v>
      </c>
      <c r="Q103" s="47"/>
      <c r="R103" s="47"/>
      <c r="S103" s="30">
        <v>6.5</v>
      </c>
      <c r="T103" s="23" t="s">
        <v>42</v>
      </c>
      <c r="Z103" s="24">
        <v>1</v>
      </c>
      <c r="AA103" s="24">
        <v>0</v>
      </c>
      <c r="AB103" s="24">
        <v>1</v>
      </c>
      <c r="AC103" s="24">
        <f t="shared" si="37"/>
        <v>1</v>
      </c>
      <c r="AD103" s="24">
        <v>0</v>
      </c>
      <c r="AR103" s="47"/>
    </row>
    <row r="104" spans="1:44" ht="15.75" customHeight="1" thickBot="1" x14ac:dyDescent="0.3">
      <c r="A104" s="40"/>
      <c r="N104" s="24"/>
      <c r="Q104" s="47"/>
      <c r="R104" s="47"/>
      <c r="S104" s="30">
        <v>8.5</v>
      </c>
      <c r="T104" s="23" t="s">
        <v>63</v>
      </c>
      <c r="Z104" s="24">
        <v>1</v>
      </c>
      <c r="AA104" s="24">
        <v>1</v>
      </c>
      <c r="AB104" s="24">
        <v>0</v>
      </c>
      <c r="AC104" s="24">
        <f t="shared" si="37"/>
        <v>1</v>
      </c>
      <c r="AD104" s="24">
        <v>0</v>
      </c>
      <c r="AR104" s="47"/>
    </row>
    <row r="105" spans="1:44" ht="15.75" customHeight="1" x14ac:dyDescent="0.25">
      <c r="A105" s="40"/>
      <c r="Q105" s="47"/>
      <c r="R105" s="47"/>
      <c r="S105" s="8"/>
      <c r="T105" s="34" t="s">
        <v>124</v>
      </c>
      <c r="U105" s="8"/>
      <c r="V105" s="8"/>
      <c r="W105" s="8"/>
      <c r="X105" s="8"/>
      <c r="Y105" s="8"/>
      <c r="Z105" s="15">
        <f>SUM(Z95:Z104)</f>
        <v>10.5</v>
      </c>
      <c r="AA105" s="15">
        <f>SUM(AA95:AA104)</f>
        <v>1</v>
      </c>
      <c r="AB105" s="15">
        <f>SUM(AB95:AB104)</f>
        <v>3</v>
      </c>
      <c r="AC105" s="15">
        <f>SUM(AC95:AC104)</f>
        <v>4</v>
      </c>
      <c r="AD105" s="15">
        <f>SUM(AD95:AD104)</f>
        <v>0</v>
      </c>
      <c r="AR105" s="47"/>
    </row>
    <row r="106" spans="1:44" ht="15.75" customHeight="1" thickBot="1" x14ac:dyDescent="0.3">
      <c r="A106" s="40"/>
      <c r="D106" s="2" t="s">
        <v>109</v>
      </c>
      <c r="E106" s="2"/>
      <c r="F106" s="2"/>
      <c r="G106" s="4" t="s">
        <v>2</v>
      </c>
      <c r="H106" s="4"/>
      <c r="I106" s="4" t="s">
        <v>4</v>
      </c>
      <c r="J106" s="4" t="s">
        <v>29</v>
      </c>
      <c r="K106" s="4" t="s">
        <v>30</v>
      </c>
      <c r="L106" s="4" t="s">
        <v>31</v>
      </c>
      <c r="M106" s="56" t="s">
        <v>3</v>
      </c>
      <c r="Q106" s="47"/>
      <c r="R106" s="47"/>
      <c r="T106" s="23" t="s">
        <v>121</v>
      </c>
      <c r="Z106" s="24">
        <f>+Z105+AM99</f>
        <v>14.5</v>
      </c>
      <c r="AA106" s="24">
        <f>+AA105+AN99</f>
        <v>4</v>
      </c>
      <c r="AB106" s="24">
        <f>+AB105+AO99</f>
        <v>3</v>
      </c>
      <c r="AC106" s="24">
        <f>+AC105+AP99</f>
        <v>7</v>
      </c>
      <c r="AD106" s="24">
        <f>+AD105+AQ99</f>
        <v>0</v>
      </c>
      <c r="AR106" s="47"/>
    </row>
    <row r="107" spans="1:44" ht="15.75" customHeight="1" x14ac:dyDescent="0.25">
      <c r="A107" s="40"/>
      <c r="D107" s="23" t="s">
        <v>38</v>
      </c>
      <c r="E107" s="23"/>
      <c r="F107" s="23"/>
      <c r="G107" s="23" t="s">
        <v>147</v>
      </c>
      <c r="H107" s="24"/>
      <c r="I107" s="24">
        <v>6</v>
      </c>
      <c r="J107" s="24">
        <v>1</v>
      </c>
      <c r="K107" s="24">
        <v>4</v>
      </c>
      <c r="L107" s="24">
        <f t="shared" ref="L107:L129" si="38">+J107+K107</f>
        <v>5</v>
      </c>
      <c r="M107" s="55">
        <v>6</v>
      </c>
      <c r="Q107" s="47"/>
      <c r="R107" s="47"/>
      <c r="S107" s="30"/>
      <c r="T107" s="23"/>
      <c r="Z107" s="24"/>
      <c r="AA107" s="24"/>
      <c r="AB107" s="24"/>
      <c r="AC107" s="24"/>
      <c r="AD107" s="24"/>
      <c r="AR107" s="47"/>
    </row>
    <row r="108" spans="1:44" ht="15.75" customHeight="1" x14ac:dyDescent="0.25">
      <c r="A108" s="40"/>
      <c r="D108" s="23" t="s">
        <v>158</v>
      </c>
      <c r="E108" s="23"/>
      <c r="F108" s="23"/>
      <c r="G108" s="23" t="s">
        <v>136</v>
      </c>
      <c r="H108" s="24"/>
      <c r="I108" s="24">
        <v>7</v>
      </c>
      <c r="J108" s="24">
        <v>10</v>
      </c>
      <c r="K108" s="24">
        <v>5</v>
      </c>
      <c r="L108" s="24">
        <f t="shared" si="38"/>
        <v>15</v>
      </c>
      <c r="M108" s="55">
        <v>6</v>
      </c>
      <c r="Q108" s="47"/>
      <c r="R108" s="47"/>
      <c r="S108" s="30"/>
      <c r="T108" s="23" t="s">
        <v>120</v>
      </c>
      <c r="Z108" s="24">
        <f>+Z91+Z106+AC118</f>
        <v>97.5</v>
      </c>
      <c r="AA108" s="24">
        <f>+AA91+AA106</f>
        <v>31</v>
      </c>
      <c r="AB108" s="24">
        <f>+AB91+AB106</f>
        <v>29</v>
      </c>
      <c r="AC108" s="24">
        <f>AB108+AA108</f>
        <v>60</v>
      </c>
      <c r="AD108" s="24">
        <f>+AD91+AD106</f>
        <v>8</v>
      </c>
      <c r="AM108" s="24"/>
      <c r="AN108" s="24"/>
      <c r="AO108" s="24"/>
      <c r="AP108" s="24"/>
      <c r="AQ108" s="24"/>
      <c r="AR108" s="47"/>
    </row>
    <row r="109" spans="1:44" ht="15.75" customHeight="1" x14ac:dyDescent="0.25">
      <c r="A109" s="40"/>
      <c r="D109" s="23" t="s">
        <v>112</v>
      </c>
      <c r="E109" s="23"/>
      <c r="F109" s="23"/>
      <c r="G109" s="23" t="s">
        <v>148</v>
      </c>
      <c r="H109" s="24"/>
      <c r="I109" s="24">
        <v>6</v>
      </c>
      <c r="J109" s="24">
        <v>10</v>
      </c>
      <c r="K109" s="24">
        <v>6</v>
      </c>
      <c r="L109" s="24">
        <f t="shared" si="38"/>
        <v>16</v>
      </c>
      <c r="M109" s="55">
        <v>4</v>
      </c>
      <c r="Q109" s="47"/>
      <c r="R109" s="47"/>
      <c r="S109" s="30"/>
      <c r="T109" s="23" t="s">
        <v>107</v>
      </c>
      <c r="Z109" s="24">
        <f>+Z15+Z28+Z41+Z54+AM15+AM28+AM41+AM54</f>
        <v>97.5</v>
      </c>
      <c r="AA109" s="24">
        <f>+AA15+AA28+AA41+AA54+AN15+AN28+AN41+AN54</f>
        <v>31</v>
      </c>
      <c r="AB109" s="24">
        <f>+AB15+AB28+AB41+AB54+AO15+AO28+AO41+AO54</f>
        <v>29</v>
      </c>
      <c r="AC109" s="24">
        <f>+AC15+AC28+AC41+AC54+AP15+AP28+AP41+AP54</f>
        <v>60</v>
      </c>
      <c r="AD109" s="24">
        <f>+AD15+AD28+AD41+AD54+AQ15+AQ28+AQ41+AQ54</f>
        <v>8</v>
      </c>
      <c r="AR109" s="47"/>
    </row>
    <row r="110" spans="1:44" ht="15.75" customHeight="1" x14ac:dyDescent="0.25">
      <c r="A110" s="40"/>
      <c r="D110" s="23" t="s">
        <v>61</v>
      </c>
      <c r="E110" s="23"/>
      <c r="F110" s="23"/>
      <c r="G110" s="23" t="s">
        <v>17</v>
      </c>
      <c r="H110" s="24"/>
      <c r="I110" s="24">
        <v>7</v>
      </c>
      <c r="J110" s="24">
        <v>7</v>
      </c>
      <c r="K110" s="24">
        <v>4</v>
      </c>
      <c r="L110" s="24">
        <f t="shared" si="38"/>
        <v>11</v>
      </c>
      <c r="M110" s="55">
        <v>4</v>
      </c>
      <c r="Q110" s="47"/>
      <c r="R110" s="47"/>
      <c r="AR110" s="47"/>
    </row>
    <row r="111" spans="1:44" ht="15.75" customHeight="1" x14ac:dyDescent="0.25">
      <c r="A111" s="40"/>
      <c r="D111" s="23" t="s">
        <v>179</v>
      </c>
      <c r="E111" s="23"/>
      <c r="F111" s="23"/>
      <c r="G111" s="23" t="s">
        <v>146</v>
      </c>
      <c r="H111" s="24"/>
      <c r="I111" s="24">
        <v>7</v>
      </c>
      <c r="J111" s="24">
        <v>1</v>
      </c>
      <c r="K111" s="24">
        <v>6</v>
      </c>
      <c r="L111" s="24">
        <f t="shared" si="38"/>
        <v>7</v>
      </c>
      <c r="M111" s="55">
        <v>4</v>
      </c>
      <c r="Q111" s="47"/>
      <c r="R111" s="47"/>
      <c r="AR111" s="47"/>
    </row>
    <row r="112" spans="1:44" ht="15.75" customHeight="1" x14ac:dyDescent="0.25">
      <c r="A112" s="40"/>
      <c r="D112" s="23" t="s">
        <v>173</v>
      </c>
      <c r="E112" s="23"/>
      <c r="F112" s="23"/>
      <c r="G112" s="16" t="s">
        <v>138</v>
      </c>
      <c r="H112" s="24"/>
      <c r="I112" s="24">
        <v>7</v>
      </c>
      <c r="J112" s="24">
        <v>0</v>
      </c>
      <c r="K112" s="24">
        <v>2</v>
      </c>
      <c r="L112" s="24">
        <f t="shared" si="38"/>
        <v>2</v>
      </c>
      <c r="M112" s="55">
        <v>4</v>
      </c>
      <c r="Q112" s="47"/>
      <c r="R112" s="47"/>
      <c r="S112" s="30"/>
      <c r="T112" s="23"/>
      <c r="AP112" s="24"/>
      <c r="AQ112" s="24"/>
      <c r="AR112" s="47"/>
    </row>
    <row r="113" spans="1:44" ht="15.75" customHeight="1" thickBot="1" x14ac:dyDescent="0.3">
      <c r="A113" s="40"/>
      <c r="D113" s="23" t="s">
        <v>126</v>
      </c>
      <c r="G113" s="23" t="s">
        <v>17</v>
      </c>
      <c r="H113" s="24"/>
      <c r="I113" s="24">
        <v>2.5</v>
      </c>
      <c r="J113" s="24">
        <v>0</v>
      </c>
      <c r="K113" s="24">
        <v>0</v>
      </c>
      <c r="L113" s="24">
        <f t="shared" si="38"/>
        <v>0</v>
      </c>
      <c r="M113" s="55">
        <v>2</v>
      </c>
      <c r="Q113" s="47"/>
      <c r="R113" s="47"/>
      <c r="U113" s="42" t="s">
        <v>150</v>
      </c>
      <c r="V113" s="10" t="s">
        <v>168</v>
      </c>
      <c r="W113" s="10"/>
      <c r="X113" s="10"/>
      <c r="Y113" s="10"/>
      <c r="Z113" s="10"/>
      <c r="AA113" s="10"/>
      <c r="AB113" s="10"/>
      <c r="AC113" s="42" t="s">
        <v>4</v>
      </c>
      <c r="AD113" s="42" t="s">
        <v>8</v>
      </c>
      <c r="AE113" s="42" t="s">
        <v>9</v>
      </c>
      <c r="AF113" s="42" t="s">
        <v>10</v>
      </c>
      <c r="AG113" s="42" t="s">
        <v>100</v>
      </c>
      <c r="AH113" s="42"/>
      <c r="AI113" s="42" t="s">
        <v>5</v>
      </c>
      <c r="AJ113" s="42" t="s">
        <v>7</v>
      </c>
      <c r="AK113" s="42" t="s">
        <v>6</v>
      </c>
      <c r="AL113" s="42" t="s">
        <v>101</v>
      </c>
      <c r="AR113" s="47"/>
    </row>
    <row r="114" spans="1:44" ht="15.75" customHeight="1" x14ac:dyDescent="0.25">
      <c r="A114" s="40"/>
      <c r="D114" s="23" t="s">
        <v>44</v>
      </c>
      <c r="E114" s="23"/>
      <c r="F114" s="23"/>
      <c r="G114" s="23" t="s">
        <v>146</v>
      </c>
      <c r="H114" s="24"/>
      <c r="I114" s="24">
        <v>4</v>
      </c>
      <c r="J114" s="24">
        <v>0</v>
      </c>
      <c r="K114" s="24">
        <v>4</v>
      </c>
      <c r="L114" s="24">
        <f t="shared" si="38"/>
        <v>4</v>
      </c>
      <c r="M114" s="55">
        <v>2</v>
      </c>
      <c r="Q114" s="47"/>
      <c r="R114" s="47"/>
      <c r="U114" s="57">
        <v>7.5</v>
      </c>
      <c r="V114" s="34" t="s">
        <v>388</v>
      </c>
      <c r="W114" s="34"/>
      <c r="X114" s="34"/>
      <c r="Y114" s="34"/>
      <c r="Z114" s="15"/>
      <c r="AA114" s="8"/>
      <c r="AB114" s="8"/>
      <c r="AC114" s="15">
        <v>2</v>
      </c>
      <c r="AD114" s="15">
        <v>2</v>
      </c>
      <c r="AE114" s="15">
        <v>0</v>
      </c>
      <c r="AF114" s="15">
        <v>0</v>
      </c>
      <c r="AG114" s="118">
        <f t="shared" ref="AG114" si="39">+(AD114*2+AF114)/(2*AC114)</f>
        <v>1</v>
      </c>
      <c r="AH114" s="118"/>
      <c r="AI114" s="15">
        <v>4</v>
      </c>
      <c r="AJ114" s="15">
        <v>0</v>
      </c>
      <c r="AK114" s="15">
        <v>0</v>
      </c>
      <c r="AL114" s="58">
        <f t="shared" ref="AL114" si="40">+AI114/AC114</f>
        <v>2</v>
      </c>
      <c r="AR114" s="47"/>
    </row>
    <row r="115" spans="1:44" ht="15.75" customHeight="1" x14ac:dyDescent="0.25">
      <c r="A115" s="40"/>
      <c r="D115" s="23" t="s">
        <v>162</v>
      </c>
      <c r="E115" s="23"/>
      <c r="F115" s="23"/>
      <c r="G115" s="23" t="s">
        <v>21</v>
      </c>
      <c r="H115" s="24"/>
      <c r="I115" s="24">
        <v>5</v>
      </c>
      <c r="J115" s="24">
        <v>0</v>
      </c>
      <c r="K115" s="24">
        <v>4</v>
      </c>
      <c r="L115" s="24">
        <f t="shared" si="38"/>
        <v>4</v>
      </c>
      <c r="M115" s="55">
        <v>2</v>
      </c>
      <c r="Q115" s="47"/>
      <c r="R115" s="47"/>
      <c r="U115" s="30">
        <v>7.5</v>
      </c>
      <c r="V115" s="23" t="s">
        <v>16</v>
      </c>
      <c r="W115" s="23"/>
      <c r="X115" s="23"/>
      <c r="Y115" s="23"/>
      <c r="Z115" s="24"/>
      <c r="AC115" s="24">
        <v>2</v>
      </c>
      <c r="AD115" s="24">
        <v>0</v>
      </c>
      <c r="AE115" s="24">
        <v>2</v>
      </c>
      <c r="AF115" s="24">
        <v>0</v>
      </c>
      <c r="AG115" s="115">
        <f t="shared" ref="AG115:AG117" si="41">+(AD115*2+AF115)/(2*AC115)</f>
        <v>0</v>
      </c>
      <c r="AH115" s="115"/>
      <c r="AI115" s="24">
        <v>8</v>
      </c>
      <c r="AJ115" s="24">
        <v>1</v>
      </c>
      <c r="AK115" s="24">
        <v>0</v>
      </c>
      <c r="AL115" s="26">
        <f t="shared" ref="AL115:AL117" si="42">+AI115/AC115</f>
        <v>4</v>
      </c>
      <c r="AR115" s="47"/>
    </row>
    <row r="116" spans="1:44" ht="15.75" customHeight="1" x14ac:dyDescent="0.25">
      <c r="A116" s="40"/>
      <c r="D116" s="23" t="s">
        <v>78</v>
      </c>
      <c r="E116" s="23"/>
      <c r="F116" s="23"/>
      <c r="G116" s="23" t="s">
        <v>149</v>
      </c>
      <c r="H116" s="24"/>
      <c r="I116" s="24">
        <v>6</v>
      </c>
      <c r="J116" s="24">
        <v>14</v>
      </c>
      <c r="K116" s="24">
        <v>3</v>
      </c>
      <c r="L116" s="24">
        <f t="shared" si="38"/>
        <v>17</v>
      </c>
      <c r="M116" s="55">
        <v>2</v>
      </c>
      <c r="Q116" s="47"/>
      <c r="R116" s="47"/>
      <c r="U116" s="30">
        <v>7</v>
      </c>
      <c r="V116" s="23" t="s">
        <v>211</v>
      </c>
      <c r="W116" s="23"/>
      <c r="X116" s="23"/>
      <c r="Y116" s="23"/>
      <c r="Z116" s="24"/>
      <c r="AC116" s="24">
        <v>5</v>
      </c>
      <c r="AD116" s="24">
        <v>3</v>
      </c>
      <c r="AE116" s="24">
        <v>0</v>
      </c>
      <c r="AF116" s="24">
        <v>2</v>
      </c>
      <c r="AG116" s="115">
        <f t="shared" si="41"/>
        <v>0.8</v>
      </c>
      <c r="AH116" s="115"/>
      <c r="AI116" s="24">
        <v>12</v>
      </c>
      <c r="AJ116" s="24">
        <v>0</v>
      </c>
      <c r="AK116" s="24">
        <v>0</v>
      </c>
      <c r="AL116" s="26">
        <f t="shared" si="42"/>
        <v>2.4</v>
      </c>
      <c r="AR116" s="47"/>
    </row>
    <row r="117" spans="1:44" ht="15.75" customHeight="1" thickBot="1" x14ac:dyDescent="0.3">
      <c r="A117" s="40"/>
      <c r="D117" s="23" t="s">
        <v>68</v>
      </c>
      <c r="E117" s="23"/>
      <c r="F117" s="23"/>
      <c r="G117" s="23" t="s">
        <v>149</v>
      </c>
      <c r="H117" s="24"/>
      <c r="I117" s="24">
        <v>6</v>
      </c>
      <c r="J117" s="24">
        <v>0</v>
      </c>
      <c r="K117" s="24">
        <v>5</v>
      </c>
      <c r="L117" s="24">
        <f t="shared" si="38"/>
        <v>5</v>
      </c>
      <c r="M117" s="55">
        <v>2</v>
      </c>
      <c r="Q117" s="47"/>
      <c r="R117" s="47"/>
      <c r="U117" s="59">
        <v>7</v>
      </c>
      <c r="V117" s="31" t="s">
        <v>363</v>
      </c>
      <c r="W117" s="31"/>
      <c r="X117" s="31"/>
      <c r="Y117" s="31"/>
      <c r="Z117" s="43"/>
      <c r="AA117" s="3"/>
      <c r="AB117" s="3"/>
      <c r="AC117" s="43">
        <v>2</v>
      </c>
      <c r="AD117" s="43">
        <v>2</v>
      </c>
      <c r="AE117" s="43">
        <v>0</v>
      </c>
      <c r="AF117" s="43">
        <v>0</v>
      </c>
      <c r="AG117" s="115">
        <f t="shared" si="41"/>
        <v>1</v>
      </c>
      <c r="AH117" s="115"/>
      <c r="AI117" s="43">
        <v>4</v>
      </c>
      <c r="AJ117" s="43">
        <v>0</v>
      </c>
      <c r="AK117" s="43">
        <v>0</v>
      </c>
      <c r="AL117" s="60">
        <f t="shared" si="42"/>
        <v>2</v>
      </c>
      <c r="AR117" s="47"/>
    </row>
    <row r="118" spans="1:44" ht="15.75" customHeight="1" x14ac:dyDescent="0.25">
      <c r="A118" s="40"/>
      <c r="D118" s="23" t="s">
        <v>139</v>
      </c>
      <c r="G118" s="23" t="s">
        <v>148</v>
      </c>
      <c r="H118" s="24"/>
      <c r="I118" s="24">
        <v>6</v>
      </c>
      <c r="J118" s="24">
        <v>0</v>
      </c>
      <c r="K118" s="24">
        <v>1</v>
      </c>
      <c r="L118" s="24">
        <f t="shared" si="38"/>
        <v>1</v>
      </c>
      <c r="M118" s="55">
        <v>2</v>
      </c>
      <c r="Q118" s="47"/>
      <c r="R118" s="47"/>
      <c r="U118" s="8"/>
      <c r="V118" s="35"/>
      <c r="W118" s="34" t="s">
        <v>27</v>
      </c>
      <c r="X118" s="35"/>
      <c r="Y118" s="35"/>
      <c r="Z118" s="15"/>
      <c r="AA118" s="8"/>
      <c r="AB118" s="8"/>
      <c r="AC118" s="15">
        <f>SUM(AC114:AC117)</f>
        <v>11</v>
      </c>
      <c r="AD118" s="15">
        <f t="shared" ref="AD118:AF118" si="43">SUM(AD114:AD117)</f>
        <v>7</v>
      </c>
      <c r="AE118" s="15">
        <f t="shared" si="43"/>
        <v>2</v>
      </c>
      <c r="AF118" s="15">
        <f t="shared" si="43"/>
        <v>2</v>
      </c>
      <c r="AG118" s="118">
        <f>(2*AD118+AF118)/(2*AC118)</f>
        <v>0.72727272727272729</v>
      </c>
      <c r="AH118" s="118"/>
      <c r="AI118" s="15">
        <f t="shared" ref="AI118" si="44">SUM(AI114:AI117)</f>
        <v>28</v>
      </c>
      <c r="AJ118" s="15">
        <f t="shared" ref="AJ118" si="45">SUM(AJ114:AJ117)</f>
        <v>1</v>
      </c>
      <c r="AK118" s="15">
        <f t="shared" ref="AK118" si="46">SUM(AK114:AK117)</f>
        <v>0</v>
      </c>
      <c r="AL118" s="36">
        <f>+AI118/AC118</f>
        <v>2.5454545454545454</v>
      </c>
      <c r="AR118" s="47"/>
    </row>
    <row r="119" spans="1:44" ht="15.75" customHeight="1" x14ac:dyDescent="0.25">
      <c r="A119" s="40"/>
      <c r="D119" s="23" t="s">
        <v>171</v>
      </c>
      <c r="E119" s="23"/>
      <c r="F119" s="23"/>
      <c r="G119" s="23" t="s">
        <v>136</v>
      </c>
      <c r="H119" s="24"/>
      <c r="I119" s="24">
        <v>7</v>
      </c>
      <c r="J119" s="24">
        <v>3</v>
      </c>
      <c r="K119" s="24">
        <v>11</v>
      </c>
      <c r="L119" s="24">
        <f t="shared" si="38"/>
        <v>14</v>
      </c>
      <c r="M119" s="55">
        <v>2</v>
      </c>
      <c r="Q119" s="47"/>
      <c r="R119" s="47"/>
      <c r="AR119" s="47"/>
    </row>
    <row r="120" spans="1:44" ht="15.75" customHeight="1" x14ac:dyDescent="0.25">
      <c r="A120" s="40"/>
      <c r="D120" s="23" t="s">
        <v>119</v>
      </c>
      <c r="E120" s="23"/>
      <c r="F120" s="23"/>
      <c r="G120" s="23" t="s">
        <v>146</v>
      </c>
      <c r="H120" s="24"/>
      <c r="I120" s="24">
        <v>7</v>
      </c>
      <c r="J120" s="24">
        <v>9</v>
      </c>
      <c r="K120" s="24">
        <v>4</v>
      </c>
      <c r="L120" s="24">
        <f t="shared" si="38"/>
        <v>13</v>
      </c>
      <c r="M120" s="55">
        <v>2</v>
      </c>
      <c r="Q120" s="47"/>
      <c r="R120" s="47"/>
      <c r="AR120" s="47"/>
    </row>
    <row r="121" spans="1:44" ht="15.75" customHeight="1" x14ac:dyDescent="0.25">
      <c r="A121" s="40"/>
      <c r="D121" s="23" t="s">
        <v>154</v>
      </c>
      <c r="E121" s="23"/>
      <c r="F121" s="23"/>
      <c r="G121" s="23" t="s">
        <v>147</v>
      </c>
      <c r="H121" s="24"/>
      <c r="I121" s="24">
        <v>7</v>
      </c>
      <c r="J121" s="24">
        <v>4</v>
      </c>
      <c r="K121" s="24">
        <v>4</v>
      </c>
      <c r="L121" s="24">
        <f t="shared" si="38"/>
        <v>8</v>
      </c>
      <c r="M121" s="55">
        <v>2</v>
      </c>
      <c r="Q121" s="47"/>
      <c r="R121" s="47"/>
      <c r="S121" s="30"/>
      <c r="T121" s="23"/>
      <c r="U121" s="23"/>
      <c r="V121" s="23"/>
      <c r="W121" s="23"/>
      <c r="X121" s="11"/>
      <c r="Y121" s="23"/>
      <c r="Z121" s="24"/>
      <c r="AA121" s="24"/>
      <c r="AB121" s="24"/>
      <c r="AC121" s="24"/>
      <c r="AD121" s="24"/>
      <c r="AE121" s="115"/>
      <c r="AF121" s="115"/>
      <c r="AG121" s="24"/>
      <c r="AH121" s="24"/>
      <c r="AI121" s="24"/>
      <c r="AJ121" s="24"/>
      <c r="AK121" s="24"/>
      <c r="AL121" s="29"/>
      <c r="AR121" s="47"/>
    </row>
    <row r="122" spans="1:44" ht="15.75" customHeight="1" x14ac:dyDescent="0.25">
      <c r="A122" s="40"/>
      <c r="D122" s="23" t="s">
        <v>157</v>
      </c>
      <c r="G122" s="16" t="s">
        <v>138</v>
      </c>
      <c r="H122" s="24"/>
      <c r="I122" s="24">
        <v>7</v>
      </c>
      <c r="J122" s="24">
        <v>1</v>
      </c>
      <c r="K122" s="24">
        <v>6</v>
      </c>
      <c r="L122" s="24">
        <f t="shared" si="38"/>
        <v>7</v>
      </c>
      <c r="M122" s="55">
        <v>2</v>
      </c>
      <c r="Q122" s="47"/>
      <c r="R122" s="47"/>
      <c r="S122" s="30"/>
      <c r="T122" s="23"/>
      <c r="U122" s="23"/>
      <c r="V122" s="23"/>
      <c r="W122" s="23"/>
      <c r="X122" s="11"/>
      <c r="Y122" s="23"/>
      <c r="Z122" s="24"/>
      <c r="AA122" s="24"/>
      <c r="AB122" s="24"/>
      <c r="AC122" s="24"/>
      <c r="AD122" s="24"/>
      <c r="AE122" s="115"/>
      <c r="AF122" s="115"/>
      <c r="AG122" s="24"/>
      <c r="AH122" s="24"/>
      <c r="AI122" s="24"/>
      <c r="AJ122" s="24"/>
      <c r="AK122" s="24"/>
      <c r="AL122" s="29"/>
      <c r="AR122" s="47"/>
    </row>
    <row r="123" spans="1:44" ht="15.75" customHeight="1" x14ac:dyDescent="0.25">
      <c r="A123" s="40"/>
      <c r="D123" s="23" t="s">
        <v>104</v>
      </c>
      <c r="E123" s="23"/>
      <c r="F123" s="23"/>
      <c r="G123" s="23" t="s">
        <v>147</v>
      </c>
      <c r="H123" s="24"/>
      <c r="I123" s="24">
        <v>7</v>
      </c>
      <c r="J123" s="24">
        <v>1</v>
      </c>
      <c r="K123" s="24">
        <v>5</v>
      </c>
      <c r="L123" s="24">
        <f t="shared" si="38"/>
        <v>6</v>
      </c>
      <c r="M123" s="55">
        <v>2</v>
      </c>
      <c r="Q123" s="47"/>
      <c r="R123" s="47"/>
      <c r="S123" s="30"/>
      <c r="T123" s="23"/>
      <c r="U123" s="23"/>
      <c r="V123" s="23"/>
      <c r="W123" s="23"/>
      <c r="X123" s="11"/>
      <c r="Y123" s="23"/>
      <c r="Z123" s="24"/>
      <c r="AA123" s="24"/>
      <c r="AB123" s="24"/>
      <c r="AC123" s="24"/>
      <c r="AD123" s="24"/>
      <c r="AE123" s="115"/>
      <c r="AF123" s="115"/>
      <c r="AG123" s="24"/>
      <c r="AH123" s="24"/>
      <c r="AI123" s="24"/>
      <c r="AJ123" s="24"/>
      <c r="AK123" s="24"/>
      <c r="AL123" s="29"/>
      <c r="AR123" s="47"/>
    </row>
    <row r="124" spans="1:44" ht="15.75" customHeight="1" x14ac:dyDescent="0.25">
      <c r="A124" s="40"/>
      <c r="D124" s="23" t="s">
        <v>156</v>
      </c>
      <c r="G124" s="23" t="s">
        <v>136</v>
      </c>
      <c r="H124" s="24"/>
      <c r="I124" s="24">
        <v>7</v>
      </c>
      <c r="J124" s="24">
        <v>1</v>
      </c>
      <c r="K124" s="24">
        <v>4</v>
      </c>
      <c r="L124" s="24">
        <f t="shared" si="38"/>
        <v>5</v>
      </c>
      <c r="M124" s="55">
        <v>2</v>
      </c>
      <c r="Q124" s="47"/>
      <c r="R124" s="47"/>
      <c r="S124" s="30"/>
      <c r="T124" s="23"/>
      <c r="U124" s="23"/>
      <c r="V124" s="23"/>
      <c r="W124" s="23"/>
      <c r="X124" s="11"/>
      <c r="Y124" s="23"/>
      <c r="Z124" s="24"/>
      <c r="AA124" s="24"/>
      <c r="AB124" s="24"/>
      <c r="AC124" s="24"/>
      <c r="AD124" s="24"/>
      <c r="AE124" s="44"/>
      <c r="AF124" s="44"/>
      <c r="AG124" s="24"/>
      <c r="AH124" s="24"/>
      <c r="AI124" s="24"/>
      <c r="AJ124" s="24"/>
      <c r="AK124" s="24"/>
      <c r="AL124" s="29"/>
      <c r="AR124" s="47"/>
    </row>
    <row r="125" spans="1:44" ht="15.75" customHeight="1" x14ac:dyDescent="0.25">
      <c r="A125" s="40"/>
      <c r="D125" s="23" t="s">
        <v>66</v>
      </c>
      <c r="E125" s="23"/>
      <c r="F125" s="23"/>
      <c r="G125" s="23" t="s">
        <v>136</v>
      </c>
      <c r="H125" s="24"/>
      <c r="I125" s="24">
        <v>7</v>
      </c>
      <c r="J125" s="24">
        <v>0</v>
      </c>
      <c r="K125" s="24">
        <v>4</v>
      </c>
      <c r="L125" s="24">
        <f t="shared" si="38"/>
        <v>4</v>
      </c>
      <c r="M125" s="55">
        <v>2</v>
      </c>
      <c r="Q125" s="47"/>
      <c r="R125" s="47"/>
      <c r="S125" s="30"/>
      <c r="T125" s="23"/>
      <c r="U125" s="23"/>
      <c r="V125" s="23"/>
      <c r="W125" s="23"/>
      <c r="X125" s="11"/>
      <c r="Y125" s="23"/>
      <c r="Z125" s="24"/>
      <c r="AA125" s="24"/>
      <c r="AB125" s="24"/>
      <c r="AC125" s="24"/>
      <c r="AD125" s="24"/>
      <c r="AE125" s="44"/>
      <c r="AF125" s="44"/>
      <c r="AG125" s="24"/>
      <c r="AH125" s="24"/>
      <c r="AI125" s="24"/>
      <c r="AJ125" s="24"/>
      <c r="AK125" s="24"/>
      <c r="AL125" s="29"/>
      <c r="AR125" s="47"/>
    </row>
    <row r="126" spans="1:44" ht="15.75" customHeight="1" x14ac:dyDescent="0.25">
      <c r="A126" s="40"/>
      <c r="D126" s="23" t="s">
        <v>51</v>
      </c>
      <c r="E126" s="23"/>
      <c r="F126" s="23"/>
      <c r="G126" s="23" t="s">
        <v>17</v>
      </c>
      <c r="H126" s="24"/>
      <c r="I126" s="24">
        <v>7</v>
      </c>
      <c r="J126" s="24">
        <v>2</v>
      </c>
      <c r="K126" s="24">
        <v>1</v>
      </c>
      <c r="L126" s="24">
        <f t="shared" si="38"/>
        <v>3</v>
      </c>
      <c r="M126" s="55">
        <v>2</v>
      </c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D127" s="23" t="s">
        <v>39</v>
      </c>
      <c r="E127" s="23"/>
      <c r="F127" s="23"/>
      <c r="G127" s="23" t="s">
        <v>148</v>
      </c>
      <c r="H127" s="24"/>
      <c r="I127" s="24">
        <v>7</v>
      </c>
      <c r="J127" s="24">
        <v>0</v>
      </c>
      <c r="K127" s="24">
        <v>2</v>
      </c>
      <c r="L127" s="24">
        <f t="shared" si="38"/>
        <v>2</v>
      </c>
      <c r="M127" s="55">
        <v>2</v>
      </c>
      <c r="Q127" s="47"/>
      <c r="R127" s="47"/>
      <c r="AR127" s="47"/>
    </row>
    <row r="128" spans="1:44" ht="15.75" customHeight="1" x14ac:dyDescent="0.25">
      <c r="A128" s="40"/>
      <c r="D128" s="23" t="s">
        <v>55</v>
      </c>
      <c r="E128" s="23"/>
      <c r="F128" s="23"/>
      <c r="G128" s="23" t="s">
        <v>21</v>
      </c>
      <c r="H128" s="24"/>
      <c r="I128" s="24">
        <v>7</v>
      </c>
      <c r="J128" s="24">
        <v>0</v>
      </c>
      <c r="K128" s="24">
        <v>1</v>
      </c>
      <c r="L128" s="24">
        <f t="shared" si="38"/>
        <v>1</v>
      </c>
      <c r="M128" s="55">
        <v>2</v>
      </c>
      <c r="Q128" s="47"/>
      <c r="R128" s="47"/>
      <c r="AR128" s="47"/>
    </row>
    <row r="129" spans="1:44" ht="15.75" customHeight="1" x14ac:dyDescent="0.25">
      <c r="A129" s="40"/>
      <c r="D129" s="23" t="s">
        <v>20</v>
      </c>
      <c r="E129" s="23"/>
      <c r="F129" s="23"/>
      <c r="G129" s="16" t="s">
        <v>138</v>
      </c>
      <c r="H129" s="24"/>
      <c r="I129" s="24">
        <v>7</v>
      </c>
      <c r="J129" s="24">
        <v>0</v>
      </c>
      <c r="K129" s="24">
        <v>0</v>
      </c>
      <c r="L129" s="24">
        <f t="shared" si="38"/>
        <v>0</v>
      </c>
      <c r="M129" s="55">
        <v>2</v>
      </c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x14ac:dyDescent="0.25">
      <c r="A133" s="40"/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6">
    <mergeCell ref="AE123:AF123"/>
    <mergeCell ref="AG114:AH114"/>
    <mergeCell ref="AG118:AH118"/>
    <mergeCell ref="AG115:AH115"/>
    <mergeCell ref="AG116:AH116"/>
    <mergeCell ref="AG117:AH117"/>
    <mergeCell ref="AE121:AF121"/>
    <mergeCell ref="AE122:AF122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D1434-1769-4E2D-92E3-286058458D63}">
  <dimension ref="A1:AR145"/>
  <sheetViews>
    <sheetView topLeftCell="A20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0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6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5</v>
      </c>
      <c r="Q3" s="40"/>
      <c r="R3" s="40"/>
      <c r="U3" s="30">
        <v>8</v>
      </c>
      <c r="V3" s="23" t="s">
        <v>18</v>
      </c>
      <c r="X3" s="23"/>
      <c r="Y3" s="23"/>
      <c r="Z3" s="23" t="s">
        <v>136</v>
      </c>
      <c r="AB3" s="24"/>
      <c r="AC3" s="24">
        <v>6</v>
      </c>
      <c r="AD3" s="24">
        <v>3</v>
      </c>
      <c r="AE3" s="24">
        <v>2</v>
      </c>
      <c r="AF3" s="24">
        <v>1</v>
      </c>
      <c r="AG3" s="118">
        <f t="shared" ref="AG3:AG10" si="0">+(AD3*2+AF3)/(2*AC3)</f>
        <v>0.58333333333333337</v>
      </c>
      <c r="AH3" s="118"/>
      <c r="AI3" s="24">
        <v>15</v>
      </c>
      <c r="AJ3" s="24">
        <v>0</v>
      </c>
      <c r="AK3" s="24">
        <v>0</v>
      </c>
      <c r="AL3" s="26">
        <f t="shared" ref="AL3:AL10" si="1">+AI3/AC3</f>
        <v>2.5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5</v>
      </c>
      <c r="H4" s="5">
        <v>0</v>
      </c>
      <c r="I4" s="5">
        <v>1</v>
      </c>
      <c r="J4" s="5">
        <f t="shared" ref="J4:J11" si="2">2*G4+I4</f>
        <v>11</v>
      </c>
      <c r="K4" s="38">
        <f t="shared" ref="K4:K11" si="3">+J4/((G4+H4+I4)*2)</f>
        <v>0.91666666666666663</v>
      </c>
      <c r="L4" s="5">
        <f>+$AN$27</f>
        <v>37</v>
      </c>
      <c r="M4" s="5">
        <v>18</v>
      </c>
      <c r="N4" s="5">
        <f>+$AO$27</f>
        <v>62</v>
      </c>
      <c r="O4" s="5">
        <f>+$AQ$27</f>
        <v>2</v>
      </c>
      <c r="P4" s="5">
        <v>1</v>
      </c>
      <c r="Q4" s="46"/>
      <c r="R4" s="40"/>
      <c r="U4" s="30">
        <v>7.5</v>
      </c>
      <c r="V4" s="23" t="s">
        <v>98</v>
      </c>
      <c r="X4" s="23"/>
      <c r="Y4" s="23"/>
      <c r="Z4" s="23" t="s">
        <v>19</v>
      </c>
      <c r="AB4" s="24"/>
      <c r="AC4" s="24">
        <v>5</v>
      </c>
      <c r="AD4" s="24">
        <v>3</v>
      </c>
      <c r="AE4" s="24">
        <v>1</v>
      </c>
      <c r="AF4" s="24">
        <v>1</v>
      </c>
      <c r="AG4" s="115">
        <f t="shared" si="0"/>
        <v>0.7</v>
      </c>
      <c r="AH4" s="115"/>
      <c r="AI4" s="24">
        <v>13</v>
      </c>
      <c r="AJ4" s="24">
        <v>0</v>
      </c>
      <c r="AK4" s="24">
        <v>1</v>
      </c>
      <c r="AL4" s="26">
        <f t="shared" si="1"/>
        <v>2.6</v>
      </c>
      <c r="AQ4" s="24"/>
      <c r="AR4" s="45"/>
    </row>
    <row r="5" spans="1:44" ht="18" x14ac:dyDescent="0.25">
      <c r="A5" s="40"/>
      <c r="B5" s="5">
        <v>2</v>
      </c>
      <c r="C5" s="6" t="s">
        <v>132</v>
      </c>
      <c r="D5" s="11"/>
      <c r="E5" s="11"/>
      <c r="F5" s="11"/>
      <c r="G5" s="5">
        <v>3</v>
      </c>
      <c r="H5" s="5">
        <v>1</v>
      </c>
      <c r="I5" s="5">
        <v>2</v>
      </c>
      <c r="J5" s="5">
        <f t="shared" si="2"/>
        <v>8</v>
      </c>
      <c r="K5" s="38">
        <f t="shared" si="3"/>
        <v>0.66666666666666663</v>
      </c>
      <c r="L5" s="5">
        <f>+$AA$40</f>
        <v>18</v>
      </c>
      <c r="M5" s="5">
        <v>18</v>
      </c>
      <c r="N5" s="5">
        <f>+$AB$40</f>
        <v>31</v>
      </c>
      <c r="O5" s="5">
        <f>+$AD$40</f>
        <v>6</v>
      </c>
      <c r="P5" s="5">
        <v>2</v>
      </c>
      <c r="Q5" s="46"/>
      <c r="R5" s="40"/>
      <c r="U5" s="30">
        <v>7.5</v>
      </c>
      <c r="V5" s="23" t="s">
        <v>97</v>
      </c>
      <c r="X5" s="23"/>
      <c r="Y5" s="23"/>
      <c r="Z5" s="23" t="s">
        <v>132</v>
      </c>
      <c r="AB5" s="24"/>
      <c r="AC5" s="24">
        <v>6</v>
      </c>
      <c r="AD5" s="24">
        <v>3</v>
      </c>
      <c r="AE5" s="24">
        <v>1</v>
      </c>
      <c r="AF5" s="24">
        <v>2</v>
      </c>
      <c r="AG5" s="115">
        <f t="shared" si="0"/>
        <v>0.66666666666666663</v>
      </c>
      <c r="AH5" s="115"/>
      <c r="AI5" s="24">
        <v>18</v>
      </c>
      <c r="AJ5" s="24">
        <v>0</v>
      </c>
      <c r="AK5" s="24">
        <v>0</v>
      </c>
      <c r="AL5" s="26">
        <f t="shared" si="1"/>
        <v>3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3</v>
      </c>
      <c r="H6" s="5">
        <v>1</v>
      </c>
      <c r="I6" s="5">
        <v>2</v>
      </c>
      <c r="J6" s="5">
        <f t="shared" si="2"/>
        <v>8</v>
      </c>
      <c r="K6" s="38">
        <f t="shared" si="3"/>
        <v>0.66666666666666663</v>
      </c>
      <c r="L6" s="5">
        <f>+$AA$66</f>
        <v>19</v>
      </c>
      <c r="M6" s="5">
        <v>14</v>
      </c>
      <c r="N6" s="5">
        <f>+$AB$66</f>
        <v>32</v>
      </c>
      <c r="O6" s="5">
        <f>+$AD$66</f>
        <v>8</v>
      </c>
      <c r="P6" s="5">
        <v>2</v>
      </c>
      <c r="Q6" s="46"/>
      <c r="R6" s="40"/>
      <c r="U6" s="30">
        <v>7.5</v>
      </c>
      <c r="V6" s="23" t="s">
        <v>111</v>
      </c>
      <c r="X6" s="23"/>
      <c r="Y6" s="23"/>
      <c r="Z6" s="23" t="s">
        <v>21</v>
      </c>
      <c r="AB6" s="24"/>
      <c r="AC6" s="24">
        <v>5</v>
      </c>
      <c r="AD6" s="24">
        <v>1</v>
      </c>
      <c r="AE6" s="24">
        <v>3</v>
      </c>
      <c r="AF6" s="24">
        <v>1</v>
      </c>
      <c r="AG6" s="115">
        <f t="shared" si="0"/>
        <v>0.3</v>
      </c>
      <c r="AH6" s="115"/>
      <c r="AI6" s="24">
        <v>16</v>
      </c>
      <c r="AJ6" s="24">
        <v>0</v>
      </c>
      <c r="AK6" s="24">
        <v>0</v>
      </c>
      <c r="AL6" s="26">
        <f t="shared" si="1"/>
        <v>3.2</v>
      </c>
      <c r="AQ6" s="24"/>
      <c r="AR6" s="45"/>
    </row>
    <row r="7" spans="1:44" ht="18" x14ac:dyDescent="0.25">
      <c r="A7" s="40"/>
      <c r="B7" s="5">
        <v>1</v>
      </c>
      <c r="C7" s="6" t="s">
        <v>131</v>
      </c>
      <c r="D7" s="11"/>
      <c r="E7" s="6"/>
      <c r="F7" s="11"/>
      <c r="G7" s="5">
        <v>3</v>
      </c>
      <c r="H7" s="5">
        <v>2</v>
      </c>
      <c r="I7" s="5">
        <v>1</v>
      </c>
      <c r="J7" s="5">
        <f t="shared" si="2"/>
        <v>7</v>
      </c>
      <c r="K7" s="38">
        <f t="shared" si="3"/>
        <v>0.58333333333333337</v>
      </c>
      <c r="L7" s="5">
        <f>+$AA$27</f>
        <v>15</v>
      </c>
      <c r="M7" s="5">
        <v>15</v>
      </c>
      <c r="N7" s="5">
        <f>+$AB$27</f>
        <v>26</v>
      </c>
      <c r="O7" s="5">
        <f>+$AD$27</f>
        <v>10</v>
      </c>
      <c r="P7" s="5">
        <v>4</v>
      </c>
      <c r="Q7" s="46"/>
      <c r="R7" s="40"/>
      <c r="U7" s="30">
        <v>7</v>
      </c>
      <c r="V7" s="23" t="s">
        <v>24</v>
      </c>
      <c r="X7" s="23"/>
      <c r="Y7" s="23"/>
      <c r="Z7" s="23" t="s">
        <v>25</v>
      </c>
      <c r="AB7" s="24"/>
      <c r="AC7" s="24">
        <v>6</v>
      </c>
      <c r="AD7" s="24">
        <v>2</v>
      </c>
      <c r="AE7" s="24">
        <v>2</v>
      </c>
      <c r="AF7" s="24">
        <v>2</v>
      </c>
      <c r="AG7" s="115">
        <f t="shared" si="0"/>
        <v>0.5</v>
      </c>
      <c r="AH7" s="115"/>
      <c r="AI7" s="24">
        <v>20</v>
      </c>
      <c r="AJ7" s="24">
        <v>0</v>
      </c>
      <c r="AK7" s="24">
        <v>0</v>
      </c>
      <c r="AL7" s="26">
        <f t="shared" si="1"/>
        <v>3.3333333333333335</v>
      </c>
      <c r="AQ7" s="24"/>
      <c r="AR7" s="45"/>
    </row>
    <row r="8" spans="1:44" ht="18" x14ac:dyDescent="0.25">
      <c r="A8" s="40"/>
      <c r="B8" s="5">
        <v>3</v>
      </c>
      <c r="C8" s="6" t="s">
        <v>47</v>
      </c>
      <c r="D8" s="11"/>
      <c r="E8" s="11"/>
      <c r="F8" s="11"/>
      <c r="G8" s="5">
        <v>2</v>
      </c>
      <c r="H8" s="5">
        <v>2</v>
      </c>
      <c r="I8" s="5">
        <v>2</v>
      </c>
      <c r="J8" s="5">
        <f t="shared" si="2"/>
        <v>6</v>
      </c>
      <c r="K8" s="38">
        <f t="shared" si="3"/>
        <v>0.5</v>
      </c>
      <c r="L8" s="5">
        <f>+$AA$53</f>
        <v>20</v>
      </c>
      <c r="M8" s="5">
        <v>20</v>
      </c>
      <c r="N8" s="5">
        <f>+$AB$53</f>
        <v>28</v>
      </c>
      <c r="O8" s="5">
        <f>+$AD$53</f>
        <v>10</v>
      </c>
      <c r="P8" s="5">
        <v>5</v>
      </c>
      <c r="Q8" s="46"/>
      <c r="R8" s="40"/>
      <c r="U8" s="30">
        <v>7</v>
      </c>
      <c r="V8" s="23" t="s">
        <v>176</v>
      </c>
      <c r="X8" s="23"/>
      <c r="Y8" s="23"/>
      <c r="Z8" s="23" t="s">
        <v>23</v>
      </c>
      <c r="AB8" s="24"/>
      <c r="AC8" s="24">
        <v>2</v>
      </c>
      <c r="AD8" s="24">
        <v>2</v>
      </c>
      <c r="AE8" s="24">
        <v>0</v>
      </c>
      <c r="AF8" s="24">
        <v>0</v>
      </c>
      <c r="AG8" s="115">
        <f t="shared" si="0"/>
        <v>1</v>
      </c>
      <c r="AH8" s="115"/>
      <c r="AI8" s="24">
        <v>7</v>
      </c>
      <c r="AJ8" s="24">
        <v>0</v>
      </c>
      <c r="AK8" s="24">
        <v>0</v>
      </c>
      <c r="AL8" s="26">
        <f t="shared" si="1"/>
        <v>3.5</v>
      </c>
      <c r="AQ8" s="24"/>
      <c r="AR8" s="45"/>
    </row>
    <row r="9" spans="1:44" ht="18" x14ac:dyDescent="0.25">
      <c r="A9" s="40"/>
      <c r="B9" s="5">
        <v>8</v>
      </c>
      <c r="C9" s="6" t="s">
        <v>15</v>
      </c>
      <c r="D9" s="11"/>
      <c r="E9" s="6"/>
      <c r="F9" s="11"/>
      <c r="G9" s="5">
        <v>2</v>
      </c>
      <c r="H9" s="5">
        <v>4</v>
      </c>
      <c r="I9" s="5">
        <v>0</v>
      </c>
      <c r="J9" s="5">
        <f t="shared" si="2"/>
        <v>4</v>
      </c>
      <c r="K9" s="38">
        <f t="shared" si="3"/>
        <v>0.33333333333333331</v>
      </c>
      <c r="L9" s="5">
        <f>+$AN$66</f>
        <v>14</v>
      </c>
      <c r="M9" s="5">
        <v>21</v>
      </c>
      <c r="N9" s="5">
        <f>+$AO$66</f>
        <v>19</v>
      </c>
      <c r="O9" s="5">
        <f>+$AQ$66</f>
        <v>8</v>
      </c>
      <c r="P9" s="5">
        <v>7</v>
      </c>
      <c r="Q9" s="46"/>
      <c r="R9" s="40"/>
      <c r="U9" s="30">
        <v>7</v>
      </c>
      <c r="V9" s="23" t="s">
        <v>22</v>
      </c>
      <c r="X9" s="23"/>
      <c r="Y9" s="23"/>
      <c r="Z9" s="23" t="s">
        <v>15</v>
      </c>
      <c r="AB9" s="24"/>
      <c r="AC9" s="24">
        <v>5</v>
      </c>
      <c r="AD9" s="24">
        <v>1</v>
      </c>
      <c r="AE9" s="24">
        <v>4</v>
      </c>
      <c r="AF9" s="24">
        <v>0</v>
      </c>
      <c r="AG9" s="115">
        <f t="shared" si="0"/>
        <v>0.2</v>
      </c>
      <c r="AH9" s="115"/>
      <c r="AI9" s="24">
        <v>19</v>
      </c>
      <c r="AJ9" s="24">
        <v>0</v>
      </c>
      <c r="AK9" s="24">
        <v>0</v>
      </c>
      <c r="AL9" s="26">
        <f t="shared" si="1"/>
        <v>3.8</v>
      </c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1</v>
      </c>
      <c r="H10" s="5">
        <v>4</v>
      </c>
      <c r="I10" s="5">
        <v>1</v>
      </c>
      <c r="J10" s="5">
        <f t="shared" si="2"/>
        <v>3</v>
      </c>
      <c r="K10" s="38">
        <f t="shared" si="3"/>
        <v>0.25</v>
      </c>
      <c r="L10" s="5">
        <f>+$AN$40</f>
        <v>16</v>
      </c>
      <c r="M10" s="5">
        <v>20</v>
      </c>
      <c r="N10" s="5">
        <f>+$AO$40</f>
        <v>20</v>
      </c>
      <c r="O10" s="5">
        <f>+$AQ$40</f>
        <v>6</v>
      </c>
      <c r="P10" s="5">
        <v>6</v>
      </c>
      <c r="Q10" s="46"/>
      <c r="R10" s="46"/>
      <c r="U10" s="30">
        <v>7.5</v>
      </c>
      <c r="V10" s="23" t="s">
        <v>16</v>
      </c>
      <c r="X10" s="23"/>
      <c r="Y10" s="23"/>
      <c r="Z10" s="23" t="s">
        <v>17</v>
      </c>
      <c r="AB10" s="24"/>
      <c r="AC10" s="24">
        <v>6</v>
      </c>
      <c r="AD10" s="24">
        <v>0</v>
      </c>
      <c r="AE10" s="24">
        <v>5</v>
      </c>
      <c r="AF10" s="24">
        <v>1</v>
      </c>
      <c r="AG10" s="115">
        <f t="shared" si="0"/>
        <v>8.3333333333333329E-2</v>
      </c>
      <c r="AH10" s="115"/>
      <c r="AI10" s="24">
        <v>24</v>
      </c>
      <c r="AJ10" s="24">
        <v>0</v>
      </c>
      <c r="AK10" s="24">
        <v>0</v>
      </c>
      <c r="AL10" s="26">
        <f t="shared" si="1"/>
        <v>4</v>
      </c>
      <c r="AQ10" s="24"/>
      <c r="AR10" s="45"/>
    </row>
    <row r="11" spans="1:44" ht="18.75" thickBot="1" x14ac:dyDescent="0.3">
      <c r="A11" s="46"/>
      <c r="B11" s="5">
        <v>7</v>
      </c>
      <c r="C11" s="6" t="s">
        <v>161</v>
      </c>
      <c r="D11" s="11"/>
      <c r="E11" s="6"/>
      <c r="F11" s="11"/>
      <c r="G11" s="5">
        <v>0</v>
      </c>
      <c r="H11" s="5">
        <v>5</v>
      </c>
      <c r="I11" s="5">
        <v>1</v>
      </c>
      <c r="J11" s="5">
        <f t="shared" si="2"/>
        <v>1</v>
      </c>
      <c r="K11" s="38">
        <f t="shared" si="3"/>
        <v>8.3333333333333329E-2</v>
      </c>
      <c r="L11" s="5">
        <f>+$AN$53</f>
        <v>11</v>
      </c>
      <c r="M11" s="5">
        <v>24</v>
      </c>
      <c r="N11" s="5">
        <f>+$AO$53</f>
        <v>13</v>
      </c>
      <c r="O11" s="5">
        <f>+$AQ$53</f>
        <v>8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+AC117</f>
        <v>7</v>
      </c>
      <c r="AD11" s="24">
        <f>+AD117</f>
        <v>4</v>
      </c>
      <c r="AE11" s="24">
        <f>+AE117</f>
        <v>1</v>
      </c>
      <c r="AF11" s="24">
        <f>+AF117</f>
        <v>2</v>
      </c>
      <c r="AG11" s="115">
        <f t="shared" ref="AG11" si="4">+(AD11*2+AF11)/(2*AC11)</f>
        <v>0.7142857142857143</v>
      </c>
      <c r="AH11" s="115"/>
      <c r="AI11" s="24">
        <f>+AI117</f>
        <v>18</v>
      </c>
      <c r="AJ11" s="24">
        <f>+AJ117</f>
        <v>0</v>
      </c>
      <c r="AK11" s="24">
        <f>+AK117</f>
        <v>0</v>
      </c>
      <c r="AL11" s="26">
        <f t="shared" ref="AL11" si="5">+AI11/AC11</f>
        <v>2.5714285714285716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19</v>
      </c>
      <c r="H12" s="9">
        <f>SUM(H4:H11)</f>
        <v>19</v>
      </c>
      <c r="I12" s="9">
        <f>SUM(I4:I11)</f>
        <v>10</v>
      </c>
      <c r="J12" s="9"/>
      <c r="K12" s="9"/>
      <c r="L12" s="9">
        <f>SUM(L4:L11)</f>
        <v>150</v>
      </c>
      <c r="M12" s="9">
        <f>SUM(M4:M11)</f>
        <v>150</v>
      </c>
      <c r="N12" s="9">
        <f>SUM(N4:N11)</f>
        <v>231</v>
      </c>
      <c r="O12" s="9">
        <f>SUM(O4:O11)</f>
        <v>58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48</v>
      </c>
      <c r="AD12" s="15">
        <f t="shared" si="6"/>
        <v>19</v>
      </c>
      <c r="AE12" s="15">
        <f t="shared" si="6"/>
        <v>19</v>
      </c>
      <c r="AF12" s="15">
        <f t="shared" si="6"/>
        <v>10</v>
      </c>
      <c r="AG12" s="15"/>
      <c r="AH12" s="15"/>
      <c r="AI12" s="15">
        <f t="shared" ref="AI12:AK12" si="7">SUM(AI3:AI11)</f>
        <v>150</v>
      </c>
      <c r="AJ12" s="15">
        <f t="shared" si="7"/>
        <v>0</v>
      </c>
      <c r="AK12" s="15">
        <f t="shared" si="7"/>
        <v>1</v>
      </c>
      <c r="AL12" s="36">
        <f>+AI12/AC12</f>
        <v>3.125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6 Summary:</v>
      </c>
      <c r="C14" s="54"/>
      <c r="D14" s="54"/>
      <c r="E14" s="116">
        <v>44486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182</v>
      </c>
      <c r="D15" s="11"/>
      <c r="E15" s="23"/>
      <c r="F15" s="23"/>
      <c r="G15" s="5">
        <v>1</v>
      </c>
      <c r="H15" s="24">
        <v>1</v>
      </c>
      <c r="I15" s="23" t="s">
        <v>122</v>
      </c>
      <c r="J15" s="23"/>
      <c r="K15" s="23"/>
      <c r="L15" s="23" t="s">
        <v>348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9</v>
      </c>
      <c r="AA15" s="24">
        <v>2</v>
      </c>
      <c r="AB15" s="24">
        <v>0</v>
      </c>
      <c r="AC15" s="24">
        <f t="shared" ref="AC15:AC26" si="8">+AA15+AB15</f>
        <v>2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14</v>
      </c>
      <c r="AN15" s="15">
        <v>5</v>
      </c>
      <c r="AO15" s="15">
        <v>7</v>
      </c>
      <c r="AP15" s="15">
        <f t="shared" ref="AP15:AP26" si="9">+AN15+AO15</f>
        <v>12</v>
      </c>
      <c r="AQ15" s="15">
        <v>0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6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2</v>
      </c>
      <c r="AN16" s="24">
        <v>0</v>
      </c>
      <c r="AO16" s="24">
        <v>0</v>
      </c>
      <c r="AP16" s="24">
        <f t="shared" si="9"/>
        <v>0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6</v>
      </c>
      <c r="AA17" s="24">
        <v>7</v>
      </c>
      <c r="AB17" s="24">
        <v>5</v>
      </c>
      <c r="AC17" s="24">
        <f t="shared" si="8"/>
        <v>12</v>
      </c>
      <c r="AD17" s="24">
        <v>4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5</v>
      </c>
      <c r="AN17" s="24">
        <v>13</v>
      </c>
      <c r="AO17" s="24">
        <v>3</v>
      </c>
      <c r="AP17" s="24">
        <f t="shared" si="9"/>
        <v>16</v>
      </c>
      <c r="AQ17" s="24">
        <v>2</v>
      </c>
      <c r="AR17" s="45"/>
    </row>
    <row r="18" spans="1:44" ht="15.95" customHeight="1" x14ac:dyDescent="0.25">
      <c r="A18" s="47"/>
      <c r="B18" s="24" t="s">
        <v>53</v>
      </c>
      <c r="C18" s="6" t="s">
        <v>184</v>
      </c>
      <c r="D18" s="11"/>
      <c r="E18" s="23"/>
      <c r="F18" s="23"/>
      <c r="G18" s="5">
        <v>1</v>
      </c>
      <c r="H18" s="24">
        <v>2</v>
      </c>
      <c r="I18" s="23" t="s">
        <v>119</v>
      </c>
      <c r="L18" s="23" t="s">
        <v>347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6</v>
      </c>
      <c r="AA18" s="24">
        <v>3</v>
      </c>
      <c r="AB18" s="24">
        <v>8</v>
      </c>
      <c r="AC18" s="24">
        <f t="shared" si="8"/>
        <v>11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6</v>
      </c>
      <c r="AN18" s="24">
        <v>10</v>
      </c>
      <c r="AO18" s="24">
        <v>9</v>
      </c>
      <c r="AP18" s="24">
        <f t="shared" si="9"/>
        <v>19</v>
      </c>
      <c r="AQ18" s="24">
        <v>0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/>
      <c r="I19" s="23"/>
      <c r="L19" s="23"/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6</v>
      </c>
      <c r="AA19" s="24">
        <v>0</v>
      </c>
      <c r="AB19" s="24">
        <v>3</v>
      </c>
      <c r="AC19" s="24">
        <f t="shared" si="8"/>
        <v>3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6</v>
      </c>
      <c r="AN19" s="24">
        <v>4</v>
      </c>
      <c r="AO19" s="24">
        <v>8</v>
      </c>
      <c r="AP19" s="24">
        <f t="shared" si="9"/>
        <v>12</v>
      </c>
      <c r="AQ19" s="24">
        <v>0</v>
      </c>
      <c r="AR19" s="45"/>
    </row>
    <row r="20" spans="1:44" ht="15.95" customHeight="1" x14ac:dyDescent="0.25">
      <c r="A20" s="47"/>
      <c r="B20" s="40"/>
      <c r="C20" s="52"/>
      <c r="D20" s="52"/>
      <c r="E20" s="52"/>
      <c r="F20" s="52"/>
      <c r="G20" s="48"/>
      <c r="H20" s="51"/>
      <c r="I20" s="52"/>
      <c r="J20" s="52"/>
      <c r="K20" s="51"/>
      <c r="L20" s="51"/>
      <c r="M20" s="51"/>
      <c r="N20" s="51"/>
      <c r="O20" s="51"/>
      <c r="P20" s="51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6</v>
      </c>
      <c r="AA20" s="24">
        <v>0</v>
      </c>
      <c r="AB20" s="24">
        <v>4</v>
      </c>
      <c r="AC20" s="24">
        <f t="shared" si="8"/>
        <v>4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6</v>
      </c>
      <c r="AN20" s="24">
        <v>2</v>
      </c>
      <c r="AO20" s="24">
        <v>7</v>
      </c>
      <c r="AP20" s="24">
        <f t="shared" si="9"/>
        <v>9</v>
      </c>
      <c r="AQ20" s="24">
        <v>0</v>
      </c>
      <c r="AR20" s="45"/>
    </row>
    <row r="21" spans="1:44" ht="15.95" customHeight="1" x14ac:dyDescent="0.25">
      <c r="A21" s="47"/>
      <c r="B21" s="48" t="s">
        <v>58</v>
      </c>
      <c r="C21" s="6" t="s">
        <v>169</v>
      </c>
      <c r="E21" s="23"/>
      <c r="F21" s="23"/>
      <c r="G21" s="5">
        <v>2</v>
      </c>
      <c r="H21" s="24">
        <v>1</v>
      </c>
      <c r="I21" s="23" t="s">
        <v>49</v>
      </c>
      <c r="J21" s="23"/>
      <c r="K21" s="23"/>
      <c r="L21" s="23" t="s">
        <v>173</v>
      </c>
      <c r="M21" s="23"/>
      <c r="N21" s="23"/>
      <c r="O21" s="23"/>
      <c r="P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6</v>
      </c>
      <c r="AA21" s="24">
        <v>1</v>
      </c>
      <c r="AB21" s="24">
        <v>2</v>
      </c>
      <c r="AC21" s="24">
        <f t="shared" si="8"/>
        <v>3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5</v>
      </c>
      <c r="AN21" s="24">
        <v>0</v>
      </c>
      <c r="AO21" s="24">
        <v>4</v>
      </c>
      <c r="AP21" s="24">
        <f t="shared" si="9"/>
        <v>4</v>
      </c>
      <c r="AQ21" s="24">
        <v>0</v>
      </c>
      <c r="AR21" s="45"/>
    </row>
    <row r="22" spans="1:44" ht="15.95" customHeight="1" x14ac:dyDescent="0.25">
      <c r="A22" s="47"/>
      <c r="B22" s="24" t="s">
        <v>34</v>
      </c>
      <c r="C22" s="16" t="s">
        <v>349</v>
      </c>
      <c r="D22" s="16"/>
      <c r="E22" s="23"/>
      <c r="F22" s="23"/>
      <c r="G22" s="11"/>
      <c r="H22" s="24">
        <v>2</v>
      </c>
      <c r="I22" s="23" t="s">
        <v>88</v>
      </c>
      <c r="J22" s="23"/>
      <c r="K22" s="23"/>
      <c r="L22" s="23"/>
      <c r="M22" s="23" t="s">
        <v>193</v>
      </c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5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3</v>
      </c>
      <c r="AN22" s="24">
        <v>0</v>
      </c>
      <c r="AO22" s="24">
        <v>5</v>
      </c>
      <c r="AP22" s="24">
        <f t="shared" si="9"/>
        <v>5</v>
      </c>
      <c r="AQ22" s="24">
        <v>0</v>
      </c>
      <c r="AR22" s="45"/>
    </row>
    <row r="23" spans="1:44" ht="15.95" customHeight="1" x14ac:dyDescent="0.25">
      <c r="A23" s="47"/>
      <c r="C23" s="16"/>
      <c r="D23" s="16"/>
      <c r="E23" s="23"/>
      <c r="F23" s="23"/>
      <c r="G23" s="5"/>
      <c r="H23" s="24"/>
      <c r="I23" s="23"/>
      <c r="J23" s="23"/>
      <c r="K23" s="23"/>
      <c r="L23" s="23"/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6</v>
      </c>
      <c r="AA23" s="24">
        <v>2</v>
      </c>
      <c r="AB23" s="24">
        <v>1</v>
      </c>
      <c r="AC23" s="24">
        <f t="shared" si="8"/>
        <v>3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3</v>
      </c>
      <c r="AN23" s="24">
        <v>0</v>
      </c>
      <c r="AO23" s="24">
        <v>7</v>
      </c>
      <c r="AP23" s="24">
        <f t="shared" si="9"/>
        <v>7</v>
      </c>
      <c r="AQ23" s="24">
        <v>0</v>
      </c>
      <c r="AR23" s="50"/>
    </row>
    <row r="24" spans="1:44" ht="15.95" customHeight="1" x14ac:dyDescent="0.25">
      <c r="A24" s="47"/>
      <c r="C24" s="6" t="s">
        <v>187</v>
      </c>
      <c r="E24" s="23"/>
      <c r="F24" s="23"/>
      <c r="G24" s="5">
        <v>2</v>
      </c>
      <c r="H24" s="24">
        <v>1</v>
      </c>
      <c r="I24" s="23" t="s">
        <v>61</v>
      </c>
      <c r="J24" s="23"/>
      <c r="K24" s="23"/>
      <c r="L24" s="23" t="s">
        <v>165</v>
      </c>
      <c r="N24" s="23"/>
      <c r="O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1</v>
      </c>
      <c r="AA24" s="24">
        <v>0</v>
      </c>
      <c r="AB24" s="24">
        <v>0</v>
      </c>
      <c r="AC24" s="24">
        <f t="shared" si="8"/>
        <v>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4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B25" s="24" t="s">
        <v>34</v>
      </c>
      <c r="C25" s="23"/>
      <c r="D25" s="16" t="s">
        <v>140</v>
      </c>
      <c r="H25" s="24">
        <v>2</v>
      </c>
      <c r="I25" s="23" t="s">
        <v>320</v>
      </c>
      <c r="J25" s="23"/>
      <c r="K25" s="23"/>
      <c r="L25" s="23"/>
      <c r="M25" s="23" t="s">
        <v>193</v>
      </c>
      <c r="N25" s="23"/>
      <c r="O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5</v>
      </c>
      <c r="AA25" s="24">
        <v>0</v>
      </c>
      <c r="AB25" s="24">
        <v>3</v>
      </c>
      <c r="AC25" s="24">
        <f t="shared" si="8"/>
        <v>3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6</v>
      </c>
      <c r="AN25" s="24">
        <v>2</v>
      </c>
      <c r="AO25" s="24">
        <v>5</v>
      </c>
      <c r="AP25" s="24">
        <f t="shared" si="9"/>
        <v>7</v>
      </c>
      <c r="AQ25" s="24">
        <v>0</v>
      </c>
      <c r="AR25" s="40"/>
    </row>
    <row r="26" spans="1:44" ht="15.95" customHeight="1" x14ac:dyDescent="0.25">
      <c r="A26" s="47"/>
      <c r="B26" s="40"/>
      <c r="C26" s="52"/>
      <c r="D26" s="52"/>
      <c r="E26" s="52"/>
      <c r="F26" s="52"/>
      <c r="G26" s="48"/>
      <c r="H26" s="51"/>
      <c r="I26" s="52"/>
      <c r="J26" s="52"/>
      <c r="K26" s="51"/>
      <c r="L26" s="51"/>
      <c r="M26" s="51"/>
      <c r="N26" s="51"/>
      <c r="O26" s="51"/>
      <c r="P26" s="51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4</v>
      </c>
      <c r="AA26" s="24">
        <v>0</v>
      </c>
      <c r="AB26" s="24">
        <v>0</v>
      </c>
      <c r="AC26" s="24">
        <f t="shared" si="8"/>
        <v>0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5</v>
      </c>
      <c r="AN26" s="24">
        <v>1</v>
      </c>
      <c r="AO26" s="24">
        <v>6</v>
      </c>
      <c r="AP26" s="24">
        <f t="shared" si="9"/>
        <v>7</v>
      </c>
      <c r="AQ26" s="24">
        <v>0</v>
      </c>
      <c r="AR26" s="40"/>
    </row>
    <row r="27" spans="1:44" ht="15.95" customHeight="1" thickBot="1" x14ac:dyDescent="0.3">
      <c r="A27" s="47"/>
      <c r="B27" s="48" t="s">
        <v>67</v>
      </c>
      <c r="C27" s="6" t="s">
        <v>183</v>
      </c>
      <c r="F27" s="20"/>
      <c r="G27" s="5">
        <v>4</v>
      </c>
      <c r="H27" s="24">
        <v>1</v>
      </c>
      <c r="I27" s="23" t="s">
        <v>38</v>
      </c>
      <c r="J27" s="23"/>
      <c r="K27" s="23"/>
      <c r="L27" s="23" t="s">
        <v>351</v>
      </c>
      <c r="M27" s="23"/>
      <c r="N27" s="23"/>
      <c r="O27" s="23"/>
      <c r="P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66</v>
      </c>
      <c r="AA27" s="25">
        <f t="shared" ref="AA27" si="10">SUM(AA15:AA26)</f>
        <v>15</v>
      </c>
      <c r="AB27" s="25">
        <f>SUM(AB15:AB26)</f>
        <v>26</v>
      </c>
      <c r="AC27" s="25">
        <f>+AB27+AA27</f>
        <v>41</v>
      </c>
      <c r="AD27" s="25">
        <f>SUM(AD15:AD26)</f>
        <v>10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65</v>
      </c>
      <c r="AN27" s="25">
        <f t="shared" ref="AN27" si="11">SUM(AN15:AN26)</f>
        <v>37</v>
      </c>
      <c r="AO27" s="25">
        <f>SUM(AO15:AO26)</f>
        <v>62</v>
      </c>
      <c r="AP27" s="25">
        <f>+AO27+AN27</f>
        <v>99</v>
      </c>
      <c r="AQ27" s="25">
        <f>SUM(AQ15:AQ26)</f>
        <v>2</v>
      </c>
      <c r="AR27" s="40"/>
    </row>
    <row r="28" spans="1:44" ht="15.95" customHeight="1" x14ac:dyDescent="0.25">
      <c r="A28" s="47"/>
      <c r="B28" s="24" t="s">
        <v>34</v>
      </c>
      <c r="C28" s="23" t="s">
        <v>350</v>
      </c>
      <c r="D28" s="23"/>
      <c r="E28" s="23"/>
      <c r="H28" s="24">
        <v>2</v>
      </c>
      <c r="I28" s="23" t="s">
        <v>189</v>
      </c>
      <c r="L28" s="23" t="s">
        <v>352</v>
      </c>
      <c r="M28" s="23"/>
      <c r="N28" s="23"/>
      <c r="O28" s="23"/>
      <c r="P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5</v>
      </c>
      <c r="AA28" s="15">
        <v>3</v>
      </c>
      <c r="AB28" s="15">
        <v>3</v>
      </c>
      <c r="AC28" s="15">
        <f t="shared" ref="AC28:AC39" si="12">+AA28+AB28</f>
        <v>6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14</v>
      </c>
      <c r="AN28" s="15">
        <v>8</v>
      </c>
      <c r="AO28" s="15">
        <v>6</v>
      </c>
      <c r="AP28" s="15">
        <f t="shared" ref="AP28:AP39" si="13">+AN28+AO28</f>
        <v>14</v>
      </c>
      <c r="AQ28" s="15">
        <v>2</v>
      </c>
      <c r="AR28" s="40"/>
    </row>
    <row r="29" spans="1:44" ht="15.95" customHeight="1" x14ac:dyDescent="0.25">
      <c r="A29" s="47"/>
      <c r="C29" s="23"/>
      <c r="H29" s="24">
        <v>2</v>
      </c>
      <c r="I29" s="23" t="s">
        <v>261</v>
      </c>
      <c r="L29" s="23" t="s">
        <v>154</v>
      </c>
      <c r="M29" s="23"/>
      <c r="N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6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154</v>
      </c>
      <c r="L30" s="23" t="s">
        <v>353</v>
      </c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6</v>
      </c>
      <c r="AA30" s="24">
        <v>3</v>
      </c>
      <c r="AB30" s="24">
        <v>4</v>
      </c>
      <c r="AC30" s="24">
        <f t="shared" si="12"/>
        <v>7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I31" s="23"/>
      <c r="L31" s="23"/>
      <c r="M31" s="23"/>
      <c r="N31" s="23"/>
      <c r="O31" s="23"/>
      <c r="P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5</v>
      </c>
      <c r="AA31" s="24">
        <v>2</v>
      </c>
      <c r="AB31" s="24">
        <v>4</v>
      </c>
      <c r="AC31" s="24">
        <f t="shared" si="12"/>
        <v>6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5</v>
      </c>
      <c r="AN31" s="24">
        <v>1</v>
      </c>
      <c r="AO31" s="24">
        <v>0</v>
      </c>
      <c r="AP31" s="24">
        <f t="shared" si="13"/>
        <v>1</v>
      </c>
      <c r="AQ31" s="24">
        <v>0</v>
      </c>
      <c r="AR31" s="40"/>
    </row>
    <row r="32" spans="1:44" ht="15.95" customHeight="1" x14ac:dyDescent="0.25">
      <c r="A32" s="47"/>
      <c r="C32" s="6" t="s">
        <v>186</v>
      </c>
      <c r="D32" s="1"/>
      <c r="E32" s="23"/>
      <c r="F32" s="23"/>
      <c r="G32" s="5">
        <v>4</v>
      </c>
      <c r="H32" s="24">
        <v>1</v>
      </c>
      <c r="I32" s="23" t="s">
        <v>78</v>
      </c>
      <c r="L32" s="23" t="s">
        <v>123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6</v>
      </c>
      <c r="AA32" s="24">
        <v>1</v>
      </c>
      <c r="AB32" s="24">
        <v>5</v>
      </c>
      <c r="AC32" s="24">
        <f t="shared" si="12"/>
        <v>6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5</v>
      </c>
      <c r="AN32" s="24">
        <v>1</v>
      </c>
      <c r="AO32" s="24">
        <v>2</v>
      </c>
      <c r="AP32" s="24">
        <f t="shared" si="13"/>
        <v>3</v>
      </c>
      <c r="AQ32" s="24">
        <v>0</v>
      </c>
      <c r="AR32" s="40"/>
    </row>
    <row r="33" spans="1:44" ht="15.95" customHeight="1" x14ac:dyDescent="0.25">
      <c r="A33" s="47"/>
      <c r="B33" s="24" t="s">
        <v>34</v>
      </c>
      <c r="C33" s="16"/>
      <c r="D33" s="16" t="s">
        <v>140</v>
      </c>
      <c r="H33" s="24">
        <v>2</v>
      </c>
      <c r="I33" s="23" t="s">
        <v>180</v>
      </c>
      <c r="L33" s="23" t="s">
        <v>354</v>
      </c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6</v>
      </c>
      <c r="AA33" s="24">
        <v>4</v>
      </c>
      <c r="AB33" s="24">
        <v>5</v>
      </c>
      <c r="AC33" s="24">
        <f t="shared" si="12"/>
        <v>9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4</v>
      </c>
      <c r="AN33" s="24">
        <v>0</v>
      </c>
      <c r="AO33" s="24">
        <v>2</v>
      </c>
      <c r="AP33" s="24">
        <f t="shared" si="13"/>
        <v>2</v>
      </c>
      <c r="AQ33" s="24">
        <v>0</v>
      </c>
      <c r="AR33" s="40"/>
    </row>
    <row r="34" spans="1:44" ht="15.95" customHeight="1" x14ac:dyDescent="0.25">
      <c r="A34" s="47"/>
      <c r="H34" s="24">
        <v>2</v>
      </c>
      <c r="I34" s="23" t="s">
        <v>78</v>
      </c>
      <c r="L34" s="23" t="s">
        <v>276</v>
      </c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4</v>
      </c>
      <c r="AA34" s="24">
        <v>1</v>
      </c>
      <c r="AB34" s="24">
        <v>3</v>
      </c>
      <c r="AC34" s="24">
        <f t="shared" si="12"/>
        <v>4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5</v>
      </c>
      <c r="AN34" s="24">
        <v>1</v>
      </c>
      <c r="AO34" s="24">
        <v>2</v>
      </c>
      <c r="AP34" s="24">
        <f t="shared" si="13"/>
        <v>3</v>
      </c>
      <c r="AQ34" s="24">
        <v>0</v>
      </c>
      <c r="AR34" s="40"/>
    </row>
    <row r="35" spans="1:44" ht="15.95" customHeight="1" x14ac:dyDescent="0.25">
      <c r="A35" s="47" t="s">
        <v>64</v>
      </c>
      <c r="H35" s="24">
        <v>2</v>
      </c>
      <c r="I35" s="23" t="s">
        <v>222</v>
      </c>
      <c r="L35" s="23" t="s">
        <v>337</v>
      </c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5</v>
      </c>
      <c r="AA35" s="24">
        <v>1</v>
      </c>
      <c r="AB35" s="24">
        <v>0</v>
      </c>
      <c r="AC35" s="24">
        <f t="shared" si="12"/>
        <v>1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6</v>
      </c>
      <c r="AN35" s="24">
        <v>2</v>
      </c>
      <c r="AO35" s="24">
        <v>1</v>
      </c>
      <c r="AP35" s="24">
        <f t="shared" si="13"/>
        <v>3</v>
      </c>
      <c r="AQ35" s="24">
        <v>0</v>
      </c>
      <c r="AR35" s="40"/>
    </row>
    <row r="36" spans="1:44" ht="15.95" customHeight="1" x14ac:dyDescent="0.25">
      <c r="A36" s="47"/>
      <c r="B36" s="40"/>
      <c r="C36" s="52"/>
      <c r="D36" s="52"/>
      <c r="E36" s="52"/>
      <c r="F36" s="52"/>
      <c r="G36" s="48"/>
      <c r="H36" s="51"/>
      <c r="I36" s="52"/>
      <c r="J36" s="52"/>
      <c r="K36" s="51"/>
      <c r="L36" s="51"/>
      <c r="M36" s="51"/>
      <c r="N36" s="51"/>
      <c r="O36" s="51"/>
      <c r="P36" s="51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5</v>
      </c>
      <c r="AA36" s="24">
        <v>2</v>
      </c>
      <c r="AB36" s="24">
        <v>0</v>
      </c>
      <c r="AC36" s="24">
        <f t="shared" si="12"/>
        <v>2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3"/>
        <v>4</v>
      </c>
      <c r="AQ36" s="24">
        <v>2</v>
      </c>
      <c r="AR36" s="40"/>
    </row>
    <row r="37" spans="1:44" ht="15.95" customHeight="1" x14ac:dyDescent="0.25">
      <c r="A37" s="47"/>
      <c r="B37" s="48" t="s">
        <v>80</v>
      </c>
      <c r="C37" s="6" t="s">
        <v>185</v>
      </c>
      <c r="E37" s="11"/>
      <c r="F37" s="11"/>
      <c r="G37" s="5">
        <v>2</v>
      </c>
      <c r="H37" s="24">
        <v>2</v>
      </c>
      <c r="I37" s="23" t="s">
        <v>357</v>
      </c>
      <c r="J37" s="23"/>
      <c r="K37" s="23"/>
      <c r="L37" s="23"/>
      <c r="M37" s="23" t="s">
        <v>193</v>
      </c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6</v>
      </c>
      <c r="AA37" s="24">
        <v>0</v>
      </c>
      <c r="AB37" s="24">
        <v>2</v>
      </c>
      <c r="AC37" s="24">
        <f t="shared" si="12"/>
        <v>2</v>
      </c>
      <c r="AD37" s="24">
        <v>4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5</v>
      </c>
      <c r="AN37" s="24">
        <v>0</v>
      </c>
      <c r="AO37" s="24">
        <v>1</v>
      </c>
      <c r="AP37" s="24">
        <f t="shared" si="13"/>
        <v>1</v>
      </c>
      <c r="AQ37" s="24">
        <v>0</v>
      </c>
      <c r="AR37" s="40"/>
    </row>
    <row r="38" spans="1:44" ht="15.95" customHeight="1" x14ac:dyDescent="0.25">
      <c r="A38" s="47"/>
      <c r="B38" s="24" t="s">
        <v>34</v>
      </c>
      <c r="C38" s="16" t="s">
        <v>355</v>
      </c>
      <c r="D38" s="16"/>
      <c r="E38" s="16"/>
      <c r="H38" s="24">
        <v>2</v>
      </c>
      <c r="I38" s="23" t="s">
        <v>92</v>
      </c>
      <c r="J38" s="23"/>
      <c r="K38" s="23"/>
      <c r="L38" s="23" t="s">
        <v>358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6</v>
      </c>
      <c r="AA38" s="24">
        <v>1</v>
      </c>
      <c r="AB38" s="24">
        <v>5</v>
      </c>
      <c r="AC38" s="24">
        <f t="shared" si="12"/>
        <v>6</v>
      </c>
      <c r="AD38" s="24">
        <v>0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6</v>
      </c>
      <c r="AN38" s="24">
        <v>0</v>
      </c>
      <c r="AO38" s="24">
        <v>1</v>
      </c>
      <c r="AP38" s="24">
        <f t="shared" si="13"/>
        <v>1</v>
      </c>
      <c r="AQ38" s="24">
        <v>2</v>
      </c>
      <c r="AR38" s="40"/>
    </row>
    <row r="39" spans="1:44" ht="15.95" customHeight="1" x14ac:dyDescent="0.25">
      <c r="A39" s="47"/>
      <c r="H39" s="24"/>
      <c r="I39" s="23"/>
      <c r="L39" s="23"/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6</v>
      </c>
      <c r="AA39" s="24">
        <v>0</v>
      </c>
      <c r="AB39" s="24">
        <v>0</v>
      </c>
      <c r="AC39" s="24">
        <f t="shared" si="12"/>
        <v>0</v>
      </c>
      <c r="AD39" s="24">
        <v>2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6</v>
      </c>
      <c r="AN39" s="24">
        <v>3</v>
      </c>
      <c r="AO39" s="24">
        <v>1</v>
      </c>
      <c r="AP39" s="24">
        <f t="shared" si="13"/>
        <v>4</v>
      </c>
      <c r="AQ39" s="24">
        <v>0</v>
      </c>
      <c r="AR39" s="40"/>
    </row>
    <row r="40" spans="1:44" ht="15.95" customHeight="1" thickBot="1" x14ac:dyDescent="0.3">
      <c r="A40" s="47"/>
      <c r="B40" s="11"/>
      <c r="C40" s="6" t="s">
        <v>188</v>
      </c>
      <c r="D40" s="16"/>
      <c r="F40" s="11"/>
      <c r="G40" s="5">
        <v>4</v>
      </c>
      <c r="H40" s="24">
        <v>1</v>
      </c>
      <c r="I40" s="23" t="s">
        <v>106</v>
      </c>
      <c r="L40" s="23" t="s">
        <v>361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66</v>
      </c>
      <c r="AA40" s="25">
        <f t="shared" ref="AA40" si="14">SUM(AA28:AA39)</f>
        <v>18</v>
      </c>
      <c r="AB40" s="25">
        <f>SUM(AB28:AB39)</f>
        <v>31</v>
      </c>
      <c r="AC40" s="25">
        <f>+AB40+AA40</f>
        <v>49</v>
      </c>
      <c r="AD40" s="25">
        <f>SUM(AD28:AD39)</f>
        <v>6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66</v>
      </c>
      <c r="AN40" s="25">
        <f t="shared" ref="AN40" si="15">SUM(AN28:AN39)</f>
        <v>16</v>
      </c>
      <c r="AO40" s="25">
        <f>SUM(AO28:AO39)</f>
        <v>20</v>
      </c>
      <c r="AP40" s="25">
        <f>+AO40+AN40</f>
        <v>36</v>
      </c>
      <c r="AQ40" s="25">
        <f>SUM(AQ28:AQ39)</f>
        <v>6</v>
      </c>
      <c r="AR40" s="40"/>
    </row>
    <row r="41" spans="1:44" ht="15.95" customHeight="1" x14ac:dyDescent="0.25">
      <c r="A41" s="47"/>
      <c r="B41" s="24" t="s">
        <v>34</v>
      </c>
      <c r="C41" s="23" t="s">
        <v>356</v>
      </c>
      <c r="D41" s="16"/>
      <c r="E41" s="23"/>
      <c r="F41" s="23"/>
      <c r="G41" s="5"/>
      <c r="H41" s="24">
        <v>1</v>
      </c>
      <c r="I41" s="23" t="s">
        <v>110</v>
      </c>
      <c r="L41" s="23" t="s">
        <v>359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12</v>
      </c>
      <c r="AA41" s="15">
        <v>5</v>
      </c>
      <c r="AB41" s="15">
        <v>1</v>
      </c>
      <c r="AC41" s="15">
        <f t="shared" ref="AC41:AC52" si="16">+AA41+AB41</f>
        <v>6</v>
      </c>
      <c r="AD41" s="15">
        <v>0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9.5</v>
      </c>
      <c r="AN41" s="15">
        <v>3</v>
      </c>
      <c r="AO41" s="15">
        <v>1</v>
      </c>
      <c r="AP41" s="15">
        <f t="shared" ref="AP41:AP52" si="17">+AN41+AO41</f>
        <v>4</v>
      </c>
      <c r="AQ41" s="15">
        <v>0</v>
      </c>
      <c r="AR41" s="40"/>
    </row>
    <row r="42" spans="1:44" ht="15.95" customHeight="1" x14ac:dyDescent="0.25">
      <c r="A42" s="47"/>
      <c r="H42" s="24">
        <v>1</v>
      </c>
      <c r="I42" s="23" t="s">
        <v>112</v>
      </c>
      <c r="J42" s="23"/>
      <c r="K42" s="23"/>
      <c r="L42" s="23" t="s">
        <v>360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6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6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H43" s="24">
        <v>2</v>
      </c>
      <c r="I43" s="23" t="s">
        <v>112</v>
      </c>
      <c r="J43" s="23"/>
      <c r="K43" s="23"/>
      <c r="L43" s="23" t="s">
        <v>106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6</v>
      </c>
      <c r="AA43" s="24">
        <v>8</v>
      </c>
      <c r="AB43" s="24">
        <v>2</v>
      </c>
      <c r="AC43" s="24">
        <f t="shared" si="16"/>
        <v>10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6</v>
      </c>
      <c r="AN43" s="24">
        <v>5</v>
      </c>
      <c r="AO43" s="24">
        <v>3</v>
      </c>
      <c r="AP43" s="24">
        <f t="shared" si="17"/>
        <v>8</v>
      </c>
      <c r="AQ43" s="24">
        <v>4</v>
      </c>
      <c r="AR43" s="40"/>
    </row>
    <row r="44" spans="1:44" ht="15.95" customHeight="1" x14ac:dyDescent="0.25">
      <c r="A44" s="47"/>
      <c r="B44" s="40"/>
      <c r="C44" s="52"/>
      <c r="D44" s="52"/>
      <c r="E44" s="52"/>
      <c r="F44" s="52"/>
      <c r="G44" s="48"/>
      <c r="H44" s="51"/>
      <c r="I44" s="52"/>
      <c r="J44" s="52"/>
      <c r="K44" s="51"/>
      <c r="L44" s="51"/>
      <c r="M44" s="51"/>
      <c r="N44" s="51"/>
      <c r="O44" s="51"/>
      <c r="P44" s="51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6</v>
      </c>
      <c r="AA44" s="24">
        <v>1</v>
      </c>
      <c r="AB44" s="24">
        <v>4</v>
      </c>
      <c r="AC44" s="24">
        <f t="shared" si="16"/>
        <v>5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5</v>
      </c>
      <c r="AN44" s="24">
        <v>1</v>
      </c>
      <c r="AO44" s="24">
        <v>1</v>
      </c>
      <c r="AP44" s="24">
        <f t="shared" si="17"/>
        <v>2</v>
      </c>
      <c r="AQ44" s="24">
        <v>0</v>
      </c>
      <c r="AR44" s="40"/>
    </row>
    <row r="45" spans="1:44" ht="15.95" customHeight="1" x14ac:dyDescent="0.25">
      <c r="A45" s="47"/>
      <c r="B45" s="11"/>
      <c r="C45" s="11"/>
      <c r="D45" s="11"/>
      <c r="E45" s="23" t="s">
        <v>142</v>
      </c>
      <c r="F45" s="23"/>
      <c r="G45" s="5">
        <f>SUM(G14:G44)</f>
        <v>20</v>
      </c>
      <c r="H45" s="5"/>
      <c r="I45" s="20"/>
      <c r="J45" s="23" t="s">
        <v>84</v>
      </c>
      <c r="K45" s="20"/>
      <c r="L45" s="5">
        <f>COUNTA(C14:C44)-8</f>
        <v>4</v>
      </c>
      <c r="N45" s="23" t="s">
        <v>102</v>
      </c>
      <c r="O45" s="5">
        <f>2*L45</f>
        <v>8</v>
      </c>
      <c r="P45" s="11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5</v>
      </c>
      <c r="AA45" s="24">
        <v>1</v>
      </c>
      <c r="AB45" s="24">
        <v>1</v>
      </c>
      <c r="AC45" s="24">
        <f t="shared" si="16"/>
        <v>2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5</v>
      </c>
      <c r="AN45" s="24">
        <v>1</v>
      </c>
      <c r="AO45" s="24">
        <v>4</v>
      </c>
      <c r="AP45" s="24">
        <f t="shared" si="17"/>
        <v>5</v>
      </c>
      <c r="AQ45" s="24">
        <v>0</v>
      </c>
      <c r="AR45" s="40"/>
    </row>
    <row r="46" spans="1:44" ht="15.95" customHeight="1" x14ac:dyDescent="0.25">
      <c r="A46" s="47"/>
      <c r="E46" s="23" t="s">
        <v>141</v>
      </c>
      <c r="F46" s="23"/>
      <c r="G46" s="5">
        <f>COUNTA(L15:L44)+COUNTIF(L15:L44,"*&amp;*")</f>
        <v>29</v>
      </c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6</v>
      </c>
      <c r="AA46" s="24">
        <v>2</v>
      </c>
      <c r="AB46" s="24">
        <v>4</v>
      </c>
      <c r="AC46" s="24">
        <f t="shared" si="16"/>
        <v>6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4</v>
      </c>
      <c r="AN46" s="24">
        <v>0</v>
      </c>
      <c r="AO46" s="24">
        <v>1</v>
      </c>
      <c r="AP46" s="24">
        <f t="shared" si="17"/>
        <v>1</v>
      </c>
      <c r="AQ46" s="24">
        <v>0</v>
      </c>
      <c r="AR46" s="40"/>
    </row>
    <row r="47" spans="1:44" ht="15.95" customHeight="1" x14ac:dyDescent="0.25">
      <c r="A47" s="47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6</v>
      </c>
      <c r="AN47" s="24">
        <v>0</v>
      </c>
      <c r="AO47" s="24">
        <v>2</v>
      </c>
      <c r="AP47" s="24">
        <f t="shared" si="17"/>
        <v>2</v>
      </c>
      <c r="AQ47" s="24">
        <v>0</v>
      </c>
      <c r="AR47" s="40"/>
    </row>
    <row r="48" spans="1:44" ht="15.95" customHeight="1" x14ac:dyDescent="0.25">
      <c r="A48" s="47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6</v>
      </c>
      <c r="AA48" s="24">
        <v>0</v>
      </c>
      <c r="AB48" s="24">
        <v>1</v>
      </c>
      <c r="AC48" s="24">
        <f t="shared" si="16"/>
        <v>1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6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B49" s="6" t="s">
        <v>117</v>
      </c>
      <c r="C49" s="6"/>
      <c r="N49" s="6"/>
      <c r="O49" s="6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5</v>
      </c>
      <c r="AA49" s="24">
        <v>1</v>
      </c>
      <c r="AB49" s="24">
        <v>3</v>
      </c>
      <c r="AC49" s="24">
        <f t="shared" si="16"/>
        <v>4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6</v>
      </c>
      <c r="AA50" s="24">
        <v>0</v>
      </c>
      <c r="AB50" s="24">
        <v>5</v>
      </c>
      <c r="AC50" s="24">
        <f t="shared" si="16"/>
        <v>5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6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C51" s="6" t="s">
        <v>86</v>
      </c>
      <c r="H51" s="6" t="s">
        <v>93</v>
      </c>
      <c r="M51" s="6" t="s">
        <v>94</v>
      </c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5</v>
      </c>
      <c r="AA51" s="24">
        <v>1</v>
      </c>
      <c r="AB51" s="24">
        <v>4</v>
      </c>
      <c r="AC51" s="24">
        <f t="shared" si="16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6</v>
      </c>
      <c r="AN51" s="24">
        <v>0</v>
      </c>
      <c r="AO51" s="24">
        <v>0</v>
      </c>
      <c r="AP51" s="24">
        <f t="shared" si="17"/>
        <v>0</v>
      </c>
      <c r="AQ51" s="24">
        <v>0</v>
      </c>
      <c r="AR51" s="40"/>
    </row>
    <row r="52" spans="1:44" ht="15.95" customHeight="1" x14ac:dyDescent="0.25">
      <c r="A52" s="47"/>
      <c r="C52" s="23" t="s">
        <v>140</v>
      </c>
      <c r="F52" s="23"/>
      <c r="H52" s="23" t="s">
        <v>140</v>
      </c>
      <c r="I52" s="23"/>
      <c r="J52" s="23"/>
      <c r="K52" s="23"/>
      <c r="L52" s="23"/>
      <c r="M52" s="23" t="s">
        <v>140</v>
      </c>
      <c r="O52" s="23"/>
      <c r="P52" s="23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4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H53" s="23"/>
      <c r="M53" s="23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66</v>
      </c>
      <c r="AA53" s="25">
        <f t="shared" ref="AA53" si="18">SUM(AA41:AA52)</f>
        <v>20</v>
      </c>
      <c r="AB53" s="25">
        <f>SUM(AB41:AB52)</f>
        <v>28</v>
      </c>
      <c r="AC53" s="25">
        <f>+AB53+AA53</f>
        <v>48</v>
      </c>
      <c r="AD53" s="25">
        <f>SUM(AD41:AD52)</f>
        <v>10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66</v>
      </c>
      <c r="AN53" s="25">
        <f t="shared" ref="AN53" si="19">SUM(AN41:AN52)</f>
        <v>11</v>
      </c>
      <c r="AO53" s="25">
        <f>SUM(AO41:AO52)</f>
        <v>13</v>
      </c>
      <c r="AP53" s="25">
        <f>+AO53+AN53</f>
        <v>24</v>
      </c>
      <c r="AQ53" s="25">
        <f>SUM(AQ41:AQ52)</f>
        <v>8</v>
      </c>
      <c r="AR53" s="40"/>
    </row>
    <row r="54" spans="1:44" ht="15.95" customHeight="1" x14ac:dyDescent="0.25">
      <c r="A54" s="47"/>
      <c r="H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11</v>
      </c>
      <c r="AA54" s="15">
        <v>3</v>
      </c>
      <c r="AB54" s="15">
        <v>2</v>
      </c>
      <c r="AC54" s="15">
        <f t="shared" ref="AC54:AC65" si="20">+AA54+AB54</f>
        <v>5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5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5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6</v>
      </c>
      <c r="AA56" s="24">
        <v>7</v>
      </c>
      <c r="AB56" s="24">
        <v>3</v>
      </c>
      <c r="AC56" s="24">
        <f t="shared" si="20"/>
        <v>10</v>
      </c>
      <c r="AD56" s="24">
        <v>2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5</v>
      </c>
      <c r="AN56" s="24">
        <v>7</v>
      </c>
      <c r="AO56" s="24">
        <v>4</v>
      </c>
      <c r="AP56" s="24">
        <f t="shared" si="21"/>
        <v>11</v>
      </c>
      <c r="AQ56" s="24">
        <v>4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5</v>
      </c>
      <c r="AA57" s="24">
        <v>1</v>
      </c>
      <c r="AB57" s="24">
        <v>3</v>
      </c>
      <c r="AC57" s="24">
        <f t="shared" si="20"/>
        <v>4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5</v>
      </c>
      <c r="AN57" s="24">
        <v>0</v>
      </c>
      <c r="AO57" s="24">
        <v>2</v>
      </c>
      <c r="AP57" s="24">
        <f t="shared" si="21"/>
        <v>2</v>
      </c>
      <c r="AQ57" s="24">
        <v>0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20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6</v>
      </c>
      <c r="AN58" s="24">
        <v>0</v>
      </c>
      <c r="AO58" s="24">
        <v>2</v>
      </c>
      <c r="AP58" s="24">
        <f t="shared" si="21"/>
        <v>2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6</v>
      </c>
      <c r="AA59" s="24">
        <v>4</v>
      </c>
      <c r="AB59" s="24">
        <v>3</v>
      </c>
      <c r="AC59" s="24">
        <f t="shared" si="20"/>
        <v>7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6</v>
      </c>
      <c r="AN59" s="24">
        <v>3</v>
      </c>
      <c r="AO59" s="24">
        <v>4</v>
      </c>
      <c r="AP59" s="24">
        <f t="shared" si="21"/>
        <v>7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6</v>
      </c>
      <c r="AA60" s="24">
        <v>1</v>
      </c>
      <c r="AB60" s="24">
        <v>6</v>
      </c>
      <c r="AC60" s="24">
        <f t="shared" si="20"/>
        <v>7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6</v>
      </c>
      <c r="AN60" s="24">
        <v>0</v>
      </c>
      <c r="AO60" s="24">
        <v>1</v>
      </c>
      <c r="AP60" s="24">
        <f t="shared" si="21"/>
        <v>1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6</v>
      </c>
      <c r="AA61" s="24">
        <v>0</v>
      </c>
      <c r="AB61" s="24">
        <v>1</v>
      </c>
      <c r="AC61" s="24">
        <f t="shared" si="20"/>
        <v>1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5</v>
      </c>
      <c r="AN61" s="24">
        <v>0</v>
      </c>
      <c r="AO61" s="24">
        <v>1</v>
      </c>
      <c r="AP61" s="24">
        <f t="shared" si="21"/>
        <v>1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4</v>
      </c>
      <c r="AA62" s="24">
        <v>0</v>
      </c>
      <c r="AB62" s="24">
        <v>4</v>
      </c>
      <c r="AC62" s="24">
        <f t="shared" si="20"/>
        <v>4</v>
      </c>
      <c r="AD62" s="24">
        <v>2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6</v>
      </c>
      <c r="AN62" s="24">
        <v>0</v>
      </c>
      <c r="AO62" s="24">
        <v>1</v>
      </c>
      <c r="AP62" s="24">
        <f t="shared" si="21"/>
        <v>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5</v>
      </c>
      <c r="AA63" s="24">
        <v>0</v>
      </c>
      <c r="AB63" s="24">
        <v>1</v>
      </c>
      <c r="AC63" s="24">
        <f t="shared" si="20"/>
        <v>1</v>
      </c>
      <c r="AD63" s="24">
        <v>0</v>
      </c>
      <c r="AE63" s="51"/>
      <c r="AF63" s="30">
        <v>7</v>
      </c>
      <c r="AG63" s="23" t="s">
        <v>110</v>
      </c>
      <c r="AL63" s="23" t="s">
        <v>148</v>
      </c>
      <c r="AM63" s="24">
        <v>5</v>
      </c>
      <c r="AN63" s="24">
        <v>2</v>
      </c>
      <c r="AO63" s="24">
        <v>0</v>
      </c>
      <c r="AP63" s="24">
        <f t="shared" si="21"/>
        <v>2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6</v>
      </c>
      <c r="AA64" s="24">
        <v>1</v>
      </c>
      <c r="AB64" s="24">
        <v>5</v>
      </c>
      <c r="AC64" s="24">
        <f t="shared" si="20"/>
        <v>6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6</v>
      </c>
      <c r="AN64" s="24">
        <v>2</v>
      </c>
      <c r="AO64" s="24">
        <v>1</v>
      </c>
      <c r="AP64" s="24">
        <f t="shared" si="21"/>
        <v>3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3</v>
      </c>
      <c r="AA65" s="24">
        <v>0</v>
      </c>
      <c r="AB65" s="24">
        <v>1</v>
      </c>
      <c r="AC65" s="24">
        <f t="shared" si="20"/>
        <v>1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6</v>
      </c>
      <c r="AN65" s="24">
        <v>0</v>
      </c>
      <c r="AO65" s="24">
        <v>2</v>
      </c>
      <c r="AP65" s="24">
        <f t="shared" si="21"/>
        <v>2</v>
      </c>
      <c r="AQ65" s="24">
        <v>0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66</v>
      </c>
      <c r="AA66" s="25">
        <f t="shared" ref="AA66" si="22">SUM(AA54:AA65)</f>
        <v>19</v>
      </c>
      <c r="AB66" s="25">
        <f>SUM(AB54:AB65)</f>
        <v>32</v>
      </c>
      <c r="AC66" s="25">
        <f>+AB66+AA66</f>
        <v>51</v>
      </c>
      <c r="AD66" s="25">
        <f>SUM(AD54:AD65)</f>
        <v>8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66</v>
      </c>
      <c r="AN66" s="25">
        <f t="shared" ref="AN66" si="23">SUM(AN54:AN65)</f>
        <v>14</v>
      </c>
      <c r="AO66" s="25">
        <f>SUM(AO54:AO65)</f>
        <v>19</v>
      </c>
      <c r="AP66" s="25">
        <f>+AO66+AN66</f>
        <v>33</v>
      </c>
      <c r="AQ66" s="25">
        <f>SUM(AQ54:AQ65)</f>
        <v>8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264</v>
      </c>
      <c r="AA67" s="39">
        <f t="shared" ref="AA67:AD67" si="24">+AA66+AA53+AA40+AA27</f>
        <v>72</v>
      </c>
      <c r="AB67" s="39">
        <f t="shared" si="24"/>
        <v>117</v>
      </c>
      <c r="AC67" s="39">
        <f t="shared" si="24"/>
        <v>189</v>
      </c>
      <c r="AD67" s="39">
        <f t="shared" si="24"/>
        <v>34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263</v>
      </c>
      <c r="AN67" s="39">
        <f t="shared" ref="AN67:AQ67" si="25">+AN66+AN53+AN40+AN27</f>
        <v>78</v>
      </c>
      <c r="AO67" s="39">
        <f t="shared" si="25"/>
        <v>114</v>
      </c>
      <c r="AP67" s="39">
        <f t="shared" si="25"/>
        <v>192</v>
      </c>
      <c r="AQ67" s="39">
        <f t="shared" si="25"/>
        <v>24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527</v>
      </c>
      <c r="AN68" s="24">
        <f>AA67+AN67</f>
        <v>150</v>
      </c>
      <c r="AO68" s="24">
        <f>AB67+AO67</f>
        <v>231</v>
      </c>
      <c r="AP68" s="37">
        <f>AC67+AP67</f>
        <v>381</v>
      </c>
      <c r="AQ68" s="24">
        <f>AD67+AQ67</f>
        <v>58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0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0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6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305</v>
      </c>
      <c r="Z77" s="24">
        <v>1</v>
      </c>
      <c r="AA77" s="24">
        <v>0</v>
      </c>
      <c r="AB77" s="24">
        <v>1</v>
      </c>
      <c r="AC77" s="24">
        <f t="shared" ref="AC77" si="26">+AA77+AB77</f>
        <v>1</v>
      </c>
      <c r="AD77" s="24">
        <v>0</v>
      </c>
      <c r="AF77" s="30">
        <v>6</v>
      </c>
      <c r="AG77" s="23" t="s">
        <v>214</v>
      </c>
      <c r="AM77" s="24">
        <v>3</v>
      </c>
      <c r="AN77" s="24">
        <v>0</v>
      </c>
      <c r="AO77" s="24">
        <v>0</v>
      </c>
      <c r="AP77" s="24">
        <f t="shared" ref="AP77" si="27">+AN77+AO77</f>
        <v>0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6.5</v>
      </c>
      <c r="T78" s="23" t="s">
        <v>213</v>
      </c>
      <c r="Z78" s="24">
        <v>6</v>
      </c>
      <c r="AA78" s="24">
        <v>2</v>
      </c>
      <c r="AB78" s="24">
        <v>0</v>
      </c>
      <c r="AC78" s="24">
        <f>+AA78+AB78</f>
        <v>2</v>
      </c>
      <c r="AD78" s="24">
        <v>0</v>
      </c>
      <c r="AF78" s="30">
        <v>7.5</v>
      </c>
      <c r="AG78" s="23" t="s">
        <v>242</v>
      </c>
      <c r="AM78" s="24">
        <v>2</v>
      </c>
      <c r="AN78" s="24">
        <v>1</v>
      </c>
      <c r="AO78" s="24">
        <v>0</v>
      </c>
      <c r="AP78" s="24">
        <f>+AN78+AO78</f>
        <v>1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H79" s="24"/>
      <c r="I79" s="24">
        <v>6</v>
      </c>
      <c r="J79" s="24">
        <v>10</v>
      </c>
      <c r="K79" s="24">
        <v>9</v>
      </c>
      <c r="L79" s="55">
        <f t="shared" ref="L79:L101" si="28">+J79+K79</f>
        <v>19</v>
      </c>
      <c r="M79" s="24">
        <v>0</v>
      </c>
      <c r="Q79" s="40"/>
      <c r="R79" s="40"/>
      <c r="S79" s="30">
        <v>9.5</v>
      </c>
      <c r="T79" s="23" t="s">
        <v>285</v>
      </c>
      <c r="Z79" s="24">
        <v>1</v>
      </c>
      <c r="AA79" s="24">
        <v>4</v>
      </c>
      <c r="AB79" s="24">
        <v>1</v>
      </c>
      <c r="AC79" s="24">
        <f t="shared" ref="AC79:AC82" si="29">+AA79+AB79</f>
        <v>5</v>
      </c>
      <c r="AD79" s="24">
        <v>0</v>
      </c>
      <c r="AF79" s="30">
        <v>9</v>
      </c>
      <c r="AG79" s="23" t="s">
        <v>241</v>
      </c>
      <c r="AM79" s="24">
        <v>3</v>
      </c>
      <c r="AN79" s="24">
        <v>1</v>
      </c>
      <c r="AO79" s="24">
        <v>3</v>
      </c>
      <c r="AP79" s="24">
        <f>+AN79+AO79</f>
        <v>4</v>
      </c>
      <c r="AQ79" s="24">
        <v>0</v>
      </c>
      <c r="AR79" s="40"/>
    </row>
    <row r="80" spans="1:44" ht="15.75" customHeight="1" x14ac:dyDescent="0.25">
      <c r="A80" s="40"/>
      <c r="D80" s="23" t="s">
        <v>78</v>
      </c>
      <c r="E80" s="23"/>
      <c r="F80" s="23"/>
      <c r="G80" s="23" t="s">
        <v>149</v>
      </c>
      <c r="H80" s="24"/>
      <c r="I80" s="24">
        <v>5</v>
      </c>
      <c r="J80" s="24">
        <v>13</v>
      </c>
      <c r="K80" s="24">
        <v>3</v>
      </c>
      <c r="L80" s="55">
        <f t="shared" si="28"/>
        <v>16</v>
      </c>
      <c r="M80" s="24">
        <v>2</v>
      </c>
      <c r="Q80" s="40"/>
      <c r="R80" s="40"/>
      <c r="S80" s="30">
        <v>6.5</v>
      </c>
      <c r="T80" s="23" t="s">
        <v>245</v>
      </c>
      <c r="Z80" s="24">
        <v>7</v>
      </c>
      <c r="AA80" s="24">
        <v>2</v>
      </c>
      <c r="AB80" s="24">
        <v>2</v>
      </c>
      <c r="AC80" s="24">
        <f t="shared" si="29"/>
        <v>4</v>
      </c>
      <c r="AD80" s="24">
        <v>0</v>
      </c>
      <c r="AF80" s="30">
        <v>8</v>
      </c>
      <c r="AG80" s="23" t="s">
        <v>306</v>
      </c>
      <c r="AM80" s="24">
        <v>1</v>
      </c>
      <c r="AN80" s="24">
        <v>0</v>
      </c>
      <c r="AO80" s="24">
        <v>0</v>
      </c>
      <c r="AP80" s="24">
        <f t="shared" ref="AP80:AP82" si="30">+AN80+AO80</f>
        <v>0</v>
      </c>
      <c r="AQ80" s="24">
        <v>0</v>
      </c>
      <c r="AR80" s="40"/>
    </row>
    <row r="81" spans="1:44" ht="15.75" customHeight="1" x14ac:dyDescent="0.25">
      <c r="A81" s="40"/>
      <c r="D81" s="23" t="s">
        <v>158</v>
      </c>
      <c r="E81" s="23"/>
      <c r="F81" s="23"/>
      <c r="G81" s="23" t="s">
        <v>136</v>
      </c>
      <c r="H81" s="24"/>
      <c r="I81" s="24">
        <v>6</v>
      </c>
      <c r="J81" s="24">
        <v>7</v>
      </c>
      <c r="K81" s="24">
        <v>5</v>
      </c>
      <c r="L81" s="55">
        <f t="shared" si="28"/>
        <v>12</v>
      </c>
      <c r="M81" s="24">
        <v>4</v>
      </c>
      <c r="Q81" s="40"/>
      <c r="R81" s="40"/>
      <c r="S81" s="30">
        <v>8</v>
      </c>
      <c r="T81" s="23" t="s">
        <v>283</v>
      </c>
      <c r="Z81" s="24">
        <v>1</v>
      </c>
      <c r="AA81" s="24">
        <v>1</v>
      </c>
      <c r="AB81" s="24">
        <v>0</v>
      </c>
      <c r="AC81" s="24">
        <f t="shared" si="29"/>
        <v>1</v>
      </c>
      <c r="AD81" s="24">
        <v>0</v>
      </c>
      <c r="AF81" s="30">
        <v>8</v>
      </c>
      <c r="AG81" s="23" t="s">
        <v>341</v>
      </c>
      <c r="AM81" s="24">
        <v>2</v>
      </c>
      <c r="AN81" s="24">
        <v>2</v>
      </c>
      <c r="AO81" s="24">
        <v>0</v>
      </c>
      <c r="AP81" s="24">
        <f t="shared" si="30"/>
        <v>2</v>
      </c>
      <c r="AQ81" s="24">
        <v>0</v>
      </c>
      <c r="AR81" s="40"/>
    </row>
    <row r="82" spans="1:44" ht="15.75" customHeight="1" x14ac:dyDescent="0.25">
      <c r="A82" s="40"/>
      <c r="D82" s="23" t="s">
        <v>123</v>
      </c>
      <c r="E82" s="23"/>
      <c r="F82" s="23"/>
      <c r="G82" s="23" t="s">
        <v>149</v>
      </c>
      <c r="H82" s="24"/>
      <c r="I82" s="24">
        <v>6</v>
      </c>
      <c r="J82" s="24">
        <v>4</v>
      </c>
      <c r="K82" s="24">
        <v>8</v>
      </c>
      <c r="L82" s="55">
        <f t="shared" si="28"/>
        <v>12</v>
      </c>
      <c r="M82" s="24">
        <v>0</v>
      </c>
      <c r="Q82" s="40"/>
      <c r="R82" s="40"/>
      <c r="S82" s="30">
        <v>7</v>
      </c>
      <c r="T82" s="23" t="s">
        <v>340</v>
      </c>
      <c r="Z82" s="24">
        <v>1</v>
      </c>
      <c r="AA82" s="24">
        <v>0</v>
      </c>
      <c r="AB82" s="24">
        <v>0</v>
      </c>
      <c r="AC82" s="24">
        <f t="shared" si="29"/>
        <v>0</v>
      </c>
      <c r="AD82" s="24">
        <v>0</v>
      </c>
      <c r="AF82" s="30">
        <v>7.5</v>
      </c>
      <c r="AG82" s="23" t="s">
        <v>362</v>
      </c>
      <c r="AM82" s="24">
        <v>1</v>
      </c>
      <c r="AN82" s="24">
        <v>0</v>
      </c>
      <c r="AO82" s="24">
        <v>1</v>
      </c>
      <c r="AP82" s="24">
        <f t="shared" si="30"/>
        <v>1</v>
      </c>
      <c r="AQ82" s="24">
        <v>0</v>
      </c>
      <c r="AR82" s="40"/>
    </row>
    <row r="83" spans="1:44" ht="15.75" customHeight="1" x14ac:dyDescent="0.25">
      <c r="A83" s="40"/>
      <c r="D83" s="23" t="s">
        <v>112</v>
      </c>
      <c r="E83" s="23"/>
      <c r="F83" s="23"/>
      <c r="G83" s="23" t="s">
        <v>148</v>
      </c>
      <c r="H83" s="24"/>
      <c r="I83" s="24">
        <v>5</v>
      </c>
      <c r="J83" s="24">
        <v>7</v>
      </c>
      <c r="K83" s="24">
        <v>4</v>
      </c>
      <c r="L83" s="55">
        <f t="shared" si="28"/>
        <v>11</v>
      </c>
      <c r="M83" s="24">
        <v>4</v>
      </c>
      <c r="Q83" s="40"/>
      <c r="R83" s="40"/>
      <c r="S83" s="30">
        <v>8.5</v>
      </c>
      <c r="T83" s="23" t="s">
        <v>244</v>
      </c>
      <c r="Z83" s="24">
        <v>1</v>
      </c>
      <c r="AA83" s="24">
        <v>2</v>
      </c>
      <c r="AB83" s="24">
        <v>0</v>
      </c>
      <c r="AC83" s="24">
        <f>+AA83+AB83</f>
        <v>2</v>
      </c>
      <c r="AD83" s="24">
        <v>0</v>
      </c>
      <c r="AF83" s="30">
        <v>7</v>
      </c>
      <c r="AG83" s="23" t="s">
        <v>293</v>
      </c>
      <c r="AM83" s="24">
        <v>2</v>
      </c>
      <c r="AN83" s="24">
        <v>1</v>
      </c>
      <c r="AO83" s="24">
        <v>0</v>
      </c>
      <c r="AP83" s="24">
        <f>+AN83+AO83</f>
        <v>1</v>
      </c>
      <c r="AQ83" s="24">
        <v>0</v>
      </c>
      <c r="AR83" s="40"/>
    </row>
    <row r="84" spans="1:44" ht="15.75" customHeight="1" x14ac:dyDescent="0.25">
      <c r="A84" s="40"/>
      <c r="D84" s="23" t="s">
        <v>171</v>
      </c>
      <c r="E84" s="23"/>
      <c r="F84" s="23"/>
      <c r="G84" s="23" t="s">
        <v>136</v>
      </c>
      <c r="H84" s="24"/>
      <c r="I84" s="24">
        <v>6</v>
      </c>
      <c r="J84" s="24">
        <v>3</v>
      </c>
      <c r="K84" s="24">
        <v>8</v>
      </c>
      <c r="L84" s="55">
        <f t="shared" si="28"/>
        <v>11</v>
      </c>
      <c r="M84" s="24">
        <v>2</v>
      </c>
      <c r="Q84" s="40"/>
      <c r="R84" s="40"/>
      <c r="S84" s="30">
        <v>7.5</v>
      </c>
      <c r="T84" s="23" t="s">
        <v>284</v>
      </c>
      <c r="Z84" s="24">
        <v>1</v>
      </c>
      <c r="AA84" s="24">
        <v>0</v>
      </c>
      <c r="AB84" s="24">
        <v>0</v>
      </c>
      <c r="AC84" s="24">
        <f t="shared" ref="AC84" si="31">+AA84+AB84</f>
        <v>0</v>
      </c>
      <c r="AD84" s="24">
        <v>0</v>
      </c>
      <c r="AF84" s="30">
        <v>7.5</v>
      </c>
      <c r="AG84" s="23" t="s">
        <v>215</v>
      </c>
      <c r="AM84" s="24">
        <v>6</v>
      </c>
      <c r="AN84" s="24">
        <v>5</v>
      </c>
      <c r="AO84" s="24">
        <v>3</v>
      </c>
      <c r="AP84" s="24">
        <f>+AN84+AO84</f>
        <v>8</v>
      </c>
      <c r="AQ84" s="24">
        <v>0</v>
      </c>
      <c r="AR84" s="40"/>
    </row>
    <row r="85" spans="1:44" ht="15.75" customHeight="1" x14ac:dyDescent="0.25">
      <c r="A85" s="40"/>
      <c r="D85" s="23" t="s">
        <v>125</v>
      </c>
      <c r="E85" s="23"/>
      <c r="F85" s="23"/>
      <c r="G85" s="23" t="s">
        <v>147</v>
      </c>
      <c r="H85" s="24"/>
      <c r="I85" s="24">
        <v>6</v>
      </c>
      <c r="J85" s="24">
        <v>8</v>
      </c>
      <c r="K85" s="24">
        <v>2</v>
      </c>
      <c r="L85" s="55">
        <f t="shared" si="28"/>
        <v>10</v>
      </c>
      <c r="M85" s="24">
        <v>0</v>
      </c>
      <c r="Q85" s="40"/>
      <c r="R85" s="40"/>
      <c r="S85" s="30">
        <v>7</v>
      </c>
      <c r="T85" s="23" t="s">
        <v>212</v>
      </c>
      <c r="Z85" s="24">
        <v>3</v>
      </c>
      <c r="AA85" s="24">
        <v>0</v>
      </c>
      <c r="AB85" s="24">
        <v>1</v>
      </c>
      <c r="AC85" s="24">
        <f>+AA85+AB85</f>
        <v>1</v>
      </c>
      <c r="AD85" s="24">
        <v>0</v>
      </c>
      <c r="AF85" s="30">
        <v>8.5</v>
      </c>
      <c r="AG85" s="23" t="s">
        <v>339</v>
      </c>
      <c r="AM85" s="24">
        <v>1</v>
      </c>
      <c r="AN85" s="24">
        <v>1</v>
      </c>
      <c r="AO85" s="24">
        <v>0</v>
      </c>
      <c r="AP85" s="24">
        <f t="shared" ref="AP85:AP86" si="32">+AN85+AO85</f>
        <v>1</v>
      </c>
      <c r="AQ85" s="24">
        <v>2</v>
      </c>
      <c r="AR85" s="40"/>
    </row>
    <row r="86" spans="1:44" ht="15.75" customHeight="1" x14ac:dyDescent="0.25">
      <c r="A86" s="40"/>
      <c r="D86" s="23" t="s">
        <v>119</v>
      </c>
      <c r="E86" s="23"/>
      <c r="F86" s="23"/>
      <c r="G86" s="23" t="s">
        <v>146</v>
      </c>
      <c r="H86" s="24"/>
      <c r="I86" s="24">
        <v>6</v>
      </c>
      <c r="J86" s="24">
        <v>7</v>
      </c>
      <c r="K86" s="24">
        <v>3</v>
      </c>
      <c r="L86" s="55">
        <f t="shared" si="28"/>
        <v>10</v>
      </c>
      <c r="M86" s="24">
        <v>2</v>
      </c>
      <c r="Q86" s="46"/>
      <c r="R86" s="46"/>
      <c r="S86" s="30">
        <v>7.5</v>
      </c>
      <c r="T86" s="23" t="s">
        <v>280</v>
      </c>
      <c r="Z86" s="24">
        <v>1</v>
      </c>
      <c r="AA86" s="24">
        <v>0</v>
      </c>
      <c r="AB86" s="24">
        <v>1</v>
      </c>
      <c r="AC86" s="24">
        <f t="shared" ref="AC86:AC88" si="33">+AA86+AB86</f>
        <v>1</v>
      </c>
      <c r="AD86" s="24">
        <v>0</v>
      </c>
      <c r="AF86" s="30">
        <v>8</v>
      </c>
      <c r="AG86" s="23" t="s">
        <v>286</v>
      </c>
      <c r="AM86" s="24">
        <v>1</v>
      </c>
      <c r="AN86" s="24">
        <v>0</v>
      </c>
      <c r="AO86" s="24">
        <v>1</v>
      </c>
      <c r="AP86" s="24">
        <f t="shared" si="32"/>
        <v>1</v>
      </c>
      <c r="AQ86" s="24">
        <v>0</v>
      </c>
      <c r="AR86" s="46"/>
    </row>
    <row r="87" spans="1:44" ht="15.75" customHeight="1" x14ac:dyDescent="0.25">
      <c r="A87" s="40"/>
      <c r="D87" s="23" t="s">
        <v>49</v>
      </c>
      <c r="E87" s="23"/>
      <c r="F87" s="23"/>
      <c r="G87" s="16" t="s">
        <v>138</v>
      </c>
      <c r="H87" s="24"/>
      <c r="I87" s="24">
        <v>6</v>
      </c>
      <c r="J87" s="24">
        <v>4</v>
      </c>
      <c r="K87" s="24">
        <v>5</v>
      </c>
      <c r="L87" s="55">
        <f t="shared" si="28"/>
        <v>9</v>
      </c>
      <c r="M87" s="24">
        <v>0</v>
      </c>
      <c r="Q87" s="46"/>
      <c r="R87" s="46"/>
      <c r="S87" s="30">
        <v>8.5</v>
      </c>
      <c r="T87" s="23" t="s">
        <v>240</v>
      </c>
      <c r="Z87" s="24">
        <v>4</v>
      </c>
      <c r="AA87" s="24">
        <v>2</v>
      </c>
      <c r="AB87" s="24">
        <v>1</v>
      </c>
      <c r="AC87" s="24">
        <f t="shared" si="33"/>
        <v>3</v>
      </c>
      <c r="AD87" s="24">
        <v>0</v>
      </c>
      <c r="AF87" s="30">
        <v>7</v>
      </c>
      <c r="AG87" s="23" t="s">
        <v>210</v>
      </c>
      <c r="AM87" s="24">
        <v>4</v>
      </c>
      <c r="AN87" s="24">
        <v>1</v>
      </c>
      <c r="AO87" s="24">
        <v>1</v>
      </c>
      <c r="AP87" s="24">
        <f>+AN87+AO87</f>
        <v>2</v>
      </c>
      <c r="AQ87" s="24">
        <v>0</v>
      </c>
      <c r="AR87" s="46"/>
    </row>
    <row r="88" spans="1:44" ht="15.75" customHeight="1" thickBot="1" x14ac:dyDescent="0.3">
      <c r="A88" s="40"/>
      <c r="D88" s="23" t="s">
        <v>175</v>
      </c>
      <c r="G88" s="23" t="s">
        <v>149</v>
      </c>
      <c r="H88" s="24"/>
      <c r="I88" s="24">
        <v>6</v>
      </c>
      <c r="J88" s="24">
        <v>2</v>
      </c>
      <c r="K88" s="24">
        <v>7</v>
      </c>
      <c r="L88" s="55">
        <f t="shared" si="28"/>
        <v>9</v>
      </c>
      <c r="M88" s="24">
        <v>0</v>
      </c>
      <c r="Q88" s="46"/>
      <c r="R88" s="46"/>
      <c r="S88" s="30">
        <v>8</v>
      </c>
      <c r="T88" s="23" t="s">
        <v>279</v>
      </c>
      <c r="Z88" s="24">
        <v>1</v>
      </c>
      <c r="AA88" s="24">
        <v>0</v>
      </c>
      <c r="AB88" s="24">
        <v>3</v>
      </c>
      <c r="AC88" s="24">
        <f t="shared" si="33"/>
        <v>3</v>
      </c>
      <c r="AD88" s="24">
        <v>0</v>
      </c>
      <c r="AF88" s="30">
        <v>6</v>
      </c>
      <c r="AG88" s="23" t="s">
        <v>364</v>
      </c>
      <c r="AM88" s="24">
        <v>1</v>
      </c>
      <c r="AN88" s="24">
        <v>0</v>
      </c>
      <c r="AO88" s="24">
        <v>0</v>
      </c>
      <c r="AP88" s="24">
        <f t="shared" ref="AP88" si="34">+AN88+AO88</f>
        <v>0</v>
      </c>
      <c r="AQ88" s="24">
        <v>0</v>
      </c>
      <c r="AR88" s="46"/>
    </row>
    <row r="89" spans="1:44" ht="15.75" customHeight="1" x14ac:dyDescent="0.25">
      <c r="A89" s="40"/>
      <c r="D89" s="23" t="s">
        <v>61</v>
      </c>
      <c r="E89" s="23"/>
      <c r="F89" s="23"/>
      <c r="G89" s="23" t="s">
        <v>17</v>
      </c>
      <c r="H89" s="24"/>
      <c r="I89" s="24">
        <v>6</v>
      </c>
      <c r="J89" s="24">
        <v>5</v>
      </c>
      <c r="K89" s="24">
        <v>3</v>
      </c>
      <c r="L89" s="55">
        <f t="shared" si="28"/>
        <v>8</v>
      </c>
      <c r="M89" s="24">
        <v>4</v>
      </c>
      <c r="Q89" s="47"/>
      <c r="R89" s="47"/>
      <c r="S89" s="8"/>
      <c r="T89" s="34" t="s">
        <v>124</v>
      </c>
      <c r="U89" s="8"/>
      <c r="V89" s="8"/>
      <c r="W89" s="8"/>
      <c r="X89" s="8"/>
      <c r="Y89" s="8"/>
      <c r="Z89" s="15">
        <f>SUM(Z77:Z88)</f>
        <v>28</v>
      </c>
      <c r="AA89" s="15">
        <f>SUM(AA77:AA88)</f>
        <v>13</v>
      </c>
      <c r="AB89" s="15">
        <f>SUM(AB77:AB88)</f>
        <v>10</v>
      </c>
      <c r="AC89" s="15">
        <f>SUM(AC77:AC88)</f>
        <v>23</v>
      </c>
      <c r="AD89" s="15">
        <f>SUM(AD77:AD88)</f>
        <v>0</v>
      </c>
      <c r="AF89" s="30">
        <v>9</v>
      </c>
      <c r="AG89" s="23" t="s">
        <v>281</v>
      </c>
      <c r="AM89" s="24">
        <v>1</v>
      </c>
      <c r="AN89" s="24">
        <v>0</v>
      </c>
      <c r="AO89" s="24">
        <v>0</v>
      </c>
      <c r="AP89" s="24">
        <f t="shared" ref="AP89:AP90" si="35">+AN89+AO89</f>
        <v>0</v>
      </c>
      <c r="AQ89" s="24">
        <v>0</v>
      </c>
      <c r="AR89" s="47"/>
    </row>
    <row r="90" spans="1:44" ht="15.75" customHeight="1" x14ac:dyDescent="0.25">
      <c r="A90" s="40"/>
      <c r="D90" s="23" t="s">
        <v>81</v>
      </c>
      <c r="E90" s="23"/>
      <c r="F90" s="23"/>
      <c r="G90" s="23" t="s">
        <v>146</v>
      </c>
      <c r="H90" s="24"/>
      <c r="I90" s="24">
        <v>6</v>
      </c>
      <c r="J90" s="24">
        <v>4</v>
      </c>
      <c r="K90" s="24">
        <v>3</v>
      </c>
      <c r="L90" s="55">
        <f t="shared" si="28"/>
        <v>7</v>
      </c>
      <c r="M90" s="24">
        <v>0</v>
      </c>
      <c r="Q90" s="47"/>
      <c r="R90" s="47"/>
      <c r="T90" s="23" t="s">
        <v>120</v>
      </c>
      <c r="Z90" s="24">
        <f>+Z89+AM92</f>
        <v>60</v>
      </c>
      <c r="AA90" s="24">
        <f>+AA89+AN92</f>
        <v>25</v>
      </c>
      <c r="AB90" s="24">
        <f>+AB89+AO92</f>
        <v>19</v>
      </c>
      <c r="AC90" s="24">
        <f>+AC89+AP92</f>
        <v>44</v>
      </c>
      <c r="AD90" s="24">
        <f>+AD89+AQ92</f>
        <v>2</v>
      </c>
      <c r="AF90" s="30">
        <v>6</v>
      </c>
      <c r="AG90" s="23" t="s">
        <v>282</v>
      </c>
      <c r="AM90" s="24">
        <v>3</v>
      </c>
      <c r="AN90" s="24">
        <v>0</v>
      </c>
      <c r="AO90" s="24">
        <v>0</v>
      </c>
      <c r="AP90" s="24">
        <f t="shared" si="35"/>
        <v>0</v>
      </c>
      <c r="AQ90" s="24">
        <v>0</v>
      </c>
      <c r="AR90" s="47"/>
    </row>
    <row r="91" spans="1:44" ht="15.75" customHeight="1" thickBot="1" x14ac:dyDescent="0.3">
      <c r="A91" s="40"/>
      <c r="D91" s="23" t="s">
        <v>88</v>
      </c>
      <c r="E91" s="23"/>
      <c r="F91" s="23"/>
      <c r="G91" s="16" t="s">
        <v>138</v>
      </c>
      <c r="H91" s="24"/>
      <c r="I91" s="24">
        <v>6</v>
      </c>
      <c r="J91" s="24">
        <v>3</v>
      </c>
      <c r="K91" s="24">
        <v>4</v>
      </c>
      <c r="L91" s="55">
        <f t="shared" si="28"/>
        <v>7</v>
      </c>
      <c r="M91" s="24">
        <v>0</v>
      </c>
      <c r="Q91" s="47"/>
      <c r="R91" s="47"/>
      <c r="AF91" s="30">
        <v>6</v>
      </c>
      <c r="AG91" s="23" t="s">
        <v>211</v>
      </c>
      <c r="AM91" s="24">
        <v>1</v>
      </c>
      <c r="AN91" s="24">
        <v>0</v>
      </c>
      <c r="AO91" s="24">
        <v>0</v>
      </c>
      <c r="AP91" s="24">
        <f>+AN91+AO91</f>
        <v>0</v>
      </c>
      <c r="AQ91" s="24">
        <v>0</v>
      </c>
      <c r="AR91" s="47"/>
    </row>
    <row r="92" spans="1:44" ht="15.75" customHeight="1" x14ac:dyDescent="0.25">
      <c r="A92" s="40"/>
      <c r="D92" s="23" t="s">
        <v>106</v>
      </c>
      <c r="G92" s="23" t="s">
        <v>148</v>
      </c>
      <c r="H92" s="24"/>
      <c r="I92" s="24">
        <v>6</v>
      </c>
      <c r="J92" s="24">
        <v>3</v>
      </c>
      <c r="K92" s="24">
        <v>4</v>
      </c>
      <c r="L92" s="55">
        <f t="shared" si="28"/>
        <v>7</v>
      </c>
      <c r="M92" s="24">
        <v>0</v>
      </c>
      <c r="Q92" s="47"/>
      <c r="R92" s="47"/>
      <c r="AF92" s="8"/>
      <c r="AG92" s="34" t="s">
        <v>124</v>
      </c>
      <c r="AH92" s="8"/>
      <c r="AI92" s="8"/>
      <c r="AJ92" s="8"/>
      <c r="AK92" s="8"/>
      <c r="AL92" s="8"/>
      <c r="AM92" s="15">
        <f>SUM(AM77:AM91)</f>
        <v>32</v>
      </c>
      <c r="AN92" s="15">
        <f>SUM(AN77:AN91)</f>
        <v>12</v>
      </c>
      <c r="AO92" s="15">
        <f>SUM(AO77:AO91)</f>
        <v>9</v>
      </c>
      <c r="AP92" s="15">
        <f>SUM(AP77:AP91)</f>
        <v>21</v>
      </c>
      <c r="AQ92" s="15">
        <f>SUM(AQ77:AQ91)</f>
        <v>2</v>
      </c>
      <c r="AR92" s="47"/>
    </row>
    <row r="93" spans="1:44" ht="15.75" customHeight="1" x14ac:dyDescent="0.25">
      <c r="A93" s="40"/>
      <c r="D93" s="23" t="s">
        <v>56</v>
      </c>
      <c r="G93" s="23" t="s">
        <v>149</v>
      </c>
      <c r="H93" s="24"/>
      <c r="I93" s="24">
        <v>6</v>
      </c>
      <c r="J93" s="24">
        <v>2</v>
      </c>
      <c r="K93" s="24">
        <v>5</v>
      </c>
      <c r="L93" s="55">
        <f t="shared" si="28"/>
        <v>7</v>
      </c>
      <c r="M93" s="24">
        <v>0</v>
      </c>
      <c r="Q93" s="47"/>
      <c r="R93" s="47"/>
      <c r="AR93" s="47"/>
    </row>
    <row r="94" spans="1:44" ht="15.75" customHeight="1" thickBot="1" x14ac:dyDescent="0.3">
      <c r="A94" s="40"/>
      <c r="D94" s="23" t="s">
        <v>172</v>
      </c>
      <c r="E94" s="23"/>
      <c r="F94" s="23"/>
      <c r="G94" s="23" t="s">
        <v>146</v>
      </c>
      <c r="H94" s="24"/>
      <c r="I94" s="24">
        <v>6</v>
      </c>
      <c r="J94" s="24">
        <v>1</v>
      </c>
      <c r="K94" s="24">
        <v>6</v>
      </c>
      <c r="L94" s="55">
        <f t="shared" si="28"/>
        <v>7</v>
      </c>
      <c r="M94" s="24">
        <v>0</v>
      </c>
      <c r="Q94" s="47"/>
      <c r="R94" s="47"/>
      <c r="S94" s="31" t="s">
        <v>150</v>
      </c>
      <c r="T94" s="31" t="s">
        <v>153</v>
      </c>
      <c r="U94" s="31"/>
      <c r="V94" s="43"/>
      <c r="W94" s="43"/>
      <c r="X94" s="43"/>
      <c r="Y94" s="43"/>
      <c r="Z94" s="43" t="s">
        <v>4</v>
      </c>
      <c r="AA94" s="43" t="s">
        <v>29</v>
      </c>
      <c r="AB94" s="43" t="s">
        <v>30</v>
      </c>
      <c r="AC94" s="43" t="s">
        <v>31</v>
      </c>
      <c r="AD94" s="43" t="s">
        <v>3</v>
      </c>
      <c r="AF94" s="31" t="s">
        <v>150</v>
      </c>
      <c r="AG94" s="31" t="s">
        <v>153</v>
      </c>
      <c r="AH94" s="31"/>
      <c r="AI94" s="43"/>
      <c r="AJ94" s="43"/>
      <c r="AK94" s="43"/>
      <c r="AL94" s="43"/>
      <c r="AM94" s="43" t="s">
        <v>4</v>
      </c>
      <c r="AN94" s="43" t="s">
        <v>29</v>
      </c>
      <c r="AO94" s="43" t="s">
        <v>30</v>
      </c>
      <c r="AP94" s="43" t="s">
        <v>31</v>
      </c>
      <c r="AQ94" s="43" t="s">
        <v>3</v>
      </c>
      <c r="AR94" s="47"/>
    </row>
    <row r="95" spans="1:44" ht="15.75" customHeight="1" x14ac:dyDescent="0.25">
      <c r="A95" s="40"/>
      <c r="D95" s="23" t="s">
        <v>83</v>
      </c>
      <c r="E95" s="23"/>
      <c r="F95" s="23"/>
      <c r="G95" s="23" t="s">
        <v>149</v>
      </c>
      <c r="H95" s="24"/>
      <c r="I95" s="24">
        <v>5</v>
      </c>
      <c r="J95" s="24">
        <v>1</v>
      </c>
      <c r="K95" s="24">
        <v>6</v>
      </c>
      <c r="L95" s="55">
        <f t="shared" si="28"/>
        <v>7</v>
      </c>
      <c r="M95" s="24">
        <v>0</v>
      </c>
      <c r="Q95" s="47"/>
      <c r="R95" s="47"/>
      <c r="S95" s="30">
        <v>6</v>
      </c>
      <c r="T95" s="23" t="s">
        <v>157</v>
      </c>
      <c r="Z95" s="24">
        <v>0.5</v>
      </c>
      <c r="AA95" s="24">
        <v>0</v>
      </c>
      <c r="AB95" s="24">
        <v>0</v>
      </c>
      <c r="AC95" s="24">
        <f t="shared" ref="AC95" si="36">+AA95+AB95</f>
        <v>0</v>
      </c>
      <c r="AD95" s="24">
        <v>0</v>
      </c>
      <c r="AF95" s="24">
        <v>8.5</v>
      </c>
      <c r="AG95" s="23" t="s">
        <v>88</v>
      </c>
      <c r="AM95" s="24">
        <v>1</v>
      </c>
      <c r="AN95" s="24">
        <v>1</v>
      </c>
      <c r="AO95" s="24">
        <v>0</v>
      </c>
      <c r="AP95" s="24">
        <f t="shared" ref="AP95:AP96" si="37">+AN95+AO95</f>
        <v>1</v>
      </c>
      <c r="AQ95" s="24">
        <v>0</v>
      </c>
      <c r="AR95" s="47"/>
    </row>
    <row r="96" spans="1:44" ht="15.75" customHeight="1" x14ac:dyDescent="0.25">
      <c r="A96" s="40"/>
      <c r="D96" s="23" t="s">
        <v>69</v>
      </c>
      <c r="E96" s="23"/>
      <c r="F96" s="23"/>
      <c r="G96" s="23" t="s">
        <v>149</v>
      </c>
      <c r="H96" s="24"/>
      <c r="I96" s="24">
        <v>3</v>
      </c>
      <c r="J96" s="24">
        <v>0</v>
      </c>
      <c r="K96" s="24">
        <v>7</v>
      </c>
      <c r="L96" s="55">
        <f t="shared" si="28"/>
        <v>7</v>
      </c>
      <c r="M96" s="24">
        <v>0</v>
      </c>
      <c r="Q96" s="47"/>
      <c r="R96" s="47"/>
      <c r="S96" s="30">
        <v>7</v>
      </c>
      <c r="T96" s="23" t="s">
        <v>92</v>
      </c>
      <c r="Z96" s="24">
        <v>1</v>
      </c>
      <c r="AA96" s="24">
        <v>0</v>
      </c>
      <c r="AB96" s="24">
        <v>0</v>
      </c>
      <c r="AC96" s="24">
        <f t="shared" ref="AC96:AC103" si="38">+AA96+AB96</f>
        <v>0</v>
      </c>
      <c r="AD96" s="24">
        <v>0</v>
      </c>
      <c r="AF96" s="24">
        <v>7.5</v>
      </c>
      <c r="AG96" s="23" t="s">
        <v>39</v>
      </c>
      <c r="AM96" s="24">
        <v>1</v>
      </c>
      <c r="AN96" s="24">
        <v>0</v>
      </c>
      <c r="AO96" s="24">
        <v>0</v>
      </c>
      <c r="AP96" s="24">
        <f t="shared" si="37"/>
        <v>0</v>
      </c>
      <c r="AQ96" s="24">
        <v>0</v>
      </c>
      <c r="AR96" s="47"/>
    </row>
    <row r="97" spans="1:44" ht="15.75" customHeight="1" x14ac:dyDescent="0.25">
      <c r="A97" s="40"/>
      <c r="D97" s="23" t="s">
        <v>35</v>
      </c>
      <c r="E97" s="23"/>
      <c r="F97" s="23"/>
      <c r="G97" s="16" t="s">
        <v>138</v>
      </c>
      <c r="H97" s="24"/>
      <c r="I97" s="24">
        <v>5</v>
      </c>
      <c r="J97" s="24">
        <v>2</v>
      </c>
      <c r="K97" s="24">
        <v>4</v>
      </c>
      <c r="L97" s="55">
        <f t="shared" si="28"/>
        <v>6</v>
      </c>
      <c r="M97" s="24">
        <v>0</v>
      </c>
      <c r="Q97" s="47"/>
      <c r="R97" s="47"/>
      <c r="S97" s="30">
        <v>6</v>
      </c>
      <c r="T97" s="23" t="s">
        <v>70</v>
      </c>
      <c r="Z97" s="24">
        <v>1</v>
      </c>
      <c r="AA97" s="24">
        <v>0</v>
      </c>
      <c r="AB97" s="24">
        <v>0</v>
      </c>
      <c r="AC97" s="24">
        <f t="shared" si="38"/>
        <v>0</v>
      </c>
      <c r="AD97" s="24">
        <v>0</v>
      </c>
      <c r="AF97" s="30">
        <v>7.5</v>
      </c>
      <c r="AG97" s="23" t="s">
        <v>41</v>
      </c>
      <c r="AM97" s="24">
        <v>1</v>
      </c>
      <c r="AN97" s="24">
        <v>2</v>
      </c>
      <c r="AO97" s="24">
        <v>0</v>
      </c>
      <c r="AP97" s="24">
        <f t="shared" ref="AP97:AP98" si="39">+AN97+AO97</f>
        <v>2</v>
      </c>
      <c r="AQ97" s="24">
        <v>0</v>
      </c>
      <c r="AR97" s="47"/>
    </row>
    <row r="98" spans="1:44" ht="15.75" customHeight="1" thickBot="1" x14ac:dyDescent="0.3">
      <c r="A98" s="40"/>
      <c r="D98" s="23" t="s">
        <v>154</v>
      </c>
      <c r="E98" s="23"/>
      <c r="F98" s="23"/>
      <c r="G98" s="23" t="s">
        <v>147</v>
      </c>
      <c r="H98" s="24"/>
      <c r="I98" s="24">
        <v>6</v>
      </c>
      <c r="J98" s="24">
        <v>2</v>
      </c>
      <c r="K98" s="24">
        <v>4</v>
      </c>
      <c r="L98" s="55">
        <f t="shared" si="28"/>
        <v>6</v>
      </c>
      <c r="M98" s="24">
        <v>2</v>
      </c>
      <c r="Q98" s="47"/>
      <c r="R98" s="47"/>
      <c r="S98" s="30">
        <v>6.5</v>
      </c>
      <c r="T98" s="23" t="s">
        <v>173</v>
      </c>
      <c r="Z98" s="24">
        <v>1</v>
      </c>
      <c r="AA98" s="24">
        <v>0</v>
      </c>
      <c r="AB98" s="24">
        <v>0</v>
      </c>
      <c r="AC98" s="24">
        <f t="shared" si="38"/>
        <v>0</v>
      </c>
      <c r="AD98" s="24">
        <v>0</v>
      </c>
      <c r="AF98" s="24">
        <v>6.5</v>
      </c>
      <c r="AG98" s="23" t="s">
        <v>130</v>
      </c>
      <c r="AM98" s="24">
        <v>1</v>
      </c>
      <c r="AN98" s="24">
        <v>0</v>
      </c>
      <c r="AO98" s="24">
        <v>0</v>
      </c>
      <c r="AP98" s="24">
        <f t="shared" si="39"/>
        <v>0</v>
      </c>
      <c r="AQ98" s="24">
        <v>0</v>
      </c>
      <c r="AR98" s="47"/>
    </row>
    <row r="99" spans="1:44" ht="15.75" customHeight="1" x14ac:dyDescent="0.25">
      <c r="A99" s="40"/>
      <c r="D99" s="23" t="s">
        <v>144</v>
      </c>
      <c r="E99" s="23"/>
      <c r="F99" s="23"/>
      <c r="G99" s="16" t="s">
        <v>138</v>
      </c>
      <c r="H99" s="24"/>
      <c r="I99" s="24">
        <v>6</v>
      </c>
      <c r="J99" s="24">
        <v>1</v>
      </c>
      <c r="K99" s="24">
        <v>5</v>
      </c>
      <c r="L99" s="55">
        <f t="shared" si="28"/>
        <v>6</v>
      </c>
      <c r="M99" s="24">
        <v>0</v>
      </c>
      <c r="Q99" s="47"/>
      <c r="R99" s="47"/>
      <c r="S99" s="30">
        <v>9</v>
      </c>
      <c r="T99" s="23" t="s">
        <v>180</v>
      </c>
      <c r="Z99" s="24">
        <v>1</v>
      </c>
      <c r="AA99" s="24">
        <v>0</v>
      </c>
      <c r="AB99" s="24">
        <v>0</v>
      </c>
      <c r="AC99" s="24">
        <f t="shared" si="38"/>
        <v>0</v>
      </c>
      <c r="AD99" s="24">
        <v>0</v>
      </c>
      <c r="AF99" s="8"/>
      <c r="AG99" s="34" t="s">
        <v>124</v>
      </c>
      <c r="AH99" s="8"/>
      <c r="AI99" s="8"/>
      <c r="AJ99" s="8"/>
      <c r="AK99" s="8"/>
      <c r="AL99" s="8"/>
      <c r="AM99" s="15">
        <f>SUM(AM95:AM98)</f>
        <v>4</v>
      </c>
      <c r="AN99" s="15">
        <f>SUM(AN95:AN98)</f>
        <v>3</v>
      </c>
      <c r="AO99" s="15">
        <f>SUM(AO95:AO98)</f>
        <v>0</v>
      </c>
      <c r="AP99" s="15">
        <f>SUM(AP95:AP98)</f>
        <v>3</v>
      </c>
      <c r="AQ99" s="15">
        <f>SUM(AQ95:AQ98)</f>
        <v>0</v>
      </c>
      <c r="AR99" s="47"/>
    </row>
    <row r="100" spans="1:44" ht="15.75" customHeight="1" x14ac:dyDescent="0.25">
      <c r="A100" s="40"/>
      <c r="D100" s="23" t="s">
        <v>157</v>
      </c>
      <c r="G100" s="16" t="s">
        <v>138</v>
      </c>
      <c r="H100" s="24"/>
      <c r="I100" s="24">
        <v>6</v>
      </c>
      <c r="J100" s="24">
        <v>1</v>
      </c>
      <c r="K100" s="24">
        <v>5</v>
      </c>
      <c r="L100" s="55">
        <f t="shared" si="28"/>
        <v>6</v>
      </c>
      <c r="M100" s="24">
        <v>0</v>
      </c>
      <c r="Q100" s="47"/>
      <c r="R100" s="47"/>
      <c r="S100" s="30">
        <v>6.5</v>
      </c>
      <c r="T100" s="23" t="s">
        <v>143</v>
      </c>
      <c r="Z100" s="24">
        <v>1</v>
      </c>
      <c r="AA100" s="24">
        <v>0</v>
      </c>
      <c r="AB100" s="24">
        <v>0</v>
      </c>
      <c r="AC100" s="24">
        <f t="shared" si="38"/>
        <v>0</v>
      </c>
      <c r="AD100" s="24">
        <v>0</v>
      </c>
      <c r="AR100" s="47"/>
    </row>
    <row r="101" spans="1:44" ht="15.75" customHeight="1" x14ac:dyDescent="0.25">
      <c r="A101" s="40"/>
      <c r="D101" s="23" t="s">
        <v>179</v>
      </c>
      <c r="E101" s="23"/>
      <c r="F101" s="23"/>
      <c r="G101" s="23" t="s">
        <v>146</v>
      </c>
      <c r="H101" s="24"/>
      <c r="I101" s="24">
        <v>6</v>
      </c>
      <c r="J101" s="24">
        <v>1</v>
      </c>
      <c r="K101" s="24">
        <v>5</v>
      </c>
      <c r="L101" s="55">
        <f t="shared" si="28"/>
        <v>6</v>
      </c>
      <c r="M101" s="24">
        <v>4</v>
      </c>
      <c r="Q101" s="47"/>
      <c r="R101" s="47"/>
      <c r="S101" s="30">
        <v>6.5</v>
      </c>
      <c r="T101" s="23" t="s">
        <v>55</v>
      </c>
      <c r="Z101" s="24">
        <v>1</v>
      </c>
      <c r="AA101" s="24">
        <v>0</v>
      </c>
      <c r="AB101" s="24">
        <v>1</v>
      </c>
      <c r="AC101" s="24">
        <f t="shared" si="38"/>
        <v>1</v>
      </c>
      <c r="AD101" s="24">
        <v>0</v>
      </c>
      <c r="AM101" s="24"/>
      <c r="AN101" s="24"/>
      <c r="AO101" s="24"/>
      <c r="AP101" s="24"/>
      <c r="AQ101" s="24"/>
      <c r="AR101" s="47"/>
    </row>
    <row r="102" spans="1:44" ht="15.75" customHeight="1" x14ac:dyDescent="0.25">
      <c r="A102" s="40"/>
      <c r="D102" s="23"/>
      <c r="E102" s="23"/>
      <c r="F102" s="23"/>
      <c r="G102" s="23"/>
      <c r="I102" s="24"/>
      <c r="J102" s="24"/>
      <c r="K102" s="24"/>
      <c r="L102" s="24"/>
      <c r="M102" s="24"/>
      <c r="Q102" s="47"/>
      <c r="R102" s="47"/>
      <c r="S102" s="30">
        <v>6.5</v>
      </c>
      <c r="T102" s="23" t="s">
        <v>42</v>
      </c>
      <c r="Z102" s="24">
        <v>1</v>
      </c>
      <c r="AA102" s="24">
        <v>0</v>
      </c>
      <c r="AB102" s="24">
        <v>1</v>
      </c>
      <c r="AC102" s="24">
        <f t="shared" si="38"/>
        <v>1</v>
      </c>
      <c r="AD102" s="24">
        <v>0</v>
      </c>
      <c r="AF102" s="30"/>
      <c r="AG102" s="23"/>
      <c r="AM102" s="24"/>
      <c r="AN102" s="24"/>
      <c r="AO102" s="24"/>
      <c r="AP102" s="24"/>
      <c r="AQ102" s="24"/>
      <c r="AR102" s="47"/>
    </row>
    <row r="103" spans="1:44" ht="15.75" customHeight="1" thickBot="1" x14ac:dyDescent="0.3">
      <c r="A103" s="40"/>
      <c r="D103" s="23"/>
      <c r="E103" s="23"/>
      <c r="F103" s="23"/>
      <c r="G103" s="23"/>
      <c r="I103" s="24"/>
      <c r="J103" s="24"/>
      <c r="K103" s="24"/>
      <c r="L103" s="24"/>
      <c r="M103" s="24"/>
      <c r="Q103" s="47"/>
      <c r="R103" s="47"/>
      <c r="S103" s="30">
        <v>8.5</v>
      </c>
      <c r="T103" s="23" t="s">
        <v>63</v>
      </c>
      <c r="Z103" s="24">
        <v>1</v>
      </c>
      <c r="AA103" s="24">
        <v>1</v>
      </c>
      <c r="AB103" s="24">
        <v>0</v>
      </c>
      <c r="AC103" s="24">
        <f t="shared" si="38"/>
        <v>1</v>
      </c>
      <c r="AD103" s="24">
        <v>0</v>
      </c>
      <c r="AR103" s="47"/>
    </row>
    <row r="104" spans="1:44" ht="15.75" customHeight="1" thickBot="1" x14ac:dyDescent="0.3">
      <c r="A104" s="40"/>
      <c r="D104" s="2" t="s">
        <v>109</v>
      </c>
      <c r="E104" s="2"/>
      <c r="F104" s="2"/>
      <c r="G104" s="4" t="s">
        <v>2</v>
      </c>
      <c r="H104" s="4"/>
      <c r="I104" s="4" t="s">
        <v>4</v>
      </c>
      <c r="J104" s="4" t="s">
        <v>29</v>
      </c>
      <c r="K104" s="4" t="s">
        <v>30</v>
      </c>
      <c r="L104" s="4" t="s">
        <v>31</v>
      </c>
      <c r="M104" s="56" t="s">
        <v>3</v>
      </c>
      <c r="N104" s="24"/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SUM(Z95:Z103)</f>
        <v>8.5</v>
      </c>
      <c r="AA104" s="15">
        <f>SUM(AA95:AA103)</f>
        <v>1</v>
      </c>
      <c r="AB104" s="15">
        <f>SUM(AB95:AB103)</f>
        <v>2</v>
      </c>
      <c r="AC104" s="15">
        <f>SUM(AC95:AC103)</f>
        <v>3</v>
      </c>
      <c r="AD104" s="15">
        <f>SUM(AD95:AD103)</f>
        <v>0</v>
      </c>
      <c r="AR104" s="47"/>
    </row>
    <row r="105" spans="1:44" ht="15.75" customHeight="1" x14ac:dyDescent="0.25">
      <c r="A105" s="40"/>
      <c r="D105" s="23" t="s">
        <v>38</v>
      </c>
      <c r="E105" s="23"/>
      <c r="F105" s="23"/>
      <c r="G105" s="23" t="s">
        <v>147</v>
      </c>
      <c r="H105" s="24"/>
      <c r="I105" s="24">
        <v>5</v>
      </c>
      <c r="J105" s="24">
        <v>1</v>
      </c>
      <c r="K105" s="24">
        <v>3</v>
      </c>
      <c r="L105" s="24">
        <f t="shared" ref="L105:L125" si="40">+J105+K105</f>
        <v>4</v>
      </c>
      <c r="M105" s="55">
        <v>6</v>
      </c>
      <c r="Q105" s="47"/>
      <c r="R105" s="47"/>
      <c r="T105" s="23" t="s">
        <v>121</v>
      </c>
      <c r="Z105" s="24">
        <f>+Z104+AM99</f>
        <v>12.5</v>
      </c>
      <c r="AA105" s="24">
        <f>+AA104+AN99</f>
        <v>4</v>
      </c>
      <c r="AB105" s="24">
        <f>+AB104+AO99</f>
        <v>2</v>
      </c>
      <c r="AC105" s="24">
        <f>+AC104+AP99</f>
        <v>6</v>
      </c>
      <c r="AD105" s="24">
        <f>+AD104+AQ99</f>
        <v>0</v>
      </c>
      <c r="AR105" s="47"/>
    </row>
    <row r="106" spans="1:44" ht="15.75" customHeight="1" x14ac:dyDescent="0.25">
      <c r="A106" s="40"/>
      <c r="D106" s="23" t="s">
        <v>112</v>
      </c>
      <c r="E106" s="23"/>
      <c r="F106" s="23"/>
      <c r="G106" s="23" t="s">
        <v>148</v>
      </c>
      <c r="H106" s="24"/>
      <c r="I106" s="24">
        <v>5</v>
      </c>
      <c r="J106" s="24">
        <v>7</v>
      </c>
      <c r="K106" s="24">
        <v>4</v>
      </c>
      <c r="L106" s="24">
        <f t="shared" si="40"/>
        <v>11</v>
      </c>
      <c r="M106" s="55">
        <v>4</v>
      </c>
      <c r="Q106" s="47"/>
      <c r="R106" s="47"/>
      <c r="S106" s="30"/>
      <c r="T106" s="23"/>
      <c r="Z106" s="24"/>
      <c r="AA106" s="24"/>
      <c r="AB106" s="24"/>
      <c r="AC106" s="24"/>
      <c r="AD106" s="24"/>
      <c r="AR106" s="47"/>
    </row>
    <row r="107" spans="1:44" ht="15.75" customHeight="1" x14ac:dyDescent="0.25">
      <c r="A107" s="40"/>
      <c r="D107" s="23" t="s">
        <v>158</v>
      </c>
      <c r="E107" s="23"/>
      <c r="F107" s="23"/>
      <c r="G107" s="23" t="s">
        <v>136</v>
      </c>
      <c r="H107" s="24"/>
      <c r="I107" s="24">
        <v>6</v>
      </c>
      <c r="J107" s="24">
        <v>7</v>
      </c>
      <c r="K107" s="24">
        <v>5</v>
      </c>
      <c r="L107" s="24">
        <f t="shared" si="40"/>
        <v>12</v>
      </c>
      <c r="M107" s="55">
        <v>4</v>
      </c>
      <c r="Q107" s="47"/>
      <c r="R107" s="47"/>
      <c r="S107" s="30"/>
      <c r="T107" s="23" t="s">
        <v>120</v>
      </c>
      <c r="Z107" s="24">
        <f>+Z90+Z105+AC117</f>
        <v>79.5</v>
      </c>
      <c r="AA107" s="24">
        <f>+AA90+AA105</f>
        <v>29</v>
      </c>
      <c r="AB107" s="24">
        <f>+AB90+AB105</f>
        <v>21</v>
      </c>
      <c r="AC107" s="24">
        <f>AB107+AA107</f>
        <v>50</v>
      </c>
      <c r="AD107" s="24">
        <f>+AD90+AD105</f>
        <v>2</v>
      </c>
      <c r="AR107" s="47"/>
    </row>
    <row r="108" spans="1:44" ht="15.75" customHeight="1" x14ac:dyDescent="0.25">
      <c r="A108" s="40"/>
      <c r="D108" s="23" t="s">
        <v>61</v>
      </c>
      <c r="E108" s="23"/>
      <c r="F108" s="23"/>
      <c r="G108" s="23" t="s">
        <v>17</v>
      </c>
      <c r="H108" s="24"/>
      <c r="I108" s="24">
        <v>6</v>
      </c>
      <c r="J108" s="24">
        <v>5</v>
      </c>
      <c r="K108" s="24">
        <v>3</v>
      </c>
      <c r="L108" s="24">
        <f t="shared" si="40"/>
        <v>8</v>
      </c>
      <c r="M108" s="55">
        <v>4</v>
      </c>
      <c r="Q108" s="47"/>
      <c r="R108" s="47"/>
      <c r="S108" s="30"/>
      <c r="T108" s="23" t="s">
        <v>107</v>
      </c>
      <c r="Z108" s="24">
        <f>+Z15+Z28+Z41+Z54+AM15+AM28+AM41+AM54</f>
        <v>79.5</v>
      </c>
      <c r="AA108" s="24">
        <f>+AA15+AA28+AA41+AA54+AN15+AN28+AN41+AN54</f>
        <v>29</v>
      </c>
      <c r="AB108" s="24">
        <f>+AB15+AB28+AB41+AB54+AO15+AO28+AO41+AO54</f>
        <v>21</v>
      </c>
      <c r="AC108" s="24">
        <f>+AC15+AC28+AC41+AC54+AP15+AP28+AP41+AP54</f>
        <v>50</v>
      </c>
      <c r="AD108" s="24">
        <f>+AD15+AD28+AD41+AD54+AQ15+AQ28+AQ41+AQ54</f>
        <v>2</v>
      </c>
      <c r="AM108" s="24"/>
      <c r="AN108" s="24"/>
      <c r="AO108" s="24"/>
      <c r="AP108" s="24"/>
      <c r="AQ108" s="24"/>
      <c r="AR108" s="47"/>
    </row>
    <row r="109" spans="1:44" ht="15.75" customHeight="1" x14ac:dyDescent="0.25">
      <c r="A109" s="40"/>
      <c r="D109" s="23" t="s">
        <v>179</v>
      </c>
      <c r="E109" s="23"/>
      <c r="F109" s="23"/>
      <c r="G109" s="23" t="s">
        <v>146</v>
      </c>
      <c r="H109" s="24"/>
      <c r="I109" s="24">
        <v>6</v>
      </c>
      <c r="J109" s="24">
        <v>1</v>
      </c>
      <c r="K109" s="24">
        <v>5</v>
      </c>
      <c r="L109" s="24">
        <f t="shared" si="40"/>
        <v>6</v>
      </c>
      <c r="M109" s="55">
        <v>4</v>
      </c>
      <c r="Q109" s="47"/>
      <c r="R109" s="47"/>
      <c r="S109" s="30"/>
      <c r="T109" s="23"/>
      <c r="AR109" s="47"/>
    </row>
    <row r="110" spans="1:44" ht="15.75" customHeight="1" x14ac:dyDescent="0.25">
      <c r="A110" s="40"/>
      <c r="D110" s="23" t="s">
        <v>173</v>
      </c>
      <c r="E110" s="23"/>
      <c r="F110" s="23"/>
      <c r="G110" s="16" t="s">
        <v>138</v>
      </c>
      <c r="H110" s="24"/>
      <c r="I110" s="24">
        <v>6</v>
      </c>
      <c r="J110" s="24">
        <v>0</v>
      </c>
      <c r="K110" s="24">
        <v>2</v>
      </c>
      <c r="L110" s="24">
        <f t="shared" si="40"/>
        <v>2</v>
      </c>
      <c r="M110" s="55">
        <v>4</v>
      </c>
      <c r="Q110" s="47"/>
      <c r="R110" s="47"/>
      <c r="AR110" s="47"/>
    </row>
    <row r="111" spans="1:44" ht="15.75" customHeight="1" x14ac:dyDescent="0.25">
      <c r="A111" s="40"/>
      <c r="D111" s="23" t="s">
        <v>126</v>
      </c>
      <c r="G111" s="23" t="s">
        <v>17</v>
      </c>
      <c r="H111" s="24"/>
      <c r="I111" s="24">
        <v>2.5</v>
      </c>
      <c r="J111" s="24">
        <v>0</v>
      </c>
      <c r="K111" s="24">
        <v>0</v>
      </c>
      <c r="L111" s="24">
        <f t="shared" si="40"/>
        <v>0</v>
      </c>
      <c r="M111" s="55">
        <v>2</v>
      </c>
      <c r="Q111" s="47"/>
      <c r="R111" s="47"/>
      <c r="AR111" s="47"/>
    </row>
    <row r="112" spans="1:44" ht="15.75" customHeight="1" x14ac:dyDescent="0.25">
      <c r="A112" s="40"/>
      <c r="D112" s="23" t="s">
        <v>44</v>
      </c>
      <c r="E112" s="23"/>
      <c r="F112" s="23"/>
      <c r="G112" s="23" t="s">
        <v>146</v>
      </c>
      <c r="H112" s="24"/>
      <c r="I112" s="24">
        <v>4</v>
      </c>
      <c r="J112" s="24">
        <v>0</v>
      </c>
      <c r="K112" s="24">
        <v>4</v>
      </c>
      <c r="L112" s="24">
        <f t="shared" si="40"/>
        <v>4</v>
      </c>
      <c r="M112" s="55">
        <v>2</v>
      </c>
      <c r="Q112" s="47"/>
      <c r="R112" s="47"/>
      <c r="S112" s="30"/>
      <c r="T112" s="23"/>
      <c r="AP112" s="24"/>
      <c r="AQ112" s="24"/>
      <c r="AR112" s="47"/>
    </row>
    <row r="113" spans="1:44" ht="15.75" customHeight="1" thickBot="1" x14ac:dyDescent="0.3">
      <c r="A113" s="40"/>
      <c r="D113" s="23" t="s">
        <v>78</v>
      </c>
      <c r="E113" s="23"/>
      <c r="F113" s="23"/>
      <c r="G113" s="23" t="s">
        <v>149</v>
      </c>
      <c r="H113" s="24"/>
      <c r="I113" s="24">
        <v>5</v>
      </c>
      <c r="J113" s="24">
        <v>13</v>
      </c>
      <c r="K113" s="24">
        <v>3</v>
      </c>
      <c r="L113" s="24">
        <f t="shared" si="40"/>
        <v>16</v>
      </c>
      <c r="M113" s="55">
        <v>2</v>
      </c>
      <c r="Q113" s="47"/>
      <c r="R113" s="47"/>
      <c r="U113" s="42" t="s">
        <v>150</v>
      </c>
      <c r="V113" s="10" t="s">
        <v>168</v>
      </c>
      <c r="W113" s="10"/>
      <c r="X113" s="10"/>
      <c r="Y113" s="10"/>
      <c r="Z113" s="10"/>
      <c r="AA113" s="10"/>
      <c r="AB113" s="10"/>
      <c r="AC113" s="42" t="s">
        <v>4</v>
      </c>
      <c r="AD113" s="42" t="s">
        <v>8</v>
      </c>
      <c r="AE113" s="42" t="s">
        <v>9</v>
      </c>
      <c r="AF113" s="42" t="s">
        <v>10</v>
      </c>
      <c r="AG113" s="42" t="s">
        <v>100</v>
      </c>
      <c r="AH113" s="42"/>
      <c r="AI113" s="42" t="s">
        <v>5</v>
      </c>
      <c r="AJ113" s="42" t="s">
        <v>7</v>
      </c>
      <c r="AK113" s="42" t="s">
        <v>6</v>
      </c>
      <c r="AL113" s="42" t="s">
        <v>101</v>
      </c>
      <c r="AR113" s="47"/>
    </row>
    <row r="114" spans="1:44" ht="15.75" customHeight="1" x14ac:dyDescent="0.25">
      <c r="A114" s="40"/>
      <c r="D114" s="23" t="s">
        <v>162</v>
      </c>
      <c r="E114" s="23"/>
      <c r="F114" s="23"/>
      <c r="G114" s="23" t="s">
        <v>21</v>
      </c>
      <c r="H114" s="24"/>
      <c r="I114" s="24">
        <v>5</v>
      </c>
      <c r="J114" s="24">
        <v>0</v>
      </c>
      <c r="K114" s="24">
        <v>4</v>
      </c>
      <c r="L114" s="24">
        <f t="shared" si="40"/>
        <v>4</v>
      </c>
      <c r="M114" s="55">
        <v>2</v>
      </c>
      <c r="Q114" s="47"/>
      <c r="R114" s="47"/>
      <c r="U114" s="57">
        <v>7.5</v>
      </c>
      <c r="V114" s="34" t="s">
        <v>16</v>
      </c>
      <c r="W114" s="34"/>
      <c r="X114" s="34"/>
      <c r="Y114" s="34"/>
      <c r="Z114" s="15"/>
      <c r="AA114" s="8"/>
      <c r="AB114" s="8"/>
      <c r="AC114" s="15">
        <v>1</v>
      </c>
      <c r="AD114" s="15">
        <v>0</v>
      </c>
      <c r="AE114" s="15">
        <v>1</v>
      </c>
      <c r="AF114" s="15">
        <v>0</v>
      </c>
      <c r="AG114" s="118">
        <f t="shared" ref="AG114" si="41">+(AD114*2+AF114)/(2*AC114)</f>
        <v>0</v>
      </c>
      <c r="AH114" s="118"/>
      <c r="AI114" s="15">
        <v>4</v>
      </c>
      <c r="AJ114" s="15">
        <v>0</v>
      </c>
      <c r="AK114" s="15">
        <v>0</v>
      </c>
      <c r="AL114" s="58">
        <f t="shared" ref="AL114" si="42">+AI114/AC114</f>
        <v>4</v>
      </c>
      <c r="AR114" s="47"/>
    </row>
    <row r="115" spans="1:44" ht="15.75" customHeight="1" x14ac:dyDescent="0.25">
      <c r="A115" s="40"/>
      <c r="D115" s="23" t="s">
        <v>139</v>
      </c>
      <c r="G115" s="23" t="s">
        <v>148</v>
      </c>
      <c r="H115" s="24"/>
      <c r="I115" s="24">
        <v>5</v>
      </c>
      <c r="J115" s="24">
        <v>0</v>
      </c>
      <c r="K115" s="24">
        <v>1</v>
      </c>
      <c r="L115" s="24">
        <f t="shared" si="40"/>
        <v>1</v>
      </c>
      <c r="M115" s="55">
        <v>2</v>
      </c>
      <c r="Q115" s="47"/>
      <c r="R115" s="47"/>
      <c r="U115" s="30">
        <v>7</v>
      </c>
      <c r="V115" s="23" t="s">
        <v>211</v>
      </c>
      <c r="W115" s="23"/>
      <c r="X115" s="23"/>
      <c r="Y115" s="23"/>
      <c r="Z115" s="24"/>
      <c r="AC115" s="24">
        <v>5</v>
      </c>
      <c r="AD115" s="24">
        <v>3</v>
      </c>
      <c r="AE115" s="24">
        <v>0</v>
      </c>
      <c r="AF115" s="24">
        <v>2</v>
      </c>
      <c r="AG115" s="115">
        <f t="shared" ref="AG115" si="43">+(AD115*2+AF115)/(2*AC115)</f>
        <v>0.8</v>
      </c>
      <c r="AH115" s="115"/>
      <c r="AI115" s="24">
        <v>12</v>
      </c>
      <c r="AJ115" s="24">
        <v>0</v>
      </c>
      <c r="AK115" s="24">
        <v>0</v>
      </c>
      <c r="AL115" s="26">
        <f t="shared" ref="AL115" si="44">+AI115/AC115</f>
        <v>2.4</v>
      </c>
      <c r="AR115" s="47"/>
    </row>
    <row r="116" spans="1:44" ht="15.75" customHeight="1" thickBot="1" x14ac:dyDescent="0.3">
      <c r="A116" s="40"/>
      <c r="D116" s="23" t="s">
        <v>171</v>
      </c>
      <c r="E116" s="23"/>
      <c r="F116" s="23"/>
      <c r="G116" s="23" t="s">
        <v>136</v>
      </c>
      <c r="H116" s="24"/>
      <c r="I116" s="24">
        <v>6</v>
      </c>
      <c r="J116" s="24">
        <v>3</v>
      </c>
      <c r="K116" s="24">
        <v>8</v>
      </c>
      <c r="L116" s="24">
        <f t="shared" si="40"/>
        <v>11</v>
      </c>
      <c r="M116" s="55">
        <v>2</v>
      </c>
      <c r="Q116" s="47"/>
      <c r="R116" s="47"/>
      <c r="U116" s="59">
        <v>7</v>
      </c>
      <c r="V116" s="31" t="s">
        <v>363</v>
      </c>
      <c r="W116" s="31"/>
      <c r="X116" s="31"/>
      <c r="Y116" s="31"/>
      <c r="Z116" s="43"/>
      <c r="AA116" s="3"/>
      <c r="AB116" s="3"/>
      <c r="AC116" s="43">
        <v>1</v>
      </c>
      <c r="AD116" s="43">
        <v>1</v>
      </c>
      <c r="AE116" s="43">
        <v>0</v>
      </c>
      <c r="AF116" s="43">
        <v>0</v>
      </c>
      <c r="AG116" s="119">
        <f t="shared" ref="AG116" si="45">+(AD116*2+AF116)/(2*AC116)</f>
        <v>1</v>
      </c>
      <c r="AH116" s="119"/>
      <c r="AI116" s="43">
        <v>2</v>
      </c>
      <c r="AJ116" s="43">
        <v>0</v>
      </c>
      <c r="AK116" s="43">
        <v>0</v>
      </c>
      <c r="AL116" s="60">
        <f t="shared" ref="AL116" si="46">+AI116/AC116</f>
        <v>2</v>
      </c>
      <c r="AR116" s="47"/>
    </row>
    <row r="117" spans="1:44" ht="15.75" customHeight="1" x14ac:dyDescent="0.25">
      <c r="A117" s="40"/>
      <c r="D117" s="23" t="s">
        <v>119</v>
      </c>
      <c r="E117" s="23"/>
      <c r="F117" s="23"/>
      <c r="G117" s="23" t="s">
        <v>146</v>
      </c>
      <c r="H117" s="24"/>
      <c r="I117" s="24">
        <v>6</v>
      </c>
      <c r="J117" s="24">
        <v>7</v>
      </c>
      <c r="K117" s="24">
        <v>3</v>
      </c>
      <c r="L117" s="24">
        <f t="shared" si="40"/>
        <v>10</v>
      </c>
      <c r="M117" s="55">
        <v>2</v>
      </c>
      <c r="Q117" s="47"/>
      <c r="R117" s="47"/>
      <c r="U117" s="8"/>
      <c r="V117" s="35"/>
      <c r="W117" s="34" t="s">
        <v>27</v>
      </c>
      <c r="X117" s="35"/>
      <c r="Y117" s="35"/>
      <c r="Z117" s="15"/>
      <c r="AA117" s="8"/>
      <c r="AB117" s="8"/>
      <c r="AC117" s="15">
        <f>SUM(AC114:AC116)</f>
        <v>7</v>
      </c>
      <c r="AD117" s="15">
        <f t="shared" ref="AD117:AF117" si="47">SUM(AD114:AD116)</f>
        <v>4</v>
      </c>
      <c r="AE117" s="15">
        <f t="shared" si="47"/>
        <v>1</v>
      </c>
      <c r="AF117" s="15">
        <f t="shared" si="47"/>
        <v>2</v>
      </c>
      <c r="AG117" s="118">
        <f>(2*AD117+AF117)/(2*AC117)</f>
        <v>0.7142857142857143</v>
      </c>
      <c r="AH117" s="118"/>
      <c r="AI117" s="15">
        <f t="shared" ref="AI117" si="48">SUM(AI114:AI116)</f>
        <v>18</v>
      </c>
      <c r="AJ117" s="15">
        <f t="shared" ref="AJ117" si="49">SUM(AJ114:AJ116)</f>
        <v>0</v>
      </c>
      <c r="AK117" s="15">
        <f t="shared" ref="AK117" si="50">SUM(AK114:AK116)</f>
        <v>0</v>
      </c>
      <c r="AL117" s="36">
        <f>+AI117/AC117</f>
        <v>2.5714285714285716</v>
      </c>
      <c r="AR117" s="47"/>
    </row>
    <row r="118" spans="1:44" ht="15.75" customHeight="1" x14ac:dyDescent="0.25">
      <c r="A118" s="40"/>
      <c r="D118" s="23" t="s">
        <v>154</v>
      </c>
      <c r="E118" s="23"/>
      <c r="F118" s="23"/>
      <c r="G118" s="23" t="s">
        <v>147</v>
      </c>
      <c r="H118" s="24"/>
      <c r="I118" s="24">
        <v>6</v>
      </c>
      <c r="J118" s="24">
        <v>2</v>
      </c>
      <c r="K118" s="24">
        <v>4</v>
      </c>
      <c r="L118" s="24">
        <f t="shared" si="40"/>
        <v>6</v>
      </c>
      <c r="M118" s="55">
        <v>2</v>
      </c>
      <c r="Q118" s="47"/>
      <c r="R118" s="47"/>
      <c r="AR118" s="47"/>
    </row>
    <row r="119" spans="1:44" ht="15.75" customHeight="1" x14ac:dyDescent="0.25">
      <c r="A119" s="40"/>
      <c r="D119" s="23" t="s">
        <v>104</v>
      </c>
      <c r="E119" s="23"/>
      <c r="F119" s="23"/>
      <c r="G119" s="23" t="s">
        <v>147</v>
      </c>
      <c r="H119" s="24"/>
      <c r="I119" s="24">
        <v>6</v>
      </c>
      <c r="J119" s="24">
        <v>1</v>
      </c>
      <c r="K119" s="24">
        <v>4</v>
      </c>
      <c r="L119" s="24">
        <f t="shared" si="40"/>
        <v>5</v>
      </c>
      <c r="M119" s="55">
        <v>2</v>
      </c>
      <c r="Q119" s="47"/>
      <c r="R119" s="47"/>
      <c r="AR119" s="47"/>
    </row>
    <row r="120" spans="1:44" ht="15.75" customHeight="1" x14ac:dyDescent="0.25">
      <c r="A120" s="40"/>
      <c r="D120" s="23" t="s">
        <v>66</v>
      </c>
      <c r="E120" s="23"/>
      <c r="F120" s="23"/>
      <c r="G120" s="23" t="s">
        <v>136</v>
      </c>
      <c r="H120" s="24"/>
      <c r="I120" s="24">
        <v>6</v>
      </c>
      <c r="J120" s="24">
        <v>0</v>
      </c>
      <c r="K120" s="24">
        <v>4</v>
      </c>
      <c r="L120" s="24">
        <f t="shared" si="40"/>
        <v>4</v>
      </c>
      <c r="M120" s="55">
        <v>2</v>
      </c>
      <c r="Q120" s="47"/>
      <c r="R120" s="47"/>
      <c r="AR120" s="47"/>
    </row>
    <row r="121" spans="1:44" ht="15.75" customHeight="1" x14ac:dyDescent="0.25">
      <c r="A121" s="40"/>
      <c r="D121" s="23" t="s">
        <v>51</v>
      </c>
      <c r="E121" s="23"/>
      <c r="F121" s="23"/>
      <c r="G121" s="23" t="s">
        <v>17</v>
      </c>
      <c r="H121" s="24"/>
      <c r="I121" s="24">
        <v>6</v>
      </c>
      <c r="J121" s="24">
        <v>2</v>
      </c>
      <c r="K121" s="24">
        <v>1</v>
      </c>
      <c r="L121" s="24">
        <f t="shared" si="40"/>
        <v>3</v>
      </c>
      <c r="M121" s="55">
        <v>2</v>
      </c>
      <c r="Q121" s="47"/>
      <c r="R121" s="47"/>
      <c r="S121" s="30"/>
      <c r="T121" s="23"/>
      <c r="U121" s="23"/>
      <c r="V121" s="23"/>
      <c r="W121" s="23"/>
      <c r="X121" s="11"/>
      <c r="Y121" s="23"/>
      <c r="Z121" s="24"/>
      <c r="AA121" s="24"/>
      <c r="AB121" s="24"/>
      <c r="AC121" s="24"/>
      <c r="AD121" s="24"/>
      <c r="AE121" s="115"/>
      <c r="AF121" s="115"/>
      <c r="AG121" s="24"/>
      <c r="AH121" s="24"/>
      <c r="AI121" s="24"/>
      <c r="AJ121" s="24"/>
      <c r="AK121" s="24"/>
      <c r="AL121" s="29"/>
      <c r="AR121" s="47"/>
    </row>
    <row r="122" spans="1:44" ht="15.75" customHeight="1" x14ac:dyDescent="0.25">
      <c r="A122" s="40"/>
      <c r="D122" s="23" t="s">
        <v>156</v>
      </c>
      <c r="G122" s="23" t="s">
        <v>136</v>
      </c>
      <c r="H122" s="24"/>
      <c r="I122" s="24">
        <v>6</v>
      </c>
      <c r="J122" s="24">
        <v>0</v>
      </c>
      <c r="K122" s="24">
        <v>3</v>
      </c>
      <c r="L122" s="24">
        <f t="shared" si="40"/>
        <v>3</v>
      </c>
      <c r="M122" s="55">
        <v>2</v>
      </c>
      <c r="Q122" s="47"/>
      <c r="R122" s="47"/>
      <c r="S122" s="30"/>
      <c r="T122" s="23"/>
      <c r="U122" s="23"/>
      <c r="V122" s="23"/>
      <c r="W122" s="23"/>
      <c r="X122" s="11"/>
      <c r="Y122" s="23"/>
      <c r="Z122" s="24"/>
      <c r="AA122" s="24"/>
      <c r="AB122" s="24"/>
      <c r="AC122" s="24"/>
      <c r="AD122" s="24"/>
      <c r="AE122" s="115"/>
      <c r="AF122" s="115"/>
      <c r="AG122" s="24"/>
      <c r="AH122" s="24"/>
      <c r="AI122" s="24"/>
      <c r="AJ122" s="24"/>
      <c r="AK122" s="24"/>
      <c r="AL122" s="29"/>
      <c r="AR122" s="47"/>
    </row>
    <row r="123" spans="1:44" ht="15.75" customHeight="1" x14ac:dyDescent="0.25">
      <c r="A123" s="40"/>
      <c r="D123" s="23" t="s">
        <v>55</v>
      </c>
      <c r="E123" s="23"/>
      <c r="F123" s="23"/>
      <c r="G123" s="23" t="s">
        <v>21</v>
      </c>
      <c r="H123" s="24"/>
      <c r="I123" s="24">
        <v>6</v>
      </c>
      <c r="J123" s="24">
        <v>0</v>
      </c>
      <c r="K123" s="24">
        <v>1</v>
      </c>
      <c r="L123" s="24">
        <f t="shared" si="40"/>
        <v>1</v>
      </c>
      <c r="M123" s="55">
        <v>2</v>
      </c>
      <c r="Q123" s="47"/>
      <c r="R123" s="47"/>
      <c r="S123" s="30"/>
      <c r="T123" s="23"/>
      <c r="U123" s="23"/>
      <c r="V123" s="23"/>
      <c r="W123" s="23"/>
      <c r="X123" s="11"/>
      <c r="Y123" s="23"/>
      <c r="Z123" s="24"/>
      <c r="AA123" s="24"/>
      <c r="AB123" s="24"/>
      <c r="AC123" s="24"/>
      <c r="AD123" s="24"/>
      <c r="AE123" s="115"/>
      <c r="AF123" s="115"/>
      <c r="AG123" s="24"/>
      <c r="AH123" s="24"/>
      <c r="AI123" s="24"/>
      <c r="AJ123" s="24"/>
      <c r="AK123" s="24"/>
      <c r="AL123" s="29"/>
      <c r="AR123" s="47"/>
    </row>
    <row r="124" spans="1:44" ht="15.75" customHeight="1" x14ac:dyDescent="0.25">
      <c r="A124" s="40"/>
      <c r="D124" s="23" t="s">
        <v>39</v>
      </c>
      <c r="E124" s="23"/>
      <c r="F124" s="23"/>
      <c r="G124" s="23" t="s">
        <v>148</v>
      </c>
      <c r="H124" s="24"/>
      <c r="I124" s="24">
        <v>6</v>
      </c>
      <c r="J124" s="24">
        <v>0</v>
      </c>
      <c r="K124" s="24">
        <v>1</v>
      </c>
      <c r="L124" s="24">
        <f t="shared" si="40"/>
        <v>1</v>
      </c>
      <c r="M124" s="55">
        <v>2</v>
      </c>
      <c r="Q124" s="47"/>
      <c r="R124" s="47"/>
      <c r="S124" s="30"/>
      <c r="T124" s="23"/>
      <c r="U124" s="23"/>
      <c r="V124" s="23"/>
      <c r="W124" s="23"/>
      <c r="X124" s="11"/>
      <c r="Y124" s="23"/>
      <c r="Z124" s="24"/>
      <c r="AA124" s="24"/>
      <c r="AB124" s="24"/>
      <c r="AC124" s="24"/>
      <c r="AD124" s="24"/>
      <c r="AE124" s="44"/>
      <c r="AF124" s="44"/>
      <c r="AG124" s="24"/>
      <c r="AH124" s="24"/>
      <c r="AI124" s="24"/>
      <c r="AJ124" s="24"/>
      <c r="AK124" s="24"/>
      <c r="AL124" s="29"/>
      <c r="AR124" s="47"/>
    </row>
    <row r="125" spans="1:44" ht="15.75" customHeight="1" x14ac:dyDescent="0.25">
      <c r="A125" s="40"/>
      <c r="D125" s="23" t="s">
        <v>20</v>
      </c>
      <c r="E125" s="23"/>
      <c r="F125" s="23"/>
      <c r="G125" s="16" t="s">
        <v>138</v>
      </c>
      <c r="H125" s="24"/>
      <c r="I125" s="24">
        <v>6</v>
      </c>
      <c r="J125" s="24">
        <v>0</v>
      </c>
      <c r="K125" s="24">
        <v>0</v>
      </c>
      <c r="L125" s="24">
        <f t="shared" si="40"/>
        <v>0</v>
      </c>
      <c r="M125" s="55">
        <v>2</v>
      </c>
      <c r="Q125" s="47"/>
      <c r="R125" s="47"/>
      <c r="S125" s="30"/>
      <c r="T125" s="23"/>
      <c r="U125" s="23"/>
      <c r="V125" s="23"/>
      <c r="W125" s="23"/>
      <c r="X125" s="11"/>
      <c r="Y125" s="23"/>
      <c r="Z125" s="24"/>
      <c r="AA125" s="24"/>
      <c r="AB125" s="24"/>
      <c r="AC125" s="24"/>
      <c r="AD125" s="24"/>
      <c r="AE125" s="44"/>
      <c r="AF125" s="44"/>
      <c r="AG125" s="24"/>
      <c r="AH125" s="24"/>
      <c r="AI125" s="24"/>
      <c r="AJ125" s="24"/>
      <c r="AK125" s="24"/>
      <c r="AL125" s="29"/>
      <c r="AR125" s="47"/>
    </row>
    <row r="126" spans="1:44" ht="15.75" customHeight="1" x14ac:dyDescent="0.25">
      <c r="A126" s="40"/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Q127" s="47"/>
      <c r="R127" s="47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x14ac:dyDescent="0.25">
      <c r="A133" s="40"/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sortState xmlns:xlrd2="http://schemas.microsoft.com/office/spreadsheetml/2017/richdata2" ref="B4:P11">
    <sortCondition descending="1" ref="J4:J11"/>
    <sortCondition descending="1" ref="G4:G11"/>
  </sortState>
  <mergeCells count="25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E122:AF122"/>
    <mergeCell ref="AE123:AF123"/>
    <mergeCell ref="AG11:AH11"/>
    <mergeCell ref="E14:F14"/>
    <mergeCell ref="B73:P73"/>
    <mergeCell ref="S73:AQ73"/>
    <mergeCell ref="G74:M74"/>
    <mergeCell ref="S74:AQ74"/>
    <mergeCell ref="AG114:AH114"/>
    <mergeCell ref="AG117:AH117"/>
    <mergeCell ref="AG115:AH115"/>
    <mergeCell ref="AG116:AH116"/>
    <mergeCell ref="AE121:AF121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21AB5-33C9-425A-A707-CF193E27769C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0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5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4</v>
      </c>
      <c r="Q3" s="40"/>
      <c r="R3" s="40"/>
      <c r="U3" s="30">
        <v>7.5</v>
      </c>
      <c r="V3" s="23" t="s">
        <v>98</v>
      </c>
      <c r="X3" s="23"/>
      <c r="Y3" s="23"/>
      <c r="Z3" s="23" t="s">
        <v>19</v>
      </c>
      <c r="AB3" s="24"/>
      <c r="AC3" s="24">
        <v>5</v>
      </c>
      <c r="AD3" s="24">
        <v>3</v>
      </c>
      <c r="AE3" s="24">
        <v>1</v>
      </c>
      <c r="AF3" s="24">
        <v>1</v>
      </c>
      <c r="AG3" s="118">
        <f t="shared" ref="AG3:AG10" si="0">+(AD3*2+AF3)/(2*AC3)</f>
        <v>0.7</v>
      </c>
      <c r="AH3" s="118"/>
      <c r="AI3" s="24">
        <v>13</v>
      </c>
      <c r="AJ3" s="24">
        <v>0</v>
      </c>
      <c r="AK3" s="24">
        <v>1</v>
      </c>
      <c r="AL3" s="26">
        <f t="shared" ref="AL3:AL10" si="1">+AI3/AC3</f>
        <v>2.6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5</v>
      </c>
      <c r="H4" s="5">
        <v>0</v>
      </c>
      <c r="I4" s="5">
        <v>0</v>
      </c>
      <c r="J4" s="5">
        <f t="shared" ref="J4:J11" si="2">2*G4+I4</f>
        <v>10</v>
      </c>
      <c r="K4" s="38">
        <f t="shared" ref="K4:K11" si="3">+J4/((G4+H4+I4)*2)</f>
        <v>1</v>
      </c>
      <c r="L4" s="5">
        <f>+$AN$27</f>
        <v>33</v>
      </c>
      <c r="M4" s="5">
        <v>14</v>
      </c>
      <c r="N4" s="5">
        <f>+$AO$27</f>
        <v>55</v>
      </c>
      <c r="O4" s="5">
        <f>+$AQ$27</f>
        <v>2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5</v>
      </c>
      <c r="AD4" s="24">
        <v>3</v>
      </c>
      <c r="AE4" s="24">
        <v>2</v>
      </c>
      <c r="AF4" s="24">
        <v>0</v>
      </c>
      <c r="AG4" s="115">
        <f t="shared" si="0"/>
        <v>0.6</v>
      </c>
      <c r="AH4" s="115"/>
      <c r="AI4" s="24">
        <v>14</v>
      </c>
      <c r="AJ4" s="24">
        <v>0</v>
      </c>
      <c r="AK4" s="24">
        <v>0</v>
      </c>
      <c r="AL4" s="26">
        <f t="shared" si="1"/>
        <v>2.8</v>
      </c>
      <c r="AQ4" s="24"/>
      <c r="AR4" s="45"/>
    </row>
    <row r="5" spans="1:44" ht="18" x14ac:dyDescent="0.25">
      <c r="A5" s="40"/>
      <c r="B5" s="5">
        <v>2</v>
      </c>
      <c r="C5" s="6" t="s">
        <v>132</v>
      </c>
      <c r="D5" s="11"/>
      <c r="E5" s="11"/>
      <c r="F5" s="11"/>
      <c r="G5" s="5">
        <v>3</v>
      </c>
      <c r="H5" s="5">
        <v>1</v>
      </c>
      <c r="I5" s="5">
        <v>1</v>
      </c>
      <c r="J5" s="5">
        <f t="shared" si="2"/>
        <v>7</v>
      </c>
      <c r="K5" s="38">
        <f t="shared" si="3"/>
        <v>0.7</v>
      </c>
      <c r="L5" s="5">
        <f>+$AA$40</f>
        <v>16</v>
      </c>
      <c r="M5" s="5">
        <v>16</v>
      </c>
      <c r="N5" s="5">
        <f>+$AB$40</f>
        <v>30</v>
      </c>
      <c r="O5" s="5">
        <f>+$AD$40</f>
        <v>4</v>
      </c>
      <c r="P5" s="5">
        <v>2</v>
      </c>
      <c r="Q5" s="46"/>
      <c r="R5" s="40"/>
      <c r="U5" s="30">
        <v>7.5</v>
      </c>
      <c r="V5" s="23" t="s">
        <v>97</v>
      </c>
      <c r="X5" s="23"/>
      <c r="Y5" s="23"/>
      <c r="Z5" s="23" t="s">
        <v>132</v>
      </c>
      <c r="AB5" s="24"/>
      <c r="AC5" s="24">
        <v>5</v>
      </c>
      <c r="AD5" s="24">
        <v>3</v>
      </c>
      <c r="AE5" s="24">
        <v>1</v>
      </c>
      <c r="AF5" s="24">
        <v>1</v>
      </c>
      <c r="AG5" s="115">
        <f t="shared" si="0"/>
        <v>0.7</v>
      </c>
      <c r="AH5" s="115"/>
      <c r="AI5" s="24">
        <v>16</v>
      </c>
      <c r="AJ5" s="24">
        <v>0</v>
      </c>
      <c r="AK5" s="24">
        <v>0</v>
      </c>
      <c r="AL5" s="26">
        <f t="shared" si="1"/>
        <v>3.2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3</v>
      </c>
      <c r="H6" s="5">
        <v>1</v>
      </c>
      <c r="I6" s="5">
        <v>1</v>
      </c>
      <c r="J6" s="5">
        <f t="shared" si="2"/>
        <v>7</v>
      </c>
      <c r="K6" s="38">
        <f t="shared" si="3"/>
        <v>0.7</v>
      </c>
      <c r="L6" s="5">
        <f>+$AA$66</f>
        <v>18</v>
      </c>
      <c r="M6" s="5">
        <v>13</v>
      </c>
      <c r="N6" s="5">
        <f>+$AB$66</f>
        <v>30</v>
      </c>
      <c r="O6" s="5">
        <f>+$AD$66</f>
        <v>8</v>
      </c>
      <c r="P6" s="5">
        <v>3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v>5</v>
      </c>
      <c r="AD6" s="24">
        <v>2</v>
      </c>
      <c r="AE6" s="24">
        <v>2</v>
      </c>
      <c r="AF6" s="24">
        <v>1</v>
      </c>
      <c r="AG6" s="115">
        <f t="shared" si="0"/>
        <v>0.5</v>
      </c>
      <c r="AH6" s="115"/>
      <c r="AI6" s="24">
        <v>16</v>
      </c>
      <c r="AJ6" s="24">
        <v>0</v>
      </c>
      <c r="AK6" s="24">
        <v>0</v>
      </c>
      <c r="AL6" s="26">
        <f t="shared" si="1"/>
        <v>3.2</v>
      </c>
      <c r="AQ6" s="24"/>
      <c r="AR6" s="45"/>
    </row>
    <row r="7" spans="1:44" ht="18" x14ac:dyDescent="0.25">
      <c r="A7" s="40"/>
      <c r="B7" s="5">
        <v>1</v>
      </c>
      <c r="C7" s="6" t="s">
        <v>131</v>
      </c>
      <c r="D7" s="11"/>
      <c r="E7" s="6"/>
      <c r="F7" s="11"/>
      <c r="G7" s="5">
        <v>3</v>
      </c>
      <c r="H7" s="5">
        <v>2</v>
      </c>
      <c r="I7" s="5">
        <v>0</v>
      </c>
      <c r="J7" s="5">
        <f t="shared" si="2"/>
        <v>6</v>
      </c>
      <c r="K7" s="38">
        <f t="shared" si="3"/>
        <v>0.6</v>
      </c>
      <c r="L7" s="5">
        <f>+$AA$27</f>
        <v>14</v>
      </c>
      <c r="M7" s="5">
        <v>14</v>
      </c>
      <c r="N7" s="5">
        <f>+$AB$27</f>
        <v>24</v>
      </c>
      <c r="O7" s="5">
        <f>+$AD$27</f>
        <v>10</v>
      </c>
      <c r="P7" s="5">
        <v>4</v>
      </c>
      <c r="Q7" s="46"/>
      <c r="R7" s="40"/>
      <c r="U7" s="30">
        <v>7.5</v>
      </c>
      <c r="V7" s="23" t="s">
        <v>111</v>
      </c>
      <c r="X7" s="23"/>
      <c r="Y7" s="23"/>
      <c r="Z7" s="23" t="s">
        <v>21</v>
      </c>
      <c r="AB7" s="24"/>
      <c r="AC7" s="24">
        <v>5</v>
      </c>
      <c r="AD7" s="24">
        <v>1</v>
      </c>
      <c r="AE7" s="24">
        <v>3</v>
      </c>
      <c r="AF7" s="24">
        <v>1</v>
      </c>
      <c r="AG7" s="115">
        <f t="shared" si="0"/>
        <v>0.3</v>
      </c>
      <c r="AH7" s="115"/>
      <c r="AI7" s="24">
        <v>16</v>
      </c>
      <c r="AJ7" s="24">
        <v>0</v>
      </c>
      <c r="AK7" s="24">
        <v>0</v>
      </c>
      <c r="AL7" s="26">
        <f t="shared" si="1"/>
        <v>3.2</v>
      </c>
      <c r="AQ7" s="24"/>
      <c r="AR7" s="45"/>
    </row>
    <row r="8" spans="1:44" ht="18" x14ac:dyDescent="0.25">
      <c r="A8" s="40"/>
      <c r="B8" s="5">
        <v>3</v>
      </c>
      <c r="C8" s="6" t="s">
        <v>47</v>
      </c>
      <c r="D8" s="11"/>
      <c r="E8" s="11"/>
      <c r="F8" s="11"/>
      <c r="G8" s="5">
        <v>2</v>
      </c>
      <c r="H8" s="5">
        <v>2</v>
      </c>
      <c r="I8" s="5">
        <v>1</v>
      </c>
      <c r="J8" s="5">
        <f t="shared" si="2"/>
        <v>5</v>
      </c>
      <c r="K8" s="38">
        <f t="shared" si="3"/>
        <v>0.5</v>
      </c>
      <c r="L8" s="5">
        <f>+$AA$53</f>
        <v>16</v>
      </c>
      <c r="M8" s="5">
        <v>16</v>
      </c>
      <c r="N8" s="5">
        <f>+$AB$53</f>
        <v>21</v>
      </c>
      <c r="O8" s="5">
        <f>+$AD$53</f>
        <v>8</v>
      </c>
      <c r="P8" s="5">
        <v>4</v>
      </c>
      <c r="Q8" s="46"/>
      <c r="R8" s="40"/>
      <c r="U8" s="30">
        <v>7</v>
      </c>
      <c r="V8" s="23" t="s">
        <v>176</v>
      </c>
      <c r="X8" s="23"/>
      <c r="Y8" s="23"/>
      <c r="Z8" s="23" t="s">
        <v>23</v>
      </c>
      <c r="AB8" s="24"/>
      <c r="AC8" s="24">
        <v>2</v>
      </c>
      <c r="AD8" s="24">
        <v>2</v>
      </c>
      <c r="AE8" s="24">
        <v>0</v>
      </c>
      <c r="AF8" s="24">
        <v>0</v>
      </c>
      <c r="AG8" s="115">
        <f t="shared" si="0"/>
        <v>1</v>
      </c>
      <c r="AH8" s="115"/>
      <c r="AI8" s="24">
        <v>7</v>
      </c>
      <c r="AJ8" s="24">
        <v>0</v>
      </c>
      <c r="AK8" s="24">
        <v>0</v>
      </c>
      <c r="AL8" s="26">
        <f t="shared" si="1"/>
        <v>3.5</v>
      </c>
      <c r="AQ8" s="24"/>
      <c r="AR8" s="45"/>
    </row>
    <row r="9" spans="1:44" ht="18" x14ac:dyDescent="0.25">
      <c r="A9" s="40"/>
      <c r="B9" s="5">
        <v>6</v>
      </c>
      <c r="C9" s="6" t="s">
        <v>21</v>
      </c>
      <c r="D9" s="11"/>
      <c r="E9" s="6"/>
      <c r="F9" s="11"/>
      <c r="G9" s="5">
        <v>1</v>
      </c>
      <c r="H9" s="5">
        <v>3</v>
      </c>
      <c r="I9" s="5">
        <v>1</v>
      </c>
      <c r="J9" s="5">
        <f t="shared" si="2"/>
        <v>3</v>
      </c>
      <c r="K9" s="38">
        <f t="shared" si="3"/>
        <v>0.3</v>
      </c>
      <c r="L9" s="5">
        <f>+$AN$40</f>
        <v>14</v>
      </c>
      <c r="M9" s="5">
        <v>16</v>
      </c>
      <c r="N9" s="5">
        <f>+$AO$40</f>
        <v>18</v>
      </c>
      <c r="O9" s="5">
        <f>+$AQ$40</f>
        <v>4</v>
      </c>
      <c r="P9" s="5">
        <v>6</v>
      </c>
      <c r="Q9" s="46"/>
      <c r="R9" s="40"/>
      <c r="U9" s="30">
        <v>7</v>
      </c>
      <c r="V9" s="23" t="s">
        <v>22</v>
      </c>
      <c r="X9" s="23"/>
      <c r="Y9" s="23"/>
      <c r="Z9" s="23" t="s">
        <v>15</v>
      </c>
      <c r="AB9" s="24"/>
      <c r="AC9" s="24">
        <v>5</v>
      </c>
      <c r="AD9" s="24">
        <v>1</v>
      </c>
      <c r="AE9" s="24">
        <v>4</v>
      </c>
      <c r="AF9" s="24">
        <v>0</v>
      </c>
      <c r="AG9" s="115">
        <f t="shared" si="0"/>
        <v>0.2</v>
      </c>
      <c r="AH9" s="115"/>
      <c r="AI9" s="24">
        <v>19</v>
      </c>
      <c r="AJ9" s="24">
        <v>0</v>
      </c>
      <c r="AK9" s="24">
        <v>0</v>
      </c>
      <c r="AL9" s="26">
        <f t="shared" si="1"/>
        <v>3.8</v>
      </c>
      <c r="AQ9" s="24"/>
      <c r="AR9" s="45"/>
    </row>
    <row r="10" spans="1:44" ht="18" x14ac:dyDescent="0.25">
      <c r="A10" s="46"/>
      <c r="B10" s="5">
        <v>8</v>
      </c>
      <c r="C10" s="6" t="s">
        <v>15</v>
      </c>
      <c r="D10" s="11"/>
      <c r="E10" s="6"/>
      <c r="F10" s="11"/>
      <c r="G10" s="5">
        <v>1</v>
      </c>
      <c r="H10" s="5">
        <v>4</v>
      </c>
      <c r="I10" s="5">
        <v>0</v>
      </c>
      <c r="J10" s="5">
        <f t="shared" si="2"/>
        <v>2</v>
      </c>
      <c r="K10" s="38">
        <f t="shared" si="3"/>
        <v>0.2</v>
      </c>
      <c r="L10" s="5">
        <f>+$AN$66</f>
        <v>10</v>
      </c>
      <c r="M10" s="5">
        <v>19</v>
      </c>
      <c r="N10" s="5">
        <f>+$AO$66</f>
        <v>12</v>
      </c>
      <c r="O10" s="5">
        <f>+$AQ$66</f>
        <v>6</v>
      </c>
      <c r="P10" s="5">
        <v>6</v>
      </c>
      <c r="Q10" s="46"/>
      <c r="R10" s="46"/>
      <c r="U10" s="30">
        <v>7.5</v>
      </c>
      <c r="V10" s="23" t="s">
        <v>16</v>
      </c>
      <c r="X10" s="23"/>
      <c r="Y10" s="23"/>
      <c r="Z10" s="23" t="s">
        <v>17</v>
      </c>
      <c r="AB10" s="24"/>
      <c r="AC10" s="24">
        <v>5</v>
      </c>
      <c r="AD10" s="24">
        <v>0</v>
      </c>
      <c r="AE10" s="24">
        <v>5</v>
      </c>
      <c r="AF10" s="24">
        <v>0</v>
      </c>
      <c r="AG10" s="115">
        <f t="shared" si="0"/>
        <v>0</v>
      </c>
      <c r="AH10" s="115"/>
      <c r="AI10" s="24">
        <v>22</v>
      </c>
      <c r="AJ10" s="24">
        <v>0</v>
      </c>
      <c r="AK10" s="24">
        <v>0</v>
      </c>
      <c r="AL10" s="26">
        <f t="shared" si="1"/>
        <v>4.4000000000000004</v>
      </c>
      <c r="AQ10" s="24"/>
      <c r="AR10" s="45"/>
    </row>
    <row r="11" spans="1:44" ht="18.75" thickBot="1" x14ac:dyDescent="0.3">
      <c r="A11" s="46"/>
      <c r="B11" s="5">
        <v>7</v>
      </c>
      <c r="C11" s="6" t="s">
        <v>161</v>
      </c>
      <c r="D11" s="11"/>
      <c r="E11" s="6"/>
      <c r="F11" s="11"/>
      <c r="G11" s="5">
        <v>0</v>
      </c>
      <c r="H11" s="5">
        <v>5</v>
      </c>
      <c r="I11" s="5">
        <v>0</v>
      </c>
      <c r="J11" s="5">
        <f t="shared" si="2"/>
        <v>0</v>
      </c>
      <c r="K11" s="38">
        <f t="shared" si="3"/>
        <v>0</v>
      </c>
      <c r="L11" s="5">
        <f>+$AN$53</f>
        <v>9</v>
      </c>
      <c r="M11" s="5">
        <v>22</v>
      </c>
      <c r="N11" s="5">
        <f>+$AO$53</f>
        <v>12</v>
      </c>
      <c r="O11" s="5">
        <f>+$AQ$53</f>
        <v>8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+AC111</f>
        <v>3</v>
      </c>
      <c r="AD11" s="24">
        <f>+AD111</f>
        <v>3</v>
      </c>
      <c r="AE11" s="24">
        <f>+AE111</f>
        <v>0</v>
      </c>
      <c r="AF11" s="24">
        <f>+AF111</f>
        <v>0</v>
      </c>
      <c r="AG11" s="115">
        <f t="shared" ref="AG11" si="4">+(AD11*2+AF11)/(2*AC11)</f>
        <v>1</v>
      </c>
      <c r="AH11" s="115"/>
      <c r="AI11" s="24">
        <f>+AI111</f>
        <v>7</v>
      </c>
      <c r="AJ11" s="24">
        <f>+AJ111</f>
        <v>0</v>
      </c>
      <c r="AK11" s="24">
        <f>+AK111</f>
        <v>0</v>
      </c>
      <c r="AL11" s="26">
        <f t="shared" ref="AL11" si="5">+AI11/AC11</f>
        <v>2.3333333333333335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18</v>
      </c>
      <c r="H12" s="9">
        <f>SUM(H4:H11)</f>
        <v>18</v>
      </c>
      <c r="I12" s="9">
        <f>SUM(I4:I11)</f>
        <v>4</v>
      </c>
      <c r="J12" s="9"/>
      <c r="K12" s="9"/>
      <c r="L12" s="9">
        <f>SUM(L4:L11)</f>
        <v>130</v>
      </c>
      <c r="M12" s="9">
        <f>SUM(M4:M11)</f>
        <v>130</v>
      </c>
      <c r="N12" s="9">
        <f>SUM(N4:N11)</f>
        <v>202</v>
      </c>
      <c r="O12" s="9">
        <f>SUM(O4:O11)</f>
        <v>50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40</v>
      </c>
      <c r="AD12" s="15">
        <f t="shared" si="6"/>
        <v>18</v>
      </c>
      <c r="AE12" s="15">
        <f t="shared" si="6"/>
        <v>18</v>
      </c>
      <c r="AF12" s="15">
        <f t="shared" si="6"/>
        <v>4</v>
      </c>
      <c r="AG12" s="15"/>
      <c r="AH12" s="15"/>
      <c r="AI12" s="15">
        <f t="shared" ref="AI12:AK12" si="7">SUM(AI3:AI11)</f>
        <v>130</v>
      </c>
      <c r="AJ12" s="15">
        <f t="shared" si="7"/>
        <v>0</v>
      </c>
      <c r="AK12" s="15">
        <f t="shared" si="7"/>
        <v>1</v>
      </c>
      <c r="AL12" s="36">
        <f>+AI12/AC12</f>
        <v>3.25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5 Summary:</v>
      </c>
      <c r="C14" s="54"/>
      <c r="D14" s="54"/>
      <c r="E14" s="116">
        <v>44479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185</v>
      </c>
      <c r="D15" s="11"/>
      <c r="E15" s="23"/>
      <c r="F15" s="23"/>
      <c r="G15" s="5">
        <v>4</v>
      </c>
      <c r="H15" s="24">
        <v>1</v>
      </c>
      <c r="I15" s="23" t="s">
        <v>92</v>
      </c>
      <c r="J15" s="23"/>
      <c r="K15" s="23"/>
      <c r="L15" s="23" t="s">
        <v>79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9</v>
      </c>
      <c r="AA15" s="24">
        <v>2</v>
      </c>
      <c r="AB15" s="24">
        <v>0</v>
      </c>
      <c r="AC15" s="24">
        <f t="shared" ref="AC15:AC26" si="8">+AA15+AB15</f>
        <v>2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10</v>
      </c>
      <c r="AN15" s="15">
        <v>4</v>
      </c>
      <c r="AO15" s="15">
        <v>6</v>
      </c>
      <c r="AP15" s="15">
        <f t="shared" ref="AP15:AP26" si="9">+AN15+AO15</f>
        <v>10</v>
      </c>
      <c r="AQ15" s="15">
        <v>0</v>
      </c>
      <c r="AR15" s="45"/>
    </row>
    <row r="16" spans="1:44" ht="15.95" customHeight="1" x14ac:dyDescent="0.25">
      <c r="A16" s="47"/>
      <c r="B16" s="24" t="s">
        <v>34</v>
      </c>
      <c r="C16" s="23" t="s">
        <v>311</v>
      </c>
      <c r="D16" s="16"/>
      <c r="E16" s="23"/>
      <c r="F16" s="23"/>
      <c r="G16" s="5"/>
      <c r="H16" s="24">
        <v>2</v>
      </c>
      <c r="I16" s="23" t="s">
        <v>312</v>
      </c>
      <c r="J16" s="23"/>
      <c r="K16" s="23"/>
      <c r="L16" s="23" t="s">
        <v>314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5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2</v>
      </c>
      <c r="AN16" s="24">
        <v>0</v>
      </c>
      <c r="AO16" s="24">
        <v>0</v>
      </c>
      <c r="AP16" s="24">
        <f t="shared" si="9"/>
        <v>0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2</v>
      </c>
      <c r="I17" s="23" t="s">
        <v>155</v>
      </c>
      <c r="J17" s="23"/>
      <c r="K17" s="23"/>
      <c r="L17" s="23" t="s">
        <v>315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5</v>
      </c>
      <c r="AA17" s="24">
        <v>7</v>
      </c>
      <c r="AB17" s="24">
        <v>5</v>
      </c>
      <c r="AC17" s="24">
        <f t="shared" si="8"/>
        <v>12</v>
      </c>
      <c r="AD17" s="24">
        <v>4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4</v>
      </c>
      <c r="AN17" s="24">
        <v>11</v>
      </c>
      <c r="AO17" s="24">
        <v>2</v>
      </c>
      <c r="AP17" s="24">
        <f t="shared" si="9"/>
        <v>13</v>
      </c>
      <c r="AQ17" s="24">
        <v>2</v>
      </c>
      <c r="AR17" s="45"/>
    </row>
    <row r="18" spans="1:44" ht="15.95" customHeight="1" x14ac:dyDescent="0.25">
      <c r="A18" s="47"/>
      <c r="H18" s="24">
        <v>2</v>
      </c>
      <c r="I18" s="23" t="s">
        <v>313</v>
      </c>
      <c r="L18" s="23"/>
      <c r="M18" s="23" t="s">
        <v>193</v>
      </c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5</v>
      </c>
      <c r="AA18" s="24">
        <v>3</v>
      </c>
      <c r="AB18" s="24">
        <v>8</v>
      </c>
      <c r="AC18" s="24">
        <f t="shared" si="8"/>
        <v>11</v>
      </c>
      <c r="AD18" s="24">
        <v>2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5</v>
      </c>
      <c r="AN18" s="24">
        <v>9</v>
      </c>
      <c r="AO18" s="24">
        <v>9</v>
      </c>
      <c r="AP18" s="24">
        <f t="shared" si="9"/>
        <v>18</v>
      </c>
      <c r="AQ18" s="24">
        <v>0</v>
      </c>
      <c r="AR18" s="45"/>
    </row>
    <row r="19" spans="1:44" ht="15.95" customHeight="1" x14ac:dyDescent="0.25">
      <c r="A19" s="47"/>
      <c r="H19" s="24"/>
      <c r="I19" s="23"/>
      <c r="L19" s="23"/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5</v>
      </c>
      <c r="AA19" s="24">
        <v>0</v>
      </c>
      <c r="AB19" s="24">
        <v>3</v>
      </c>
      <c r="AC19" s="24">
        <f t="shared" si="8"/>
        <v>3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5</v>
      </c>
      <c r="AN19" s="24">
        <v>4</v>
      </c>
      <c r="AO19" s="24">
        <v>6</v>
      </c>
      <c r="AP19" s="24">
        <f t="shared" si="9"/>
        <v>10</v>
      </c>
      <c r="AQ19" s="24">
        <v>0</v>
      </c>
      <c r="AR19" s="45"/>
    </row>
    <row r="20" spans="1:44" ht="15.95" customHeight="1" x14ac:dyDescent="0.25">
      <c r="A20" s="47"/>
      <c r="B20" s="24" t="s">
        <v>53</v>
      </c>
      <c r="C20" s="6" t="s">
        <v>183</v>
      </c>
      <c r="D20" s="11"/>
      <c r="E20" s="23"/>
      <c r="F20" s="23"/>
      <c r="G20" s="5">
        <v>4</v>
      </c>
      <c r="H20" s="24">
        <v>1</v>
      </c>
      <c r="I20" s="23" t="s">
        <v>261</v>
      </c>
      <c r="L20" s="23" t="s">
        <v>154</v>
      </c>
      <c r="M20" s="23"/>
      <c r="N20" s="23"/>
      <c r="O20" s="23"/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5</v>
      </c>
      <c r="AA20" s="24">
        <v>0</v>
      </c>
      <c r="AB20" s="24">
        <v>3</v>
      </c>
      <c r="AC20" s="24">
        <f t="shared" si="8"/>
        <v>3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5</v>
      </c>
      <c r="AN20" s="24">
        <v>2</v>
      </c>
      <c r="AO20" s="24">
        <v>5</v>
      </c>
      <c r="AP20" s="24">
        <f t="shared" si="9"/>
        <v>7</v>
      </c>
      <c r="AQ20" s="24">
        <v>0</v>
      </c>
      <c r="AR20" s="45"/>
    </row>
    <row r="21" spans="1:44" ht="15.95" customHeight="1" x14ac:dyDescent="0.25">
      <c r="A21" s="47"/>
      <c r="B21" s="24" t="s">
        <v>34</v>
      </c>
      <c r="C21" s="23"/>
      <c r="D21" s="16" t="s">
        <v>140</v>
      </c>
      <c r="E21" s="23"/>
      <c r="F21" s="23"/>
      <c r="G21" s="5"/>
      <c r="H21" s="24">
        <v>1</v>
      </c>
      <c r="I21" s="23" t="s">
        <v>261</v>
      </c>
      <c r="L21" s="23" t="s">
        <v>316</v>
      </c>
      <c r="M21" s="23"/>
      <c r="N21" s="23"/>
      <c r="O21" s="23"/>
      <c r="P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5</v>
      </c>
      <c r="AA21" s="24">
        <v>1</v>
      </c>
      <c r="AB21" s="24">
        <v>2</v>
      </c>
      <c r="AC21" s="24">
        <f t="shared" si="8"/>
        <v>3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4</v>
      </c>
      <c r="AN21" s="24">
        <v>0</v>
      </c>
      <c r="AO21" s="24">
        <v>4</v>
      </c>
      <c r="AP21" s="24">
        <f t="shared" si="9"/>
        <v>4</v>
      </c>
      <c r="AQ21" s="24">
        <v>0</v>
      </c>
      <c r="AR21" s="45"/>
    </row>
    <row r="22" spans="1:44" ht="15.95" customHeight="1" x14ac:dyDescent="0.25">
      <c r="A22" s="47"/>
      <c r="H22" s="24">
        <v>2</v>
      </c>
      <c r="I22" s="23" t="s">
        <v>261</v>
      </c>
      <c r="L22" s="23"/>
      <c r="M22" s="23" t="s">
        <v>193</v>
      </c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4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3</v>
      </c>
      <c r="AN22" s="24">
        <v>0</v>
      </c>
      <c r="AO22" s="24">
        <v>5</v>
      </c>
      <c r="AP22" s="24">
        <f t="shared" si="9"/>
        <v>5</v>
      </c>
      <c r="AQ22" s="24">
        <v>0</v>
      </c>
      <c r="AR22" s="45"/>
    </row>
    <row r="23" spans="1:44" ht="15.95" customHeight="1" x14ac:dyDescent="0.25">
      <c r="A23" s="47"/>
      <c r="H23" s="24">
        <v>2</v>
      </c>
      <c r="I23" s="23" t="s">
        <v>125</v>
      </c>
      <c r="L23" s="23" t="s">
        <v>42</v>
      </c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5</v>
      </c>
      <c r="AA23" s="24">
        <v>1</v>
      </c>
      <c r="AB23" s="24">
        <v>1</v>
      </c>
      <c r="AC23" s="24">
        <f t="shared" si="8"/>
        <v>2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3</v>
      </c>
      <c r="AN23" s="24">
        <v>0</v>
      </c>
      <c r="AO23" s="24">
        <v>7</v>
      </c>
      <c r="AP23" s="24">
        <f t="shared" si="9"/>
        <v>7</v>
      </c>
      <c r="AQ23" s="24">
        <v>0</v>
      </c>
      <c r="AR23" s="50"/>
    </row>
    <row r="24" spans="1:44" ht="15.95" customHeight="1" x14ac:dyDescent="0.25">
      <c r="A24" s="47"/>
      <c r="B24" s="40"/>
      <c r="C24" s="52"/>
      <c r="D24" s="52"/>
      <c r="E24" s="52"/>
      <c r="F24" s="52"/>
      <c r="G24" s="48"/>
      <c r="H24" s="51"/>
      <c r="I24" s="52"/>
      <c r="J24" s="52"/>
      <c r="K24" s="51"/>
      <c r="L24" s="51"/>
      <c r="M24" s="51"/>
      <c r="N24" s="51"/>
      <c r="O24" s="51"/>
      <c r="P24" s="51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0</v>
      </c>
      <c r="AA24" s="24">
        <v>0</v>
      </c>
      <c r="AB24" s="24">
        <v>0</v>
      </c>
      <c r="AC24" s="24">
        <f t="shared" si="8"/>
        <v>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4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B25" s="48" t="s">
        <v>58</v>
      </c>
      <c r="C25" s="6" t="s">
        <v>182</v>
      </c>
      <c r="E25" s="23"/>
      <c r="F25" s="23"/>
      <c r="G25" s="5">
        <v>4</v>
      </c>
      <c r="H25" s="24">
        <v>1</v>
      </c>
      <c r="I25" s="23" t="s">
        <v>171</v>
      </c>
      <c r="J25" s="23"/>
      <c r="K25" s="23"/>
      <c r="L25" s="23" t="s">
        <v>158</v>
      </c>
      <c r="M25" s="23"/>
      <c r="N25" s="23"/>
      <c r="O25" s="23"/>
      <c r="P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4</v>
      </c>
      <c r="AA25" s="24">
        <v>0</v>
      </c>
      <c r="AB25" s="24">
        <v>2</v>
      </c>
      <c r="AC25" s="24">
        <f t="shared" si="8"/>
        <v>2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5</v>
      </c>
      <c r="AN25" s="24">
        <v>2</v>
      </c>
      <c r="AO25" s="24">
        <v>4</v>
      </c>
      <c r="AP25" s="24">
        <f t="shared" si="9"/>
        <v>6</v>
      </c>
      <c r="AQ25" s="24">
        <v>0</v>
      </c>
      <c r="AR25" s="40"/>
    </row>
    <row r="26" spans="1:44" ht="15.95" customHeight="1" x14ac:dyDescent="0.25">
      <c r="A26" s="47"/>
      <c r="B26" s="24" t="s">
        <v>34</v>
      </c>
      <c r="C26" s="16" t="s">
        <v>324</v>
      </c>
      <c r="D26" s="16"/>
      <c r="E26" s="23"/>
      <c r="F26" s="23"/>
      <c r="G26" s="11"/>
      <c r="H26" s="24">
        <v>1</v>
      </c>
      <c r="I26" s="23" t="s">
        <v>158</v>
      </c>
      <c r="J26" s="23"/>
      <c r="K26" s="23"/>
      <c r="L26" s="23" t="s">
        <v>171</v>
      </c>
      <c r="M26" s="23"/>
      <c r="N26" s="23"/>
      <c r="O26" s="23"/>
      <c r="P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3</v>
      </c>
      <c r="AA26" s="24">
        <v>0</v>
      </c>
      <c r="AB26" s="24">
        <v>0</v>
      </c>
      <c r="AC26" s="24">
        <f t="shared" si="8"/>
        <v>0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4</v>
      </c>
      <c r="AN26" s="24">
        <v>1</v>
      </c>
      <c r="AO26" s="24">
        <v>6</v>
      </c>
      <c r="AP26" s="24">
        <f t="shared" si="9"/>
        <v>7</v>
      </c>
      <c r="AQ26" s="24">
        <v>0</v>
      </c>
      <c r="AR26" s="40"/>
    </row>
    <row r="27" spans="1:44" ht="15.95" customHeight="1" thickBot="1" x14ac:dyDescent="0.3">
      <c r="A27" s="47"/>
      <c r="C27" s="16" t="s">
        <v>325</v>
      </c>
      <c r="D27" s="16"/>
      <c r="E27" s="23"/>
      <c r="F27" s="23"/>
      <c r="G27" s="5"/>
      <c r="H27" s="24">
        <v>2</v>
      </c>
      <c r="I27" s="23" t="s">
        <v>158</v>
      </c>
      <c r="J27" s="23"/>
      <c r="K27" s="23"/>
      <c r="L27" s="23" t="s">
        <v>321</v>
      </c>
      <c r="M27" s="23"/>
      <c r="N27" s="23"/>
      <c r="O27" s="23"/>
      <c r="P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55</v>
      </c>
      <c r="AA27" s="25">
        <f t="shared" ref="AA27" si="10">SUM(AA15:AA26)</f>
        <v>14</v>
      </c>
      <c r="AB27" s="25">
        <f>SUM(AB15:AB26)</f>
        <v>24</v>
      </c>
      <c r="AC27" s="25">
        <f>+AB27+AA27</f>
        <v>38</v>
      </c>
      <c r="AD27" s="25">
        <f>SUM(AD15:AD26)</f>
        <v>10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54</v>
      </c>
      <c r="AN27" s="25">
        <f t="shared" ref="AN27" si="11">SUM(AN15:AN26)</f>
        <v>33</v>
      </c>
      <c r="AO27" s="25">
        <f>SUM(AO15:AO26)</f>
        <v>55</v>
      </c>
      <c r="AP27" s="25">
        <f>+AO27+AN27</f>
        <v>88</v>
      </c>
      <c r="AQ27" s="25">
        <f>SUM(AQ15:AQ26)</f>
        <v>2</v>
      </c>
      <c r="AR27" s="40"/>
    </row>
    <row r="28" spans="1:44" ht="15.95" customHeight="1" x14ac:dyDescent="0.25">
      <c r="A28" s="47"/>
      <c r="C28" s="16" t="s">
        <v>326</v>
      </c>
      <c r="H28" s="24">
        <v>2</v>
      </c>
      <c r="I28" s="23" t="s">
        <v>171</v>
      </c>
      <c r="L28" s="23" t="s">
        <v>158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4</v>
      </c>
      <c r="AA28" s="15">
        <v>3</v>
      </c>
      <c r="AB28" s="15">
        <v>3</v>
      </c>
      <c r="AC28" s="15">
        <f t="shared" ref="AC28:AC39" si="12">+AA28+AB28</f>
        <v>6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10</v>
      </c>
      <c r="AN28" s="15">
        <v>7</v>
      </c>
      <c r="AO28" s="15">
        <v>6</v>
      </c>
      <c r="AP28" s="15">
        <f t="shared" ref="AP28:AP39" si="13">+AN28+AO28</f>
        <v>13</v>
      </c>
      <c r="AQ28" s="15">
        <v>2</v>
      </c>
      <c r="AR28" s="40"/>
    </row>
    <row r="29" spans="1:44" ht="15.95" customHeight="1" x14ac:dyDescent="0.25">
      <c r="A29" s="47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5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5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C30" s="6" t="s">
        <v>188</v>
      </c>
      <c r="E30" s="23"/>
      <c r="F30" s="23"/>
      <c r="G30" s="5">
        <v>3</v>
      </c>
      <c r="H30" s="24">
        <v>1</v>
      </c>
      <c r="I30" s="23" t="s">
        <v>106</v>
      </c>
      <c r="J30" s="23"/>
      <c r="K30" s="23"/>
      <c r="L30" s="23" t="s">
        <v>112</v>
      </c>
      <c r="M30" s="23"/>
      <c r="N30" s="23"/>
      <c r="O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5</v>
      </c>
      <c r="AA30" s="24">
        <v>2</v>
      </c>
      <c r="AB30" s="24">
        <v>4</v>
      </c>
      <c r="AC30" s="24">
        <f t="shared" si="12"/>
        <v>6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B31" s="24" t="s">
        <v>34</v>
      </c>
      <c r="C31" s="23" t="s">
        <v>323</v>
      </c>
      <c r="D31" s="16"/>
      <c r="H31" s="24">
        <v>1</v>
      </c>
      <c r="I31" s="23" t="s">
        <v>112</v>
      </c>
      <c r="J31" s="23"/>
      <c r="K31" s="23"/>
      <c r="L31" s="23" t="s">
        <v>322</v>
      </c>
      <c r="M31" s="24"/>
      <c r="N31" s="23"/>
      <c r="O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4</v>
      </c>
      <c r="AA31" s="24">
        <v>2</v>
      </c>
      <c r="AB31" s="24">
        <v>4</v>
      </c>
      <c r="AC31" s="24">
        <f t="shared" si="12"/>
        <v>6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4</v>
      </c>
      <c r="AN31" s="24">
        <v>1</v>
      </c>
      <c r="AO31" s="24">
        <v>0</v>
      </c>
      <c r="AP31" s="24">
        <f t="shared" si="13"/>
        <v>1</v>
      </c>
      <c r="AQ31" s="24">
        <v>0</v>
      </c>
      <c r="AR31" s="40"/>
    </row>
    <row r="32" spans="1:44" ht="15.95" customHeight="1" x14ac:dyDescent="0.25">
      <c r="A32" s="47"/>
      <c r="H32" s="24">
        <v>1</v>
      </c>
      <c r="I32" s="23" t="s">
        <v>110</v>
      </c>
      <c r="L32" s="23" t="s">
        <v>335</v>
      </c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5</v>
      </c>
      <c r="AA32" s="24">
        <v>1</v>
      </c>
      <c r="AB32" s="24">
        <v>5</v>
      </c>
      <c r="AC32" s="24">
        <f t="shared" si="12"/>
        <v>6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4</v>
      </c>
      <c r="AN32" s="24">
        <v>1</v>
      </c>
      <c r="AO32" s="24">
        <v>2</v>
      </c>
      <c r="AP32" s="24">
        <f t="shared" si="13"/>
        <v>3</v>
      </c>
      <c r="AQ32" s="24">
        <v>0</v>
      </c>
      <c r="AR32" s="40"/>
    </row>
    <row r="33" spans="1:44" ht="15.95" customHeight="1" x14ac:dyDescent="0.25">
      <c r="A33" s="47"/>
      <c r="B33" s="40"/>
      <c r="C33" s="52"/>
      <c r="D33" s="52"/>
      <c r="E33" s="52"/>
      <c r="F33" s="52"/>
      <c r="G33" s="48"/>
      <c r="H33" s="51"/>
      <c r="I33" s="52"/>
      <c r="J33" s="52"/>
      <c r="K33" s="51"/>
      <c r="L33" s="51"/>
      <c r="M33" s="51"/>
      <c r="N33" s="51"/>
      <c r="O33" s="51"/>
      <c r="P33" s="51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5</v>
      </c>
      <c r="AA33" s="24">
        <v>3</v>
      </c>
      <c r="AB33" s="24">
        <v>5</v>
      </c>
      <c r="AC33" s="24">
        <f t="shared" si="12"/>
        <v>8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3</v>
      </c>
      <c r="AN33" s="24">
        <v>0</v>
      </c>
      <c r="AO33" s="24">
        <v>1</v>
      </c>
      <c r="AP33" s="24">
        <f t="shared" si="13"/>
        <v>1</v>
      </c>
      <c r="AQ33" s="24">
        <v>0</v>
      </c>
      <c r="AR33" s="40"/>
    </row>
    <row r="34" spans="1:44" ht="15.95" customHeight="1" x14ac:dyDescent="0.25">
      <c r="A34" s="47"/>
      <c r="B34" s="48" t="s">
        <v>67</v>
      </c>
      <c r="C34" s="6" t="s">
        <v>184</v>
      </c>
      <c r="F34" s="20"/>
      <c r="G34" s="5">
        <v>3</v>
      </c>
      <c r="H34" s="24">
        <v>1</v>
      </c>
      <c r="I34" s="23" t="s">
        <v>119</v>
      </c>
      <c r="J34" s="23"/>
      <c r="K34" s="23"/>
      <c r="L34" s="23" t="s">
        <v>336</v>
      </c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3</v>
      </c>
      <c r="AA34" s="24">
        <v>1</v>
      </c>
      <c r="AB34" s="24">
        <v>3</v>
      </c>
      <c r="AC34" s="24">
        <f t="shared" si="12"/>
        <v>4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5</v>
      </c>
      <c r="AN34" s="24">
        <v>1</v>
      </c>
      <c r="AO34" s="24">
        <v>2</v>
      </c>
      <c r="AP34" s="24">
        <f t="shared" si="13"/>
        <v>3</v>
      </c>
      <c r="AQ34" s="24">
        <v>0</v>
      </c>
      <c r="AR34" s="40"/>
    </row>
    <row r="35" spans="1:44" ht="15.95" customHeight="1" x14ac:dyDescent="0.25">
      <c r="A35" s="47" t="s">
        <v>64</v>
      </c>
      <c r="B35" s="24" t="s">
        <v>34</v>
      </c>
      <c r="C35" s="23" t="s">
        <v>317</v>
      </c>
      <c r="D35" s="23"/>
      <c r="E35" s="23"/>
      <c r="H35" s="24">
        <v>1</v>
      </c>
      <c r="I35" s="23" t="s">
        <v>300</v>
      </c>
      <c r="L35" s="23" t="s">
        <v>319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5</v>
      </c>
      <c r="AA35" s="24">
        <v>1</v>
      </c>
      <c r="AB35" s="24">
        <v>0</v>
      </c>
      <c r="AC35" s="24">
        <f t="shared" si="12"/>
        <v>1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5</v>
      </c>
      <c r="AN35" s="24">
        <v>1</v>
      </c>
      <c r="AO35" s="24">
        <v>1</v>
      </c>
      <c r="AP35" s="24">
        <f t="shared" si="13"/>
        <v>2</v>
      </c>
      <c r="AQ35" s="24">
        <v>0</v>
      </c>
      <c r="AR35" s="40"/>
    </row>
    <row r="36" spans="1:44" ht="15.95" customHeight="1" x14ac:dyDescent="0.25">
      <c r="A36" s="47"/>
      <c r="C36" s="23" t="s">
        <v>318</v>
      </c>
      <c r="H36" s="24">
        <v>2</v>
      </c>
      <c r="I36" s="23" t="s">
        <v>81</v>
      </c>
      <c r="L36" s="23" t="s">
        <v>178</v>
      </c>
      <c r="M36" s="23"/>
      <c r="N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4</v>
      </c>
      <c r="AA36" s="24">
        <v>2</v>
      </c>
      <c r="AB36" s="24">
        <v>0</v>
      </c>
      <c r="AC36" s="24">
        <f t="shared" si="12"/>
        <v>2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5</v>
      </c>
      <c r="AN36" s="24">
        <v>0</v>
      </c>
      <c r="AO36" s="24">
        <v>4</v>
      </c>
      <c r="AP36" s="24">
        <f t="shared" si="13"/>
        <v>4</v>
      </c>
      <c r="AQ36" s="24">
        <v>2</v>
      </c>
      <c r="AR36" s="40"/>
    </row>
    <row r="37" spans="1:44" ht="15.95" customHeight="1" x14ac:dyDescent="0.25">
      <c r="A37" s="47"/>
      <c r="I37" s="23"/>
      <c r="L37" s="23"/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5</v>
      </c>
      <c r="AA37" s="24">
        <v>0</v>
      </c>
      <c r="AB37" s="24">
        <v>1</v>
      </c>
      <c r="AC37" s="24">
        <f t="shared" si="12"/>
        <v>1</v>
      </c>
      <c r="AD37" s="24">
        <v>2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4</v>
      </c>
      <c r="AN37" s="24">
        <v>0</v>
      </c>
      <c r="AO37" s="24">
        <v>0</v>
      </c>
      <c r="AP37" s="24">
        <f t="shared" si="13"/>
        <v>0</v>
      </c>
      <c r="AQ37" s="24">
        <v>0</v>
      </c>
      <c r="AR37" s="40"/>
    </row>
    <row r="38" spans="1:44" ht="15.95" customHeight="1" x14ac:dyDescent="0.25">
      <c r="A38" s="47"/>
      <c r="C38" s="6" t="s">
        <v>187</v>
      </c>
      <c r="D38" s="1"/>
      <c r="E38" s="23"/>
      <c r="F38" s="23"/>
      <c r="G38" s="5">
        <v>1</v>
      </c>
      <c r="H38" s="24">
        <v>2</v>
      </c>
      <c r="I38" s="23" t="s">
        <v>320</v>
      </c>
      <c r="L38" s="23"/>
      <c r="M38" s="23" t="s">
        <v>193</v>
      </c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5</v>
      </c>
      <c r="AA38" s="24">
        <v>1</v>
      </c>
      <c r="AB38" s="24">
        <v>5</v>
      </c>
      <c r="AC38" s="24">
        <f t="shared" si="12"/>
        <v>6</v>
      </c>
      <c r="AD38" s="24">
        <v>0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5</v>
      </c>
      <c r="AN38" s="24">
        <v>0</v>
      </c>
      <c r="AO38" s="24">
        <v>1</v>
      </c>
      <c r="AP38" s="24">
        <f t="shared" si="13"/>
        <v>1</v>
      </c>
      <c r="AQ38" s="24">
        <v>0</v>
      </c>
      <c r="AR38" s="40"/>
    </row>
    <row r="39" spans="1:44" ht="15.95" customHeight="1" x14ac:dyDescent="0.25">
      <c r="A39" s="47"/>
      <c r="B39" s="24" t="s">
        <v>34</v>
      </c>
      <c r="C39" s="16" t="s">
        <v>343</v>
      </c>
      <c r="D39" s="16"/>
      <c r="H39" s="24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5</v>
      </c>
      <c r="AA39" s="24">
        <v>0</v>
      </c>
      <c r="AB39" s="24">
        <v>0</v>
      </c>
      <c r="AC39" s="24">
        <f t="shared" si="12"/>
        <v>0</v>
      </c>
      <c r="AD39" s="24">
        <v>2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5</v>
      </c>
      <c r="AN39" s="24">
        <v>3</v>
      </c>
      <c r="AO39" s="24">
        <v>1</v>
      </c>
      <c r="AP39" s="24">
        <f t="shared" si="13"/>
        <v>4</v>
      </c>
      <c r="AQ39" s="24">
        <v>0</v>
      </c>
      <c r="AR39" s="40"/>
    </row>
    <row r="40" spans="1:44" ht="15.95" customHeight="1" thickBot="1" x14ac:dyDescent="0.3">
      <c r="A40" s="47"/>
      <c r="B40" s="40"/>
      <c r="C40" s="52"/>
      <c r="D40" s="52"/>
      <c r="E40" s="52"/>
      <c r="F40" s="52"/>
      <c r="G40" s="48"/>
      <c r="H40" s="51"/>
      <c r="I40" s="52"/>
      <c r="J40" s="52"/>
      <c r="K40" s="51"/>
      <c r="L40" s="51"/>
      <c r="M40" s="51"/>
      <c r="N40" s="51"/>
      <c r="O40" s="51"/>
      <c r="P40" s="51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55</v>
      </c>
      <c r="AA40" s="25">
        <f t="shared" ref="AA40" si="14">SUM(AA28:AA39)</f>
        <v>16</v>
      </c>
      <c r="AB40" s="25">
        <f>SUM(AB28:AB39)</f>
        <v>30</v>
      </c>
      <c r="AC40" s="25">
        <f>+AB40+AA40</f>
        <v>46</v>
      </c>
      <c r="AD40" s="25">
        <f>SUM(AD28:AD39)</f>
        <v>4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55</v>
      </c>
      <c r="AN40" s="25">
        <f t="shared" ref="AN40" si="15">SUM(AN28:AN39)</f>
        <v>14</v>
      </c>
      <c r="AO40" s="25">
        <f>SUM(AO28:AO39)</f>
        <v>18</v>
      </c>
      <c r="AP40" s="25">
        <f>+AO40+AN40</f>
        <v>32</v>
      </c>
      <c r="AQ40" s="25">
        <f>SUM(AQ28:AQ39)</f>
        <v>4</v>
      </c>
      <c r="AR40" s="40"/>
    </row>
    <row r="41" spans="1:44" ht="15.95" customHeight="1" x14ac:dyDescent="0.25">
      <c r="A41" s="47"/>
      <c r="B41" s="48" t="s">
        <v>80</v>
      </c>
      <c r="C41" s="6" t="s">
        <v>186</v>
      </c>
      <c r="E41" s="11"/>
      <c r="F41" s="11"/>
      <c r="G41" s="5">
        <v>8</v>
      </c>
      <c r="H41" s="24">
        <v>1</v>
      </c>
      <c r="I41" s="23" t="s">
        <v>78</v>
      </c>
      <c r="J41" s="23"/>
      <c r="K41" s="23"/>
      <c r="L41" s="23" t="s">
        <v>68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9</v>
      </c>
      <c r="AA41" s="15">
        <v>3</v>
      </c>
      <c r="AB41" s="15">
        <v>0</v>
      </c>
      <c r="AC41" s="15">
        <f t="shared" ref="AC41:AC52" si="16">+AA41+AB41</f>
        <v>3</v>
      </c>
      <c r="AD41" s="15">
        <v>0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6.5</v>
      </c>
      <c r="AN41" s="15">
        <v>2</v>
      </c>
      <c r="AO41" s="15">
        <v>1</v>
      </c>
      <c r="AP41" s="15">
        <f t="shared" ref="AP41:AP52" si="17">+AN41+AO41</f>
        <v>3</v>
      </c>
      <c r="AQ41" s="15">
        <v>0</v>
      </c>
      <c r="AR41" s="40"/>
    </row>
    <row r="42" spans="1:44" ht="15.95" customHeight="1" x14ac:dyDescent="0.25">
      <c r="A42" s="47"/>
      <c r="B42" s="24" t="s">
        <v>34</v>
      </c>
      <c r="C42" s="16" t="s">
        <v>330</v>
      </c>
      <c r="D42" s="16"/>
      <c r="E42" s="16"/>
      <c r="H42" s="24">
        <v>1</v>
      </c>
      <c r="I42" s="23" t="s">
        <v>180</v>
      </c>
      <c r="J42" s="23"/>
      <c r="K42" s="23"/>
      <c r="L42" s="23" t="s">
        <v>337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5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5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H43" s="24">
        <v>1</v>
      </c>
      <c r="I43" s="23" t="s">
        <v>180</v>
      </c>
      <c r="L43" s="23" t="s">
        <v>331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5</v>
      </c>
      <c r="AA43" s="24">
        <v>8</v>
      </c>
      <c r="AB43" s="24">
        <v>1</v>
      </c>
      <c r="AC43" s="24">
        <f t="shared" si="16"/>
        <v>9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5</v>
      </c>
      <c r="AN43" s="24">
        <v>4</v>
      </c>
      <c r="AO43" s="24">
        <v>3</v>
      </c>
      <c r="AP43" s="24">
        <f t="shared" si="17"/>
        <v>7</v>
      </c>
      <c r="AQ43" s="24">
        <v>4</v>
      </c>
      <c r="AR43" s="40"/>
    </row>
    <row r="44" spans="1:44" ht="15.95" customHeight="1" x14ac:dyDescent="0.25">
      <c r="A44" s="47"/>
      <c r="H44" s="24">
        <v>1</v>
      </c>
      <c r="I44" s="23" t="s">
        <v>78</v>
      </c>
      <c r="L44" s="23" t="s">
        <v>332</v>
      </c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5</v>
      </c>
      <c r="AA44" s="24">
        <v>1</v>
      </c>
      <c r="AB44" s="24">
        <v>4</v>
      </c>
      <c r="AC44" s="24">
        <f t="shared" si="16"/>
        <v>5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4</v>
      </c>
      <c r="AN44" s="24">
        <v>1</v>
      </c>
      <c r="AO44" s="24">
        <v>1</v>
      </c>
      <c r="AP44" s="24">
        <f t="shared" si="17"/>
        <v>2</v>
      </c>
      <c r="AQ44" s="24">
        <v>0</v>
      </c>
      <c r="AR44" s="40"/>
    </row>
    <row r="45" spans="1:44" ht="15.95" customHeight="1" x14ac:dyDescent="0.25">
      <c r="A45" s="47"/>
      <c r="H45" s="24">
        <v>2</v>
      </c>
      <c r="I45" s="23" t="s">
        <v>78</v>
      </c>
      <c r="M45" s="23" t="s">
        <v>193</v>
      </c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4</v>
      </c>
      <c r="AA45" s="24">
        <v>1</v>
      </c>
      <c r="AB45" s="24">
        <v>0</v>
      </c>
      <c r="AC45" s="24">
        <f t="shared" si="16"/>
        <v>1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4</v>
      </c>
      <c r="AN45" s="24">
        <v>1</v>
      </c>
      <c r="AO45" s="24">
        <v>3</v>
      </c>
      <c r="AP45" s="24">
        <f t="shared" si="17"/>
        <v>4</v>
      </c>
      <c r="AQ45" s="24">
        <v>0</v>
      </c>
      <c r="AR45" s="40"/>
    </row>
    <row r="46" spans="1:44" ht="15.95" customHeight="1" x14ac:dyDescent="0.25">
      <c r="A46" s="47"/>
      <c r="H46" s="24">
        <v>2</v>
      </c>
      <c r="I46" s="23" t="s">
        <v>180</v>
      </c>
      <c r="L46" s="23" t="s">
        <v>333</v>
      </c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5</v>
      </c>
      <c r="AA46" s="24">
        <v>1</v>
      </c>
      <c r="AB46" s="24">
        <v>3</v>
      </c>
      <c r="AC46" s="24">
        <f t="shared" si="16"/>
        <v>4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4</v>
      </c>
      <c r="AN46" s="24">
        <v>0</v>
      </c>
      <c r="AO46" s="24">
        <v>1</v>
      </c>
      <c r="AP46" s="24">
        <f t="shared" si="17"/>
        <v>1</v>
      </c>
      <c r="AQ46" s="24">
        <v>0</v>
      </c>
      <c r="AR46" s="40"/>
    </row>
    <row r="47" spans="1:44" ht="15.95" customHeight="1" x14ac:dyDescent="0.25">
      <c r="A47" s="47"/>
      <c r="H47" s="24">
        <v>2</v>
      </c>
      <c r="I47" s="23" t="s">
        <v>78</v>
      </c>
      <c r="L47" s="23" t="s">
        <v>338</v>
      </c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5</v>
      </c>
      <c r="AN47" s="24">
        <v>0</v>
      </c>
      <c r="AO47" s="24">
        <v>2</v>
      </c>
      <c r="AP47" s="24">
        <f t="shared" si="17"/>
        <v>2</v>
      </c>
      <c r="AQ47" s="24">
        <v>0</v>
      </c>
      <c r="AR47" s="40"/>
    </row>
    <row r="48" spans="1:44" ht="15.95" customHeight="1" x14ac:dyDescent="0.25">
      <c r="A48" s="47"/>
      <c r="H48" s="24">
        <v>2</v>
      </c>
      <c r="I48" s="23" t="s">
        <v>180</v>
      </c>
      <c r="L48" s="23" t="s">
        <v>334</v>
      </c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5</v>
      </c>
      <c r="AA48" s="24">
        <v>0</v>
      </c>
      <c r="AB48" s="24">
        <v>1</v>
      </c>
      <c r="AC48" s="24">
        <f t="shared" si="16"/>
        <v>1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5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4</v>
      </c>
      <c r="AA49" s="24">
        <v>0</v>
      </c>
      <c r="AB49" s="24">
        <v>2</v>
      </c>
      <c r="AC49" s="24">
        <f t="shared" si="16"/>
        <v>2</v>
      </c>
      <c r="AD49" s="24">
        <v>4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B50" s="11"/>
      <c r="C50" s="6" t="s">
        <v>169</v>
      </c>
      <c r="D50" s="16"/>
      <c r="F50" s="11"/>
      <c r="G50" s="5">
        <v>4</v>
      </c>
      <c r="H50" s="24">
        <v>1</v>
      </c>
      <c r="I50" s="23" t="s">
        <v>35</v>
      </c>
      <c r="L50" s="23" t="s">
        <v>327</v>
      </c>
      <c r="M50" s="23"/>
      <c r="N50" s="23"/>
      <c r="O50" s="23"/>
      <c r="P50" s="23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5</v>
      </c>
      <c r="AA50" s="24">
        <v>0</v>
      </c>
      <c r="AB50" s="24">
        <v>3</v>
      </c>
      <c r="AC50" s="24">
        <f t="shared" si="16"/>
        <v>3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5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B51" s="24" t="s">
        <v>34</v>
      </c>
      <c r="C51" s="23" t="s">
        <v>329</v>
      </c>
      <c r="D51" s="16"/>
      <c r="E51" s="23"/>
      <c r="F51" s="23"/>
      <c r="G51" s="5"/>
      <c r="H51" s="24">
        <v>1</v>
      </c>
      <c r="I51" s="23" t="s">
        <v>49</v>
      </c>
      <c r="L51" s="23" t="s">
        <v>228</v>
      </c>
      <c r="M51" s="23"/>
      <c r="N51" s="23"/>
      <c r="O51" s="23"/>
      <c r="P51" s="23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5</v>
      </c>
      <c r="AA51" s="24">
        <v>1</v>
      </c>
      <c r="AB51" s="24">
        <v>4</v>
      </c>
      <c r="AC51" s="24">
        <f t="shared" si="16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5</v>
      </c>
      <c r="AN51" s="24">
        <v>0</v>
      </c>
      <c r="AO51" s="24">
        <v>0</v>
      </c>
      <c r="AP51" s="24">
        <f t="shared" si="17"/>
        <v>0</v>
      </c>
      <c r="AQ51" s="24">
        <v>0</v>
      </c>
      <c r="AR51" s="40"/>
    </row>
    <row r="52" spans="1:44" ht="15.95" customHeight="1" x14ac:dyDescent="0.25">
      <c r="A52" s="47"/>
      <c r="H52" s="24">
        <v>1</v>
      </c>
      <c r="I52" s="23" t="s">
        <v>167</v>
      </c>
      <c r="J52" s="23"/>
      <c r="K52" s="23"/>
      <c r="L52" s="23" t="s">
        <v>307</v>
      </c>
      <c r="M52" s="23"/>
      <c r="N52" s="23"/>
      <c r="O52" s="23"/>
      <c r="P52" s="23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4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H53" s="24">
        <v>2</v>
      </c>
      <c r="I53" s="23" t="s">
        <v>144</v>
      </c>
      <c r="J53" s="23"/>
      <c r="K53" s="23"/>
      <c r="L53" s="23" t="s">
        <v>328</v>
      </c>
      <c r="M53" s="23"/>
      <c r="N53" s="23"/>
      <c r="O53" s="23"/>
      <c r="P53" s="23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55</v>
      </c>
      <c r="AA53" s="25">
        <f t="shared" ref="AA53" si="18">SUM(AA41:AA52)</f>
        <v>16</v>
      </c>
      <c r="AB53" s="25">
        <f>SUM(AB41:AB52)</f>
        <v>21</v>
      </c>
      <c r="AC53" s="25">
        <f>+AB53+AA53</f>
        <v>37</v>
      </c>
      <c r="AD53" s="25">
        <f>SUM(AD41:AD52)</f>
        <v>8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55</v>
      </c>
      <c r="AN53" s="25">
        <f t="shared" ref="AN53" si="19">SUM(AN41:AN52)</f>
        <v>9</v>
      </c>
      <c r="AO53" s="25">
        <f>SUM(AO41:AO52)</f>
        <v>12</v>
      </c>
      <c r="AP53" s="25">
        <f>+AO53+AN53</f>
        <v>21</v>
      </c>
      <c r="AQ53" s="25">
        <f>SUM(AQ41:AQ52)</f>
        <v>8</v>
      </c>
      <c r="AR53" s="40"/>
    </row>
    <row r="54" spans="1:44" ht="15.95" customHeight="1" x14ac:dyDescent="0.25">
      <c r="A54" s="47"/>
      <c r="B54" s="40"/>
      <c r="C54" s="52"/>
      <c r="D54" s="52"/>
      <c r="E54" s="52"/>
      <c r="F54" s="52"/>
      <c r="G54" s="48"/>
      <c r="H54" s="51"/>
      <c r="I54" s="52"/>
      <c r="J54" s="52"/>
      <c r="K54" s="51"/>
      <c r="L54" s="51"/>
      <c r="M54" s="51"/>
      <c r="N54" s="51"/>
      <c r="O54" s="51"/>
      <c r="P54" s="51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7</v>
      </c>
      <c r="AA54" s="15">
        <v>3</v>
      </c>
      <c r="AB54" s="15">
        <v>1</v>
      </c>
      <c r="AC54" s="15">
        <f t="shared" ref="AC54:AC65" si="20">+AA54+AB54</f>
        <v>4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4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B55" s="11"/>
      <c r="C55" s="11"/>
      <c r="D55" s="11"/>
      <c r="E55" s="23" t="s">
        <v>142</v>
      </c>
      <c r="F55" s="23"/>
      <c r="G55" s="5">
        <f>SUM(G14:G54)</f>
        <v>31</v>
      </c>
      <c r="H55" s="5"/>
      <c r="I55" s="20"/>
      <c r="J55" s="23" t="s">
        <v>84</v>
      </c>
      <c r="K55" s="20"/>
      <c r="L55" s="5">
        <f>COUNTA(C14:C54)-8</f>
        <v>10</v>
      </c>
      <c r="N55" s="23" t="s">
        <v>102</v>
      </c>
      <c r="O55" s="5">
        <f>2*L55+2</f>
        <v>22</v>
      </c>
      <c r="P55" s="11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5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E56" s="23" t="s">
        <v>141</v>
      </c>
      <c r="F56" s="23"/>
      <c r="G56" s="5">
        <f>COUNTA(L15:L54)+COUNTIF(L15:L54,"*&amp;*")</f>
        <v>45</v>
      </c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5</v>
      </c>
      <c r="AA56" s="24">
        <v>6</v>
      </c>
      <c r="AB56" s="24">
        <v>3</v>
      </c>
      <c r="AC56" s="24">
        <f t="shared" si="20"/>
        <v>9</v>
      </c>
      <c r="AD56" s="24">
        <v>2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4</v>
      </c>
      <c r="AN56" s="24">
        <v>5</v>
      </c>
      <c r="AO56" s="24">
        <v>3</v>
      </c>
      <c r="AP56" s="24">
        <f t="shared" si="21"/>
        <v>8</v>
      </c>
      <c r="AQ56" s="24">
        <v>4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4</v>
      </c>
      <c r="AA57" s="24">
        <v>1</v>
      </c>
      <c r="AB57" s="24">
        <v>3</v>
      </c>
      <c r="AC57" s="24">
        <f t="shared" si="20"/>
        <v>4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4</v>
      </c>
      <c r="AN57" s="24">
        <v>0</v>
      </c>
      <c r="AO57" s="24">
        <v>1</v>
      </c>
      <c r="AP57" s="24">
        <f t="shared" si="21"/>
        <v>1</v>
      </c>
      <c r="AQ57" s="24">
        <v>0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20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5</v>
      </c>
      <c r="AN58" s="24">
        <v>0</v>
      </c>
      <c r="AO58" s="24">
        <v>2</v>
      </c>
      <c r="AP58" s="24">
        <f t="shared" si="21"/>
        <v>2</v>
      </c>
      <c r="AQ58" s="24">
        <v>0</v>
      </c>
      <c r="AR58" s="40"/>
    </row>
    <row r="59" spans="1:44" ht="15.95" customHeight="1" x14ac:dyDescent="0.25">
      <c r="A59" s="47"/>
      <c r="B59" s="6" t="s">
        <v>117</v>
      </c>
      <c r="C59" s="6"/>
      <c r="N59" s="6"/>
      <c r="O59" s="6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5</v>
      </c>
      <c r="AA59" s="24">
        <v>4</v>
      </c>
      <c r="AB59" s="24">
        <v>3</v>
      </c>
      <c r="AC59" s="24">
        <f t="shared" si="20"/>
        <v>7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5</v>
      </c>
      <c r="AN59" s="24">
        <v>2</v>
      </c>
      <c r="AO59" s="24">
        <v>2</v>
      </c>
      <c r="AP59" s="24">
        <f t="shared" si="21"/>
        <v>4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5</v>
      </c>
      <c r="AA60" s="24">
        <v>1</v>
      </c>
      <c r="AB60" s="24">
        <v>6</v>
      </c>
      <c r="AC60" s="24">
        <f t="shared" si="20"/>
        <v>7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5</v>
      </c>
      <c r="AN60" s="24">
        <v>0</v>
      </c>
      <c r="AO60" s="24">
        <v>1</v>
      </c>
      <c r="AP60" s="24">
        <f t="shared" si="21"/>
        <v>1</v>
      </c>
      <c r="AQ60" s="24">
        <v>2</v>
      </c>
      <c r="AR60" s="40"/>
    </row>
    <row r="61" spans="1:44" ht="15.95" customHeight="1" x14ac:dyDescent="0.25">
      <c r="A61" s="47"/>
      <c r="C61" s="6" t="s">
        <v>86</v>
      </c>
      <c r="H61" s="6" t="s">
        <v>93</v>
      </c>
      <c r="M61" s="6" t="s">
        <v>94</v>
      </c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5</v>
      </c>
      <c r="AA61" s="24">
        <v>0</v>
      </c>
      <c r="AB61" s="24">
        <v>1</v>
      </c>
      <c r="AC61" s="24">
        <f t="shared" si="20"/>
        <v>1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4</v>
      </c>
      <c r="AN61" s="24">
        <v>0</v>
      </c>
      <c r="AO61" s="24">
        <v>0</v>
      </c>
      <c r="AP61" s="24">
        <f t="shared" si="21"/>
        <v>0</v>
      </c>
      <c r="AQ61" s="24">
        <v>0</v>
      </c>
      <c r="AR61" s="40"/>
    </row>
    <row r="62" spans="1:44" ht="15.95" customHeight="1" x14ac:dyDescent="0.25">
      <c r="A62" s="47"/>
      <c r="C62" s="23" t="s">
        <v>140</v>
      </c>
      <c r="F62" s="23"/>
      <c r="H62" s="23" t="s">
        <v>342</v>
      </c>
      <c r="I62" s="23"/>
      <c r="J62" s="23"/>
      <c r="K62" s="23"/>
      <c r="L62" s="23"/>
      <c r="M62" s="23" t="s">
        <v>346</v>
      </c>
      <c r="O62" s="23"/>
      <c r="P62" s="23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4</v>
      </c>
      <c r="AA62" s="24">
        <v>0</v>
      </c>
      <c r="AB62" s="24">
        <v>4</v>
      </c>
      <c r="AC62" s="24">
        <f t="shared" si="20"/>
        <v>4</v>
      </c>
      <c r="AD62" s="24">
        <v>2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5</v>
      </c>
      <c r="AN62" s="24">
        <v>0</v>
      </c>
      <c r="AO62" s="24">
        <v>1</v>
      </c>
      <c r="AP62" s="24">
        <f t="shared" si="21"/>
        <v>1</v>
      </c>
      <c r="AQ62" s="24">
        <v>0</v>
      </c>
      <c r="AR62" s="40"/>
    </row>
    <row r="63" spans="1:44" ht="15.95" customHeight="1" x14ac:dyDescent="0.25">
      <c r="A63" s="40"/>
      <c r="H63" s="23" t="s">
        <v>344</v>
      </c>
      <c r="M63" s="23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4</v>
      </c>
      <c r="AA63" s="24">
        <v>0</v>
      </c>
      <c r="AB63" s="24">
        <v>0</v>
      </c>
      <c r="AC63" s="24">
        <f t="shared" si="20"/>
        <v>0</v>
      </c>
      <c r="AD63" s="24">
        <v>0</v>
      </c>
      <c r="AE63" s="51"/>
      <c r="AF63" s="30">
        <v>7</v>
      </c>
      <c r="AG63" s="23" t="s">
        <v>110</v>
      </c>
      <c r="AL63" s="23" t="s">
        <v>148</v>
      </c>
      <c r="AM63" s="24">
        <v>4</v>
      </c>
      <c r="AN63" s="24">
        <v>1</v>
      </c>
      <c r="AO63" s="24">
        <v>0</v>
      </c>
      <c r="AP63" s="24">
        <f t="shared" si="21"/>
        <v>1</v>
      </c>
      <c r="AQ63" s="24">
        <v>0</v>
      </c>
      <c r="AR63" s="40"/>
    </row>
    <row r="64" spans="1:44" ht="15.95" customHeight="1" x14ac:dyDescent="0.25">
      <c r="A64" s="47"/>
      <c r="H64" s="23" t="s">
        <v>345</v>
      </c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5</v>
      </c>
      <c r="AA64" s="24">
        <v>1</v>
      </c>
      <c r="AB64" s="24">
        <v>5</v>
      </c>
      <c r="AC64" s="24">
        <f t="shared" si="20"/>
        <v>6</v>
      </c>
      <c r="AD64" s="24">
        <v>4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5</v>
      </c>
      <c r="AN64" s="24">
        <v>2</v>
      </c>
      <c r="AO64" s="24">
        <v>0</v>
      </c>
      <c r="AP64" s="24">
        <f t="shared" si="21"/>
        <v>2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3</v>
      </c>
      <c r="AA65" s="24">
        <v>0</v>
      </c>
      <c r="AB65" s="24">
        <v>1</v>
      </c>
      <c r="AC65" s="24">
        <f t="shared" si="20"/>
        <v>1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5</v>
      </c>
      <c r="AN65" s="24">
        <v>0</v>
      </c>
      <c r="AO65" s="24">
        <v>1</v>
      </c>
      <c r="AP65" s="24">
        <f t="shared" si="21"/>
        <v>1</v>
      </c>
      <c r="AQ65" s="24">
        <v>0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55</v>
      </c>
      <c r="AA66" s="25">
        <f t="shared" ref="AA66" si="22">SUM(AA54:AA65)</f>
        <v>18</v>
      </c>
      <c r="AB66" s="25">
        <f>SUM(AB54:AB65)</f>
        <v>30</v>
      </c>
      <c r="AC66" s="25">
        <f>+AB66+AA66</f>
        <v>48</v>
      </c>
      <c r="AD66" s="25">
        <f>SUM(AD54:AD65)</f>
        <v>8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55</v>
      </c>
      <c r="AN66" s="25">
        <f t="shared" ref="AN66" si="23">SUM(AN54:AN65)</f>
        <v>10</v>
      </c>
      <c r="AO66" s="25">
        <f>SUM(AO54:AO65)</f>
        <v>12</v>
      </c>
      <c r="AP66" s="25">
        <f>+AO66+AN66</f>
        <v>22</v>
      </c>
      <c r="AQ66" s="25">
        <f>SUM(AQ54:AQ65)</f>
        <v>6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220</v>
      </c>
      <c r="AA67" s="39">
        <f t="shared" ref="AA67:AD67" si="24">+AA66+AA53+AA40+AA27</f>
        <v>64</v>
      </c>
      <c r="AB67" s="39">
        <f t="shared" si="24"/>
        <v>105</v>
      </c>
      <c r="AC67" s="39">
        <f t="shared" si="24"/>
        <v>169</v>
      </c>
      <c r="AD67" s="39">
        <f t="shared" si="24"/>
        <v>30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219</v>
      </c>
      <c r="AN67" s="39">
        <f t="shared" ref="AN67:AQ67" si="25">+AN66+AN53+AN40+AN27</f>
        <v>66</v>
      </c>
      <c r="AO67" s="39">
        <f t="shared" si="25"/>
        <v>97</v>
      </c>
      <c r="AP67" s="39">
        <f t="shared" si="25"/>
        <v>163</v>
      </c>
      <c r="AQ67" s="39">
        <f t="shared" si="25"/>
        <v>20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439</v>
      </c>
      <c r="AN68" s="24">
        <f>AA67+AN67</f>
        <v>130</v>
      </c>
      <c r="AO68" s="24">
        <f>AB67+AO67</f>
        <v>202</v>
      </c>
      <c r="AP68" s="37">
        <f>AC67+AP67</f>
        <v>332</v>
      </c>
      <c r="AQ68" s="24">
        <f>AD67+AQ67</f>
        <v>50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0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0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5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305</v>
      </c>
      <c r="Z77" s="24">
        <v>1</v>
      </c>
      <c r="AA77" s="24">
        <v>0</v>
      </c>
      <c r="AB77" s="24">
        <v>1</v>
      </c>
      <c r="AC77" s="24">
        <f t="shared" ref="AC77" si="26">+AA77+AB77</f>
        <v>1</v>
      </c>
      <c r="AD77" s="24">
        <v>0</v>
      </c>
      <c r="AF77" s="30">
        <v>6</v>
      </c>
      <c r="AG77" s="23" t="s">
        <v>214</v>
      </c>
      <c r="AM77" s="24">
        <v>2</v>
      </c>
      <c r="AN77" s="24">
        <v>0</v>
      </c>
      <c r="AO77" s="24">
        <v>0</v>
      </c>
      <c r="AP77" s="24">
        <f t="shared" ref="AP77" si="27">+AN77+AO77</f>
        <v>0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6.5</v>
      </c>
      <c r="T78" s="23" t="s">
        <v>213</v>
      </c>
      <c r="Z78" s="24">
        <v>5</v>
      </c>
      <c r="AA78" s="24">
        <v>1</v>
      </c>
      <c r="AB78" s="24">
        <v>0</v>
      </c>
      <c r="AC78" s="24">
        <f>+AA78+AB78</f>
        <v>1</v>
      </c>
      <c r="AD78" s="24">
        <v>0</v>
      </c>
      <c r="AF78" s="30">
        <v>7.5</v>
      </c>
      <c r="AG78" s="23" t="s">
        <v>242</v>
      </c>
      <c r="AM78" s="24">
        <v>1</v>
      </c>
      <c r="AN78" s="24">
        <v>1</v>
      </c>
      <c r="AO78" s="24">
        <v>0</v>
      </c>
      <c r="AP78" s="24">
        <f>+AN78+AO78</f>
        <v>1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I79" s="24">
        <v>5</v>
      </c>
      <c r="J79" s="24">
        <v>9</v>
      </c>
      <c r="K79" s="24">
        <v>9</v>
      </c>
      <c r="L79" s="55">
        <f t="shared" ref="L79:L103" si="28">+J79+K79</f>
        <v>18</v>
      </c>
      <c r="M79" s="24">
        <v>0</v>
      </c>
      <c r="Q79" s="40"/>
      <c r="R79" s="40"/>
      <c r="S79" s="30">
        <v>9.5</v>
      </c>
      <c r="T79" s="23" t="s">
        <v>285</v>
      </c>
      <c r="Z79" s="24">
        <v>1</v>
      </c>
      <c r="AA79" s="24">
        <v>4</v>
      </c>
      <c r="AB79" s="24">
        <v>1</v>
      </c>
      <c r="AC79" s="24">
        <f t="shared" ref="AC79:AC82" si="29">+AA79+AB79</f>
        <v>5</v>
      </c>
      <c r="AD79" s="24">
        <v>0</v>
      </c>
      <c r="AF79" s="30">
        <v>9</v>
      </c>
      <c r="AG79" s="23" t="s">
        <v>241</v>
      </c>
      <c r="AM79" s="24">
        <v>3</v>
      </c>
      <c r="AN79" s="24">
        <v>1</v>
      </c>
      <c r="AO79" s="24">
        <v>3</v>
      </c>
      <c r="AP79" s="24">
        <f>+AN79+AO79</f>
        <v>4</v>
      </c>
      <c r="AQ79" s="24">
        <v>0</v>
      </c>
      <c r="AR79" s="40"/>
    </row>
    <row r="80" spans="1:44" ht="15.75" customHeight="1" x14ac:dyDescent="0.25">
      <c r="A80" s="40"/>
      <c r="D80" s="23" t="s">
        <v>78</v>
      </c>
      <c r="E80" s="23"/>
      <c r="F80" s="23"/>
      <c r="G80" s="23" t="s">
        <v>149</v>
      </c>
      <c r="I80" s="24">
        <v>4</v>
      </c>
      <c r="J80" s="24">
        <v>11</v>
      </c>
      <c r="K80" s="24">
        <v>2</v>
      </c>
      <c r="L80" s="55">
        <f t="shared" si="28"/>
        <v>13</v>
      </c>
      <c r="M80" s="24">
        <v>2</v>
      </c>
      <c r="Q80" s="40"/>
      <c r="R80" s="40"/>
      <c r="S80" s="30">
        <v>6.5</v>
      </c>
      <c r="T80" s="23" t="s">
        <v>245</v>
      </c>
      <c r="Z80" s="24">
        <v>5</v>
      </c>
      <c r="AA80" s="24">
        <v>1</v>
      </c>
      <c r="AB80" s="24">
        <v>1</v>
      </c>
      <c r="AC80" s="24">
        <f t="shared" si="29"/>
        <v>2</v>
      </c>
      <c r="AD80" s="24">
        <v>0</v>
      </c>
      <c r="AF80" s="30">
        <v>8</v>
      </c>
      <c r="AG80" s="23" t="s">
        <v>306</v>
      </c>
      <c r="AM80" s="24">
        <v>1</v>
      </c>
      <c r="AN80" s="24">
        <v>0</v>
      </c>
      <c r="AO80" s="24">
        <v>0</v>
      </c>
      <c r="AP80" s="24">
        <f t="shared" ref="AP80" si="30">+AN80+AO80</f>
        <v>0</v>
      </c>
      <c r="AQ80" s="24">
        <v>0</v>
      </c>
      <c r="AR80" s="40"/>
    </row>
    <row r="81" spans="1:44" ht="15.75" customHeight="1" x14ac:dyDescent="0.25">
      <c r="A81" s="40"/>
      <c r="D81" s="23" t="s">
        <v>158</v>
      </c>
      <c r="E81" s="23"/>
      <c r="F81" s="23"/>
      <c r="G81" s="23" t="s">
        <v>136</v>
      </c>
      <c r="I81" s="24">
        <v>5</v>
      </c>
      <c r="J81" s="24">
        <v>7</v>
      </c>
      <c r="K81" s="24">
        <v>5</v>
      </c>
      <c r="L81" s="55">
        <f t="shared" si="28"/>
        <v>12</v>
      </c>
      <c r="M81" s="24">
        <v>4</v>
      </c>
      <c r="Q81" s="40"/>
      <c r="R81" s="40"/>
      <c r="S81" s="30">
        <v>8</v>
      </c>
      <c r="T81" s="23" t="s">
        <v>283</v>
      </c>
      <c r="Z81" s="24">
        <v>1</v>
      </c>
      <c r="AA81" s="24">
        <v>1</v>
      </c>
      <c r="AB81" s="24">
        <v>0</v>
      </c>
      <c r="AC81" s="24">
        <f t="shared" si="29"/>
        <v>1</v>
      </c>
      <c r="AD81" s="24">
        <v>0</v>
      </c>
      <c r="AF81" s="30">
        <v>8</v>
      </c>
      <c r="AG81" s="23" t="s">
        <v>341</v>
      </c>
      <c r="AM81" s="24">
        <v>1</v>
      </c>
      <c r="AN81" s="24">
        <v>1</v>
      </c>
      <c r="AO81" s="24">
        <v>0</v>
      </c>
      <c r="AP81" s="24">
        <f t="shared" ref="AP81" si="31">+AN81+AO81</f>
        <v>1</v>
      </c>
      <c r="AQ81" s="24">
        <v>0</v>
      </c>
      <c r="AR81" s="40"/>
    </row>
    <row r="82" spans="1:44" ht="15.75" customHeight="1" x14ac:dyDescent="0.25">
      <c r="A82" s="40"/>
      <c r="D82" s="23" t="s">
        <v>171</v>
      </c>
      <c r="E82" s="23"/>
      <c r="F82" s="23"/>
      <c r="G82" s="23" t="s">
        <v>136</v>
      </c>
      <c r="I82" s="24">
        <v>5</v>
      </c>
      <c r="J82" s="24">
        <v>3</v>
      </c>
      <c r="K82" s="24">
        <v>8</v>
      </c>
      <c r="L82" s="55">
        <f t="shared" si="28"/>
        <v>11</v>
      </c>
      <c r="M82" s="24">
        <v>2</v>
      </c>
      <c r="Q82" s="40"/>
      <c r="R82" s="40"/>
      <c r="S82" s="30">
        <v>7</v>
      </c>
      <c r="T82" s="23" t="s">
        <v>340</v>
      </c>
      <c r="Z82" s="24">
        <v>1</v>
      </c>
      <c r="AA82" s="24">
        <v>0</v>
      </c>
      <c r="AB82" s="24">
        <v>0</v>
      </c>
      <c r="AC82" s="24">
        <f t="shared" si="29"/>
        <v>0</v>
      </c>
      <c r="AD82" s="24">
        <v>0</v>
      </c>
      <c r="AF82" s="30">
        <v>7</v>
      </c>
      <c r="AG82" s="23" t="s">
        <v>293</v>
      </c>
      <c r="AM82" s="24">
        <v>2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123</v>
      </c>
      <c r="E83" s="23"/>
      <c r="F83" s="23"/>
      <c r="G83" s="23" t="s">
        <v>149</v>
      </c>
      <c r="I83" s="24">
        <v>5</v>
      </c>
      <c r="J83" s="24">
        <v>4</v>
      </c>
      <c r="K83" s="24">
        <v>6</v>
      </c>
      <c r="L83" s="55">
        <f t="shared" si="28"/>
        <v>10</v>
      </c>
      <c r="M83" s="24">
        <v>0</v>
      </c>
      <c r="Q83" s="40"/>
      <c r="R83" s="40"/>
      <c r="S83" s="30">
        <v>8.5</v>
      </c>
      <c r="T83" s="23" t="s">
        <v>244</v>
      </c>
      <c r="Z83" s="24">
        <v>1</v>
      </c>
      <c r="AA83" s="24">
        <v>2</v>
      </c>
      <c r="AB83" s="24">
        <v>0</v>
      </c>
      <c r="AC83" s="24">
        <f>+AA83+AB83</f>
        <v>2</v>
      </c>
      <c r="AD83" s="24">
        <v>0</v>
      </c>
      <c r="AF83" s="30">
        <v>7.5</v>
      </c>
      <c r="AG83" s="23" t="s">
        <v>215</v>
      </c>
      <c r="AM83" s="24">
        <v>5</v>
      </c>
      <c r="AN83" s="24">
        <v>4</v>
      </c>
      <c r="AO83" s="24">
        <v>2</v>
      </c>
      <c r="AP83" s="24">
        <f>+AN83+AO83</f>
        <v>6</v>
      </c>
      <c r="AQ83" s="24">
        <v>0</v>
      </c>
      <c r="AR83" s="40"/>
    </row>
    <row r="84" spans="1:44" ht="15.75" customHeight="1" x14ac:dyDescent="0.25">
      <c r="A84" s="40"/>
      <c r="D84" s="23" t="s">
        <v>125</v>
      </c>
      <c r="E84" s="23"/>
      <c r="F84" s="23"/>
      <c r="G84" s="23" t="s">
        <v>147</v>
      </c>
      <c r="I84" s="24">
        <v>5</v>
      </c>
      <c r="J84" s="24">
        <v>8</v>
      </c>
      <c r="K84" s="24">
        <v>1</v>
      </c>
      <c r="L84" s="55">
        <f t="shared" si="28"/>
        <v>9</v>
      </c>
      <c r="M84" s="24">
        <v>0</v>
      </c>
      <c r="Q84" s="40"/>
      <c r="R84" s="40"/>
      <c r="S84" s="30">
        <v>7.5</v>
      </c>
      <c r="T84" s="23" t="s">
        <v>284</v>
      </c>
      <c r="Z84" s="24">
        <v>1</v>
      </c>
      <c r="AA84" s="24">
        <v>0</v>
      </c>
      <c r="AB84" s="24">
        <v>0</v>
      </c>
      <c r="AC84" s="24">
        <f t="shared" ref="AC84" si="32">+AA84+AB84</f>
        <v>0</v>
      </c>
      <c r="AD84" s="24">
        <v>0</v>
      </c>
      <c r="AF84" s="30">
        <v>8.5</v>
      </c>
      <c r="AG84" s="23" t="s">
        <v>339</v>
      </c>
      <c r="AM84" s="24">
        <v>1</v>
      </c>
      <c r="AN84" s="24">
        <v>1</v>
      </c>
      <c r="AO84" s="24">
        <v>0</v>
      </c>
      <c r="AP84" s="24">
        <f t="shared" ref="AP84" si="33">+AN84+AO84</f>
        <v>1</v>
      </c>
      <c r="AQ84" s="24">
        <v>2</v>
      </c>
      <c r="AR84" s="40"/>
    </row>
    <row r="85" spans="1:44" ht="15.75" customHeight="1" x14ac:dyDescent="0.25">
      <c r="A85" s="40"/>
      <c r="D85" s="23" t="s">
        <v>119</v>
      </c>
      <c r="E85" s="23"/>
      <c r="F85" s="23"/>
      <c r="G85" s="23" t="s">
        <v>146</v>
      </c>
      <c r="I85" s="24">
        <v>5</v>
      </c>
      <c r="J85" s="24">
        <v>6</v>
      </c>
      <c r="K85" s="24">
        <v>3</v>
      </c>
      <c r="L85" s="55">
        <f t="shared" si="28"/>
        <v>9</v>
      </c>
      <c r="M85" s="24">
        <v>2</v>
      </c>
      <c r="Q85" s="40"/>
      <c r="R85" s="40"/>
      <c r="S85" s="30">
        <v>7</v>
      </c>
      <c r="T85" s="23" t="s">
        <v>212</v>
      </c>
      <c r="Z85" s="24">
        <v>2</v>
      </c>
      <c r="AA85" s="24">
        <v>0</v>
      </c>
      <c r="AB85" s="24">
        <v>1</v>
      </c>
      <c r="AC85" s="24">
        <f>+AA85+AB85</f>
        <v>1</v>
      </c>
      <c r="AD85" s="24">
        <v>0</v>
      </c>
      <c r="AF85" s="30">
        <v>8</v>
      </c>
      <c r="AG85" s="23" t="s">
        <v>286</v>
      </c>
      <c r="AM85" s="24">
        <v>1</v>
      </c>
      <c r="AN85" s="24">
        <v>0</v>
      </c>
      <c r="AO85" s="24">
        <v>1</v>
      </c>
      <c r="AP85" s="24">
        <f t="shared" ref="AP85" si="34">+AN85+AO85</f>
        <v>1</v>
      </c>
      <c r="AQ85" s="24">
        <v>0</v>
      </c>
      <c r="AR85" s="40"/>
    </row>
    <row r="86" spans="1:44" ht="15.75" customHeight="1" x14ac:dyDescent="0.25">
      <c r="A86" s="40"/>
      <c r="D86" s="23" t="s">
        <v>112</v>
      </c>
      <c r="E86" s="23"/>
      <c r="F86" s="23"/>
      <c r="G86" s="23" t="s">
        <v>148</v>
      </c>
      <c r="I86" s="24">
        <v>4</v>
      </c>
      <c r="J86" s="24">
        <v>5</v>
      </c>
      <c r="K86" s="24">
        <v>3</v>
      </c>
      <c r="L86" s="55">
        <f t="shared" si="28"/>
        <v>8</v>
      </c>
      <c r="M86" s="24">
        <v>4</v>
      </c>
      <c r="Q86" s="46"/>
      <c r="R86" s="46"/>
      <c r="S86" s="30">
        <v>7.5</v>
      </c>
      <c r="T86" s="23" t="s">
        <v>280</v>
      </c>
      <c r="Z86" s="24">
        <v>1</v>
      </c>
      <c r="AA86" s="24">
        <v>0</v>
      </c>
      <c r="AB86" s="24">
        <v>1</v>
      </c>
      <c r="AC86" s="24">
        <f t="shared" ref="AC86:AC88" si="35">+AA86+AB86</f>
        <v>1</v>
      </c>
      <c r="AD86" s="24">
        <v>0</v>
      </c>
      <c r="AF86" s="30">
        <v>7</v>
      </c>
      <c r="AG86" s="23" t="s">
        <v>210</v>
      </c>
      <c r="AM86" s="24">
        <v>3</v>
      </c>
      <c r="AN86" s="24">
        <v>1</v>
      </c>
      <c r="AO86" s="24">
        <v>1</v>
      </c>
      <c r="AP86" s="24">
        <f>+AN86+AO86</f>
        <v>2</v>
      </c>
      <c r="AQ86" s="24">
        <v>0</v>
      </c>
      <c r="AR86" s="46"/>
    </row>
    <row r="87" spans="1:44" ht="15.75" customHeight="1" x14ac:dyDescent="0.25">
      <c r="A87" s="40"/>
      <c r="D87" s="23" t="s">
        <v>49</v>
      </c>
      <c r="E87" s="23"/>
      <c r="F87" s="23"/>
      <c r="G87" s="16" t="s">
        <v>138</v>
      </c>
      <c r="I87" s="24">
        <v>5</v>
      </c>
      <c r="J87" s="24">
        <v>3</v>
      </c>
      <c r="K87" s="24">
        <v>5</v>
      </c>
      <c r="L87" s="55">
        <f t="shared" si="28"/>
        <v>8</v>
      </c>
      <c r="M87" s="24">
        <v>0</v>
      </c>
      <c r="Q87" s="46"/>
      <c r="R87" s="46"/>
      <c r="S87" s="30">
        <v>8.5</v>
      </c>
      <c r="T87" s="23" t="s">
        <v>240</v>
      </c>
      <c r="Z87" s="24">
        <v>3</v>
      </c>
      <c r="AA87" s="24">
        <v>2</v>
      </c>
      <c r="AB87" s="24">
        <v>1</v>
      </c>
      <c r="AC87" s="24">
        <f t="shared" si="35"/>
        <v>3</v>
      </c>
      <c r="AD87" s="24">
        <v>0</v>
      </c>
      <c r="AF87" s="30">
        <v>9</v>
      </c>
      <c r="AG87" s="23" t="s">
        <v>281</v>
      </c>
      <c r="AM87" s="24">
        <v>1</v>
      </c>
      <c r="AN87" s="24">
        <v>0</v>
      </c>
      <c r="AO87" s="24">
        <v>0</v>
      </c>
      <c r="AP87" s="24">
        <f t="shared" ref="AP87:AP88" si="36">+AN87+AO87</f>
        <v>0</v>
      </c>
      <c r="AQ87" s="24">
        <v>0</v>
      </c>
      <c r="AR87" s="46"/>
    </row>
    <row r="88" spans="1:44" ht="15.75" customHeight="1" thickBot="1" x14ac:dyDescent="0.3">
      <c r="A88" s="40"/>
      <c r="D88" s="23" t="s">
        <v>81</v>
      </c>
      <c r="E88" s="23"/>
      <c r="F88" s="23"/>
      <c r="G88" s="23" t="s">
        <v>146</v>
      </c>
      <c r="I88" s="24">
        <v>5</v>
      </c>
      <c r="J88" s="24">
        <v>4</v>
      </c>
      <c r="K88" s="24">
        <v>3</v>
      </c>
      <c r="L88" s="55">
        <f t="shared" si="28"/>
        <v>7</v>
      </c>
      <c r="M88" s="24">
        <v>0</v>
      </c>
      <c r="Q88" s="46"/>
      <c r="R88" s="46"/>
      <c r="S88" s="30">
        <v>8</v>
      </c>
      <c r="T88" s="23" t="s">
        <v>279</v>
      </c>
      <c r="Z88" s="24">
        <v>1</v>
      </c>
      <c r="AA88" s="24">
        <v>0</v>
      </c>
      <c r="AB88" s="24">
        <v>3</v>
      </c>
      <c r="AC88" s="24">
        <f t="shared" si="35"/>
        <v>3</v>
      </c>
      <c r="AD88" s="24">
        <v>0</v>
      </c>
      <c r="AF88" s="30">
        <v>6</v>
      </c>
      <c r="AG88" s="23" t="s">
        <v>282</v>
      </c>
      <c r="AM88" s="24">
        <v>3</v>
      </c>
      <c r="AN88" s="24">
        <v>0</v>
      </c>
      <c r="AO88" s="24">
        <v>0</v>
      </c>
      <c r="AP88" s="24">
        <f t="shared" si="36"/>
        <v>0</v>
      </c>
      <c r="AQ88" s="24">
        <v>0</v>
      </c>
      <c r="AR88" s="46"/>
    </row>
    <row r="89" spans="1:44" ht="15.75" customHeight="1" thickBot="1" x14ac:dyDescent="0.3">
      <c r="A89" s="40"/>
      <c r="D89" s="23" t="s">
        <v>61</v>
      </c>
      <c r="E89" s="23"/>
      <c r="F89" s="23"/>
      <c r="G89" s="23" t="s">
        <v>17</v>
      </c>
      <c r="I89" s="24">
        <v>5</v>
      </c>
      <c r="J89" s="24">
        <v>4</v>
      </c>
      <c r="K89" s="24">
        <v>3</v>
      </c>
      <c r="L89" s="55">
        <f t="shared" si="28"/>
        <v>7</v>
      </c>
      <c r="M89" s="24">
        <v>4</v>
      </c>
      <c r="Q89" s="47"/>
      <c r="R89" s="47"/>
      <c r="S89" s="8"/>
      <c r="T89" s="34" t="s">
        <v>124</v>
      </c>
      <c r="U89" s="8"/>
      <c r="V89" s="8"/>
      <c r="W89" s="8"/>
      <c r="X89" s="8"/>
      <c r="Y89" s="8"/>
      <c r="Z89" s="15">
        <f>SUM(Z77:Z88)</f>
        <v>23</v>
      </c>
      <c r="AA89" s="15">
        <f>SUM(AA77:AA88)</f>
        <v>11</v>
      </c>
      <c r="AB89" s="15">
        <f>SUM(AB77:AB88)</f>
        <v>9</v>
      </c>
      <c r="AC89" s="15">
        <f>SUM(AC77:AC88)</f>
        <v>20</v>
      </c>
      <c r="AD89" s="15">
        <f>SUM(AD77:AD88)</f>
        <v>0</v>
      </c>
      <c r="AF89" s="30">
        <v>6</v>
      </c>
      <c r="AG89" s="23" t="s">
        <v>211</v>
      </c>
      <c r="AM89" s="24">
        <v>1</v>
      </c>
      <c r="AN89" s="24">
        <v>0</v>
      </c>
      <c r="AO89" s="24">
        <v>0</v>
      </c>
      <c r="AP89" s="24">
        <f>+AN89+AO89</f>
        <v>0</v>
      </c>
      <c r="AQ89" s="24">
        <v>0</v>
      </c>
      <c r="AR89" s="47"/>
    </row>
    <row r="90" spans="1:44" ht="15.75" customHeight="1" x14ac:dyDescent="0.25">
      <c r="A90" s="40"/>
      <c r="D90" s="23" t="s">
        <v>175</v>
      </c>
      <c r="G90" s="23" t="s">
        <v>149</v>
      </c>
      <c r="I90" s="24">
        <v>5</v>
      </c>
      <c r="J90" s="24">
        <v>2</v>
      </c>
      <c r="K90" s="24">
        <v>5</v>
      </c>
      <c r="L90" s="55">
        <f t="shared" si="28"/>
        <v>7</v>
      </c>
      <c r="M90" s="24">
        <v>0</v>
      </c>
      <c r="Q90" s="47"/>
      <c r="R90" s="47"/>
      <c r="T90" s="23" t="s">
        <v>120</v>
      </c>
      <c r="Z90" s="24">
        <f>+Z89+AM90</f>
        <v>48</v>
      </c>
      <c r="AA90" s="24">
        <f>+AA89+AN90</f>
        <v>21</v>
      </c>
      <c r="AB90" s="24">
        <f>+AB89+AO90</f>
        <v>16</v>
      </c>
      <c r="AC90" s="24">
        <f>+AC89+AP90</f>
        <v>37</v>
      </c>
      <c r="AD90" s="24">
        <f>+AD89+AQ90</f>
        <v>2</v>
      </c>
      <c r="AF90" s="8"/>
      <c r="AG90" s="34" t="s">
        <v>124</v>
      </c>
      <c r="AH90" s="8"/>
      <c r="AI90" s="8"/>
      <c r="AJ90" s="8"/>
      <c r="AK90" s="8"/>
      <c r="AL90" s="8"/>
      <c r="AM90" s="15">
        <f>SUM(AM77:AM89)</f>
        <v>25</v>
      </c>
      <c r="AN90" s="15">
        <f>SUM(AN77:AN89)</f>
        <v>10</v>
      </c>
      <c r="AO90" s="15">
        <f>SUM(AO77:AO89)</f>
        <v>7</v>
      </c>
      <c r="AP90" s="15">
        <f>SUM(AP77:AP89)</f>
        <v>17</v>
      </c>
      <c r="AQ90" s="15">
        <f>SUM(AQ77:AQ89)</f>
        <v>2</v>
      </c>
      <c r="AR90" s="47"/>
    </row>
    <row r="91" spans="1:44" ht="15.75" customHeight="1" x14ac:dyDescent="0.25">
      <c r="A91" s="40"/>
      <c r="D91" s="23" t="s">
        <v>172</v>
      </c>
      <c r="E91" s="23"/>
      <c r="F91" s="23"/>
      <c r="G91" s="23" t="s">
        <v>146</v>
      </c>
      <c r="I91" s="24">
        <v>5</v>
      </c>
      <c r="J91" s="24">
        <v>1</v>
      </c>
      <c r="K91" s="24">
        <v>6</v>
      </c>
      <c r="L91" s="55">
        <f t="shared" si="28"/>
        <v>7</v>
      </c>
      <c r="M91" s="24">
        <v>0</v>
      </c>
      <c r="Q91" s="47"/>
      <c r="R91" s="47"/>
      <c r="AR91" s="47"/>
    </row>
    <row r="92" spans="1:44" ht="15.75" customHeight="1" thickBot="1" x14ac:dyDescent="0.3">
      <c r="A92" s="40"/>
      <c r="D92" s="23" t="s">
        <v>83</v>
      </c>
      <c r="E92" s="23"/>
      <c r="F92" s="23"/>
      <c r="G92" s="23" t="s">
        <v>149</v>
      </c>
      <c r="I92" s="24">
        <v>4</v>
      </c>
      <c r="J92" s="24">
        <v>1</v>
      </c>
      <c r="K92" s="24">
        <v>6</v>
      </c>
      <c r="L92" s="55">
        <f t="shared" si="28"/>
        <v>7</v>
      </c>
      <c r="M92" s="24">
        <v>0</v>
      </c>
      <c r="Q92" s="47"/>
      <c r="R92" s="47"/>
      <c r="S92" s="31" t="s">
        <v>150</v>
      </c>
      <c r="T92" s="31" t="s">
        <v>153</v>
      </c>
      <c r="U92" s="31"/>
      <c r="V92" s="43"/>
      <c r="W92" s="43"/>
      <c r="X92" s="43"/>
      <c r="Y92" s="43"/>
      <c r="Z92" s="43" t="s">
        <v>4</v>
      </c>
      <c r="AA92" s="43" t="s">
        <v>29</v>
      </c>
      <c r="AB92" s="43" t="s">
        <v>30</v>
      </c>
      <c r="AC92" s="43" t="s">
        <v>31</v>
      </c>
      <c r="AD92" s="43" t="s">
        <v>3</v>
      </c>
      <c r="AF92" s="31" t="s">
        <v>150</v>
      </c>
      <c r="AG92" s="31" t="s">
        <v>153</v>
      </c>
      <c r="AH92" s="31"/>
      <c r="AI92" s="43"/>
      <c r="AJ92" s="43"/>
      <c r="AK92" s="43"/>
      <c r="AL92" s="43"/>
      <c r="AM92" s="43" t="s">
        <v>4</v>
      </c>
      <c r="AN92" s="43" t="s">
        <v>29</v>
      </c>
      <c r="AO92" s="43" t="s">
        <v>30</v>
      </c>
      <c r="AP92" s="43" t="s">
        <v>31</v>
      </c>
      <c r="AQ92" s="43" t="s">
        <v>3</v>
      </c>
      <c r="AR92" s="47"/>
    </row>
    <row r="93" spans="1:44" ht="15.75" customHeight="1" thickBot="1" x14ac:dyDescent="0.3">
      <c r="A93" s="40"/>
      <c r="D93" s="23" t="s">
        <v>69</v>
      </c>
      <c r="E93" s="23"/>
      <c r="F93" s="23"/>
      <c r="G93" s="23" t="s">
        <v>149</v>
      </c>
      <c r="I93" s="24">
        <v>3</v>
      </c>
      <c r="J93" s="24">
        <v>0</v>
      </c>
      <c r="K93" s="24">
        <v>7</v>
      </c>
      <c r="L93" s="55">
        <f t="shared" si="28"/>
        <v>7</v>
      </c>
      <c r="M93" s="24">
        <v>0</v>
      </c>
      <c r="Q93" s="47"/>
      <c r="R93" s="47"/>
      <c r="S93" s="30">
        <v>6</v>
      </c>
      <c r="T93" s="23" t="s">
        <v>157</v>
      </c>
      <c r="Z93" s="24">
        <v>0.5</v>
      </c>
      <c r="AA93" s="24">
        <v>0</v>
      </c>
      <c r="AB93" s="24">
        <v>0</v>
      </c>
      <c r="AC93" s="24">
        <f t="shared" ref="AC93" si="37">+AA93+AB93</f>
        <v>0</v>
      </c>
      <c r="AD93" s="24">
        <v>0</v>
      </c>
      <c r="AF93" s="30">
        <v>7.5</v>
      </c>
      <c r="AG93" s="23" t="s">
        <v>41</v>
      </c>
      <c r="AM93" s="24">
        <v>1</v>
      </c>
      <c r="AN93" s="24">
        <v>2</v>
      </c>
      <c r="AO93" s="24">
        <v>0</v>
      </c>
      <c r="AP93" s="24">
        <f t="shared" ref="AP93" si="38">+AN93+AO93</f>
        <v>2</v>
      </c>
      <c r="AQ93" s="24">
        <v>0</v>
      </c>
      <c r="AR93" s="47"/>
    </row>
    <row r="94" spans="1:44" ht="15.75" customHeight="1" x14ac:dyDescent="0.25">
      <c r="A94" s="40"/>
      <c r="D94" s="23" t="s">
        <v>88</v>
      </c>
      <c r="E94" s="23"/>
      <c r="F94" s="23"/>
      <c r="G94" s="16" t="s">
        <v>138</v>
      </c>
      <c r="I94" s="24">
        <v>5</v>
      </c>
      <c r="J94" s="24">
        <v>2</v>
      </c>
      <c r="K94" s="24">
        <v>4</v>
      </c>
      <c r="L94" s="55">
        <f t="shared" si="28"/>
        <v>6</v>
      </c>
      <c r="M94" s="24">
        <v>0</v>
      </c>
      <c r="Q94" s="47"/>
      <c r="R94" s="47"/>
      <c r="S94" s="30">
        <v>6</v>
      </c>
      <c r="T94" s="23" t="s">
        <v>70</v>
      </c>
      <c r="Z94" s="24">
        <v>1</v>
      </c>
      <c r="AA94" s="24">
        <v>0</v>
      </c>
      <c r="AB94" s="24">
        <v>0</v>
      </c>
      <c r="AC94" s="24">
        <f t="shared" ref="AC94:AC100" si="39">+AA94+AB94</f>
        <v>0</v>
      </c>
      <c r="AD94" s="24">
        <v>0</v>
      </c>
      <c r="AF94" s="8"/>
      <c r="AG94" s="34" t="s">
        <v>124</v>
      </c>
      <c r="AH94" s="8"/>
      <c r="AI94" s="8"/>
      <c r="AJ94" s="8"/>
      <c r="AK94" s="8"/>
      <c r="AL94" s="8"/>
      <c r="AM94" s="15">
        <f>SUM(AM93)</f>
        <v>1</v>
      </c>
      <c r="AN94" s="15">
        <f t="shared" ref="AN94:AQ94" si="40">SUM(AN93)</f>
        <v>2</v>
      </c>
      <c r="AO94" s="15">
        <f t="shared" si="40"/>
        <v>0</v>
      </c>
      <c r="AP94" s="15">
        <f t="shared" si="40"/>
        <v>2</v>
      </c>
      <c r="AQ94" s="15">
        <f t="shared" si="40"/>
        <v>0</v>
      </c>
      <c r="AR94" s="47"/>
    </row>
    <row r="95" spans="1:44" ht="15.75" customHeight="1" x14ac:dyDescent="0.25">
      <c r="A95" s="40"/>
      <c r="D95" s="23" t="s">
        <v>35</v>
      </c>
      <c r="E95" s="23"/>
      <c r="F95" s="23"/>
      <c r="G95" s="16" t="s">
        <v>138</v>
      </c>
      <c r="I95" s="24">
        <v>4</v>
      </c>
      <c r="J95" s="24">
        <v>2</v>
      </c>
      <c r="K95" s="24">
        <v>4</v>
      </c>
      <c r="L95" s="55">
        <f t="shared" si="28"/>
        <v>6</v>
      </c>
      <c r="M95" s="24">
        <v>0</v>
      </c>
      <c r="Q95" s="47"/>
      <c r="R95" s="47"/>
      <c r="S95" s="30">
        <v>6.5</v>
      </c>
      <c r="T95" s="23" t="s">
        <v>173</v>
      </c>
      <c r="Z95" s="24">
        <v>1</v>
      </c>
      <c r="AA95" s="24">
        <v>0</v>
      </c>
      <c r="AB95" s="24">
        <v>0</v>
      </c>
      <c r="AC95" s="24">
        <f t="shared" si="39"/>
        <v>0</v>
      </c>
      <c r="AD95" s="24">
        <v>0</v>
      </c>
      <c r="AR95" s="47"/>
    </row>
    <row r="96" spans="1:44" ht="15.75" customHeight="1" x14ac:dyDescent="0.25">
      <c r="A96" s="40"/>
      <c r="D96" s="23" t="s">
        <v>56</v>
      </c>
      <c r="G96" s="23" t="s">
        <v>149</v>
      </c>
      <c r="I96" s="24">
        <v>5</v>
      </c>
      <c r="J96" s="24">
        <v>2</v>
      </c>
      <c r="K96" s="24">
        <v>4</v>
      </c>
      <c r="L96" s="55">
        <f t="shared" si="28"/>
        <v>6</v>
      </c>
      <c r="M96" s="24">
        <v>0</v>
      </c>
      <c r="Q96" s="47"/>
      <c r="R96" s="47"/>
      <c r="S96" s="30">
        <v>9</v>
      </c>
      <c r="T96" s="23" t="s">
        <v>180</v>
      </c>
      <c r="Z96" s="24">
        <v>1</v>
      </c>
      <c r="AA96" s="24">
        <v>0</v>
      </c>
      <c r="AB96" s="24">
        <v>0</v>
      </c>
      <c r="AC96" s="24">
        <f t="shared" si="39"/>
        <v>0</v>
      </c>
      <c r="AD96" s="24">
        <v>0</v>
      </c>
      <c r="AR96" s="47"/>
    </row>
    <row r="97" spans="1:44" ht="15.75" customHeight="1" x14ac:dyDescent="0.25">
      <c r="A97" s="40"/>
      <c r="D97" s="23" t="s">
        <v>144</v>
      </c>
      <c r="E97" s="23"/>
      <c r="F97" s="23"/>
      <c r="G97" s="16" t="s">
        <v>138</v>
      </c>
      <c r="I97" s="24">
        <v>5</v>
      </c>
      <c r="J97" s="24">
        <v>1</v>
      </c>
      <c r="K97" s="24">
        <v>5</v>
      </c>
      <c r="L97" s="55">
        <f t="shared" si="28"/>
        <v>6</v>
      </c>
      <c r="M97" s="24">
        <v>0</v>
      </c>
      <c r="Q97" s="47"/>
      <c r="R97" s="47"/>
      <c r="S97" s="30">
        <v>6.5</v>
      </c>
      <c r="T97" s="23" t="s">
        <v>143</v>
      </c>
      <c r="Z97" s="24">
        <v>1</v>
      </c>
      <c r="AA97" s="24">
        <v>0</v>
      </c>
      <c r="AB97" s="24">
        <v>0</v>
      </c>
      <c r="AC97" s="24">
        <f t="shared" si="39"/>
        <v>0</v>
      </c>
      <c r="AD97" s="24">
        <v>0</v>
      </c>
      <c r="AR97" s="47"/>
    </row>
    <row r="98" spans="1:44" ht="15.75" customHeight="1" x14ac:dyDescent="0.25">
      <c r="A98" s="40"/>
      <c r="D98" s="23" t="s">
        <v>157</v>
      </c>
      <c r="G98" s="16" t="s">
        <v>138</v>
      </c>
      <c r="I98" s="24">
        <v>5</v>
      </c>
      <c r="J98" s="24">
        <v>1</v>
      </c>
      <c r="K98" s="24">
        <v>5</v>
      </c>
      <c r="L98" s="55">
        <f t="shared" si="28"/>
        <v>6</v>
      </c>
      <c r="M98" s="24">
        <v>0</v>
      </c>
      <c r="Q98" s="47"/>
      <c r="R98" s="47"/>
      <c r="S98" s="30">
        <v>6.5</v>
      </c>
      <c r="T98" s="23" t="s">
        <v>55</v>
      </c>
      <c r="Z98" s="24">
        <v>1</v>
      </c>
      <c r="AA98" s="24">
        <v>0</v>
      </c>
      <c r="AB98" s="24">
        <v>1</v>
      </c>
      <c r="AC98" s="24">
        <f t="shared" si="39"/>
        <v>1</v>
      </c>
      <c r="AD98" s="24">
        <v>0</v>
      </c>
      <c r="AR98" s="47"/>
    </row>
    <row r="99" spans="1:44" ht="15.75" customHeight="1" x14ac:dyDescent="0.25">
      <c r="A99" s="40"/>
      <c r="D99" s="23" t="s">
        <v>179</v>
      </c>
      <c r="E99" s="23"/>
      <c r="F99" s="23"/>
      <c r="G99" s="23" t="s">
        <v>146</v>
      </c>
      <c r="I99" s="24">
        <v>5</v>
      </c>
      <c r="J99" s="24">
        <v>1</v>
      </c>
      <c r="K99" s="24">
        <v>5</v>
      </c>
      <c r="L99" s="55">
        <f t="shared" si="28"/>
        <v>6</v>
      </c>
      <c r="M99" s="24">
        <v>4</v>
      </c>
      <c r="Q99" s="47"/>
      <c r="R99" s="47"/>
      <c r="S99" s="30">
        <v>6.5</v>
      </c>
      <c r="T99" s="23" t="s">
        <v>42</v>
      </c>
      <c r="Z99" s="24">
        <v>1</v>
      </c>
      <c r="AA99" s="24">
        <v>0</v>
      </c>
      <c r="AB99" s="24">
        <v>1</v>
      </c>
      <c r="AC99" s="24">
        <f t="shared" si="39"/>
        <v>1</v>
      </c>
      <c r="AD99" s="24">
        <v>0</v>
      </c>
      <c r="AM99" s="24"/>
      <c r="AN99" s="24"/>
      <c r="AO99" s="24"/>
      <c r="AP99" s="24"/>
      <c r="AQ99" s="24"/>
      <c r="AR99" s="47"/>
    </row>
    <row r="100" spans="1:44" ht="15.75" customHeight="1" thickBot="1" x14ac:dyDescent="0.3">
      <c r="A100" s="40"/>
      <c r="D100" s="23" t="s">
        <v>63</v>
      </c>
      <c r="E100" s="23"/>
      <c r="F100" s="23"/>
      <c r="G100" s="23" t="s">
        <v>146</v>
      </c>
      <c r="I100" s="24">
        <v>3</v>
      </c>
      <c r="J100" s="24">
        <v>2</v>
      </c>
      <c r="K100" s="24">
        <v>3</v>
      </c>
      <c r="L100" s="55">
        <f t="shared" si="28"/>
        <v>5</v>
      </c>
      <c r="M100" s="24">
        <v>0</v>
      </c>
      <c r="Q100" s="47"/>
      <c r="R100" s="47"/>
      <c r="S100" s="30">
        <v>8.5</v>
      </c>
      <c r="T100" s="23" t="s">
        <v>63</v>
      </c>
      <c r="Z100" s="24">
        <v>1</v>
      </c>
      <c r="AA100" s="24">
        <v>1</v>
      </c>
      <c r="AB100" s="24">
        <v>0</v>
      </c>
      <c r="AC100" s="24">
        <f t="shared" si="39"/>
        <v>1</v>
      </c>
      <c r="AD100" s="24">
        <v>0</v>
      </c>
      <c r="AF100" s="30"/>
      <c r="AG100" s="23"/>
      <c r="AM100" s="24"/>
      <c r="AN100" s="24"/>
      <c r="AO100" s="24"/>
      <c r="AP100" s="24"/>
      <c r="AQ100" s="24"/>
      <c r="AR100" s="47"/>
    </row>
    <row r="101" spans="1:44" ht="15.75" customHeight="1" x14ac:dyDescent="0.25">
      <c r="A101" s="40"/>
      <c r="D101" s="23" t="s">
        <v>104</v>
      </c>
      <c r="E101" s="23"/>
      <c r="F101" s="23"/>
      <c r="G101" s="23" t="s">
        <v>147</v>
      </c>
      <c r="I101" s="24">
        <v>5</v>
      </c>
      <c r="J101" s="24">
        <v>1</v>
      </c>
      <c r="K101" s="24">
        <v>4</v>
      </c>
      <c r="L101" s="55">
        <f t="shared" si="28"/>
        <v>5</v>
      </c>
      <c r="M101" s="24">
        <v>2</v>
      </c>
      <c r="Q101" s="47"/>
      <c r="R101" s="47"/>
      <c r="S101" s="8"/>
      <c r="T101" s="34" t="s">
        <v>124</v>
      </c>
      <c r="U101" s="8"/>
      <c r="V101" s="8"/>
      <c r="W101" s="8"/>
      <c r="X101" s="8"/>
      <c r="Y101" s="8"/>
      <c r="Z101" s="15">
        <f>SUM(Z93:Z100)</f>
        <v>7.5</v>
      </c>
      <c r="AA101" s="15">
        <f>SUM(AA93:AA100)</f>
        <v>1</v>
      </c>
      <c r="AB101" s="15">
        <f>SUM(AB93:AB100)</f>
        <v>2</v>
      </c>
      <c r="AC101" s="15">
        <f>SUM(AC93:AC100)</f>
        <v>3</v>
      </c>
      <c r="AD101" s="15">
        <f>SUM(AD93:AD100)</f>
        <v>0</v>
      </c>
      <c r="AR101" s="47"/>
    </row>
    <row r="102" spans="1:44" ht="15.75" customHeight="1" x14ac:dyDescent="0.25">
      <c r="A102" s="40"/>
      <c r="D102" s="23" t="s">
        <v>143</v>
      </c>
      <c r="E102" s="23"/>
      <c r="F102" s="23"/>
      <c r="G102" s="23" t="s">
        <v>147</v>
      </c>
      <c r="I102" s="24">
        <v>5</v>
      </c>
      <c r="J102" s="24">
        <v>1</v>
      </c>
      <c r="K102" s="24">
        <v>4</v>
      </c>
      <c r="L102" s="55">
        <f t="shared" si="28"/>
        <v>5</v>
      </c>
      <c r="M102" s="24">
        <v>0</v>
      </c>
      <c r="Q102" s="47"/>
      <c r="R102" s="47"/>
      <c r="T102" s="23" t="s">
        <v>121</v>
      </c>
      <c r="Z102" s="24">
        <f>+Z101+AM94</f>
        <v>8.5</v>
      </c>
      <c r="AA102" s="24">
        <f>+AA101+AN94</f>
        <v>3</v>
      </c>
      <c r="AB102" s="24">
        <f>+AB101+AO94</f>
        <v>2</v>
      </c>
      <c r="AC102" s="24">
        <f>+AC101+AP94</f>
        <v>5</v>
      </c>
      <c r="AD102" s="24">
        <f>+AD101+AQ94</f>
        <v>0</v>
      </c>
      <c r="AR102" s="47"/>
    </row>
    <row r="103" spans="1:44" ht="15.75" customHeight="1" x14ac:dyDescent="0.25">
      <c r="A103" s="40"/>
      <c r="D103" s="23" t="s">
        <v>115</v>
      </c>
      <c r="E103" s="23"/>
      <c r="F103" s="23"/>
      <c r="G103" s="23" t="s">
        <v>149</v>
      </c>
      <c r="I103" s="24">
        <v>3</v>
      </c>
      <c r="J103" s="24">
        <v>0</v>
      </c>
      <c r="K103" s="24">
        <v>5</v>
      </c>
      <c r="L103" s="55">
        <f t="shared" si="28"/>
        <v>5</v>
      </c>
      <c r="M103" s="24">
        <v>0</v>
      </c>
      <c r="Q103" s="47"/>
      <c r="R103" s="47"/>
      <c r="S103" s="30"/>
      <c r="T103" s="23"/>
      <c r="Z103" s="24"/>
      <c r="AA103" s="24"/>
      <c r="AB103" s="24"/>
      <c r="AC103" s="24"/>
      <c r="AD103" s="24"/>
      <c r="AR103" s="47"/>
    </row>
    <row r="104" spans="1:44" ht="15.75" customHeight="1" x14ac:dyDescent="0.25">
      <c r="A104" s="40"/>
      <c r="D104" s="23"/>
      <c r="E104" s="23"/>
      <c r="F104" s="23"/>
      <c r="G104" s="23"/>
      <c r="H104" s="24"/>
      <c r="I104" s="23"/>
      <c r="J104" s="24"/>
      <c r="K104" s="24"/>
      <c r="L104" s="24"/>
      <c r="M104" s="24"/>
      <c r="N104" s="24"/>
      <c r="Q104" s="47"/>
      <c r="R104" s="47"/>
      <c r="S104" s="30"/>
      <c r="T104" s="23" t="s">
        <v>120</v>
      </c>
      <c r="Z104" s="24">
        <f>+Z90+Z102+AC111</f>
        <v>59.5</v>
      </c>
      <c r="AA104" s="24">
        <f>+AA90+AA102</f>
        <v>24</v>
      </c>
      <c r="AB104" s="24">
        <f>+AB90+AB102</f>
        <v>18</v>
      </c>
      <c r="AC104" s="24">
        <f>AB104+AA104</f>
        <v>42</v>
      </c>
      <c r="AD104" s="24">
        <f>+AD90+AD102</f>
        <v>2</v>
      </c>
      <c r="AR104" s="47"/>
    </row>
    <row r="105" spans="1:44" ht="15.75" customHeight="1" x14ac:dyDescent="0.25">
      <c r="A105" s="40"/>
      <c r="D105" s="23"/>
      <c r="H105" s="24"/>
      <c r="I105" s="23"/>
      <c r="J105" s="24"/>
      <c r="K105" s="24"/>
      <c r="L105" s="24"/>
      <c r="M105" s="24"/>
      <c r="N105" s="24"/>
      <c r="Q105" s="47"/>
      <c r="R105" s="47"/>
      <c r="S105" s="30"/>
      <c r="T105" s="23" t="s">
        <v>107</v>
      </c>
      <c r="Z105" s="24">
        <f>+Z15+Z28+Z41+Z54+AM15+AM28+AM41+AM54</f>
        <v>59.5</v>
      </c>
      <c r="AA105" s="24">
        <f>+AA15+AA28+AA41+AA54+AN15+AN28+AN41+AN54</f>
        <v>24</v>
      </c>
      <c r="AB105" s="24">
        <f>+AB15+AB28+AB41+AB54+AO15+AO28+AO41+AO54</f>
        <v>18</v>
      </c>
      <c r="AC105" s="24">
        <f>+AC15+AC28+AC41+AC54+AP15+AP28+AP41+AP54</f>
        <v>42</v>
      </c>
      <c r="AD105" s="24">
        <f>+AD15+AD28+AD41+AD54+AQ15+AQ28+AQ41+AQ54</f>
        <v>2</v>
      </c>
      <c r="AR105" s="47"/>
    </row>
    <row r="106" spans="1:44" ht="15.75" customHeight="1" thickBot="1" x14ac:dyDescent="0.3">
      <c r="A106" s="40"/>
      <c r="D106" s="2" t="s">
        <v>109</v>
      </c>
      <c r="E106" s="2"/>
      <c r="F106" s="2"/>
      <c r="G106" s="4" t="s">
        <v>2</v>
      </c>
      <c r="H106" s="4"/>
      <c r="I106" s="4" t="s">
        <v>4</v>
      </c>
      <c r="J106" s="4" t="s">
        <v>29</v>
      </c>
      <c r="K106" s="4" t="s">
        <v>30</v>
      </c>
      <c r="L106" s="4" t="s">
        <v>31</v>
      </c>
      <c r="M106" s="56" t="s">
        <v>3</v>
      </c>
      <c r="N106" s="24"/>
      <c r="Q106" s="47"/>
      <c r="R106" s="47"/>
      <c r="AR106" s="47"/>
    </row>
    <row r="107" spans="1:44" ht="15.75" customHeight="1" x14ac:dyDescent="0.25">
      <c r="A107" s="40"/>
      <c r="D107" s="23" t="s">
        <v>112</v>
      </c>
      <c r="E107" s="23"/>
      <c r="F107" s="23"/>
      <c r="G107" s="23" t="s">
        <v>148</v>
      </c>
      <c r="H107" s="24"/>
      <c r="I107" s="24">
        <v>4</v>
      </c>
      <c r="J107" s="24">
        <v>5</v>
      </c>
      <c r="K107" s="24">
        <v>3</v>
      </c>
      <c r="L107" s="24">
        <f t="shared" ref="L107:L125" si="41">+J107+K107</f>
        <v>8</v>
      </c>
      <c r="M107" s="55">
        <v>4</v>
      </c>
      <c r="Q107" s="47"/>
      <c r="R107" s="47"/>
      <c r="S107" s="30"/>
      <c r="T107" s="23"/>
      <c r="AM107" s="24"/>
      <c r="AN107" s="24"/>
      <c r="AO107" s="24"/>
      <c r="AP107" s="24"/>
      <c r="AQ107" s="24"/>
      <c r="AR107" s="47"/>
    </row>
    <row r="108" spans="1:44" ht="15.75" customHeight="1" x14ac:dyDescent="0.25">
      <c r="A108" s="40"/>
      <c r="D108" s="23" t="s">
        <v>38</v>
      </c>
      <c r="E108" s="23"/>
      <c r="F108" s="23"/>
      <c r="G108" s="23" t="s">
        <v>147</v>
      </c>
      <c r="H108" s="24"/>
      <c r="I108" s="24">
        <v>4</v>
      </c>
      <c r="J108" s="24">
        <v>0</v>
      </c>
      <c r="K108" s="24">
        <v>2</v>
      </c>
      <c r="L108" s="24">
        <f t="shared" si="41"/>
        <v>2</v>
      </c>
      <c r="M108" s="55">
        <v>4</v>
      </c>
      <c r="Q108" s="47"/>
      <c r="R108" s="47"/>
      <c r="S108" s="30"/>
      <c r="T108" s="23"/>
      <c r="AM108" s="24"/>
      <c r="AN108" s="24"/>
      <c r="AO108" s="24"/>
      <c r="AP108" s="24"/>
      <c r="AQ108" s="24"/>
      <c r="AR108" s="47"/>
    </row>
    <row r="109" spans="1:44" ht="15.75" customHeight="1" thickBot="1" x14ac:dyDescent="0.3">
      <c r="A109" s="40"/>
      <c r="D109" s="23" t="s">
        <v>158</v>
      </c>
      <c r="E109" s="23"/>
      <c r="F109" s="23"/>
      <c r="G109" s="23" t="s">
        <v>136</v>
      </c>
      <c r="H109" s="24"/>
      <c r="I109" s="24">
        <v>5</v>
      </c>
      <c r="J109" s="24">
        <v>7</v>
      </c>
      <c r="K109" s="24">
        <v>5</v>
      </c>
      <c r="L109" s="24">
        <f t="shared" si="41"/>
        <v>12</v>
      </c>
      <c r="M109" s="55">
        <v>4</v>
      </c>
      <c r="Q109" s="47"/>
      <c r="R109" s="47"/>
      <c r="S109" s="30"/>
      <c r="T109" s="23"/>
      <c r="U109" s="42" t="s">
        <v>150</v>
      </c>
      <c r="V109" s="10" t="s">
        <v>168</v>
      </c>
      <c r="W109" s="10"/>
      <c r="X109" s="10"/>
      <c r="Y109" s="10"/>
      <c r="Z109" s="10"/>
      <c r="AA109" s="10"/>
      <c r="AB109" s="10"/>
      <c r="AC109" s="42" t="s">
        <v>4</v>
      </c>
      <c r="AD109" s="42" t="s">
        <v>8</v>
      </c>
      <c r="AE109" s="42" t="s">
        <v>9</v>
      </c>
      <c r="AF109" s="42" t="s">
        <v>10</v>
      </c>
      <c r="AG109" s="42" t="s">
        <v>100</v>
      </c>
      <c r="AH109" s="42"/>
      <c r="AI109" s="42" t="s">
        <v>5</v>
      </c>
      <c r="AJ109" s="42" t="s">
        <v>7</v>
      </c>
      <c r="AK109" s="42" t="s">
        <v>6</v>
      </c>
      <c r="AL109" s="42" t="s">
        <v>101</v>
      </c>
      <c r="AR109" s="47"/>
    </row>
    <row r="110" spans="1:44" ht="15.75" customHeight="1" thickBot="1" x14ac:dyDescent="0.3">
      <c r="A110" s="40"/>
      <c r="D110" s="23" t="s">
        <v>61</v>
      </c>
      <c r="E110" s="23"/>
      <c r="F110" s="23"/>
      <c r="G110" s="23" t="s">
        <v>17</v>
      </c>
      <c r="H110" s="24"/>
      <c r="I110" s="24">
        <v>5</v>
      </c>
      <c r="J110" s="24">
        <v>4</v>
      </c>
      <c r="K110" s="24">
        <v>3</v>
      </c>
      <c r="L110" s="24">
        <f t="shared" si="41"/>
        <v>7</v>
      </c>
      <c r="M110" s="55">
        <v>4</v>
      </c>
      <c r="Q110" s="47"/>
      <c r="R110" s="47"/>
      <c r="U110" s="30">
        <v>7</v>
      </c>
      <c r="V110" s="23" t="s">
        <v>211</v>
      </c>
      <c r="W110" s="23"/>
      <c r="X110" s="23"/>
      <c r="Y110" s="23"/>
      <c r="Z110" s="24"/>
      <c r="AC110" s="24">
        <v>3</v>
      </c>
      <c r="AD110" s="24">
        <v>3</v>
      </c>
      <c r="AE110" s="24">
        <v>0</v>
      </c>
      <c r="AF110" s="24">
        <v>0</v>
      </c>
      <c r="AG110" s="120">
        <f t="shared" ref="AG110" si="42">+(AD110*2+AF110)/(2*AC110)</f>
        <v>1</v>
      </c>
      <c r="AH110" s="120"/>
      <c r="AI110" s="24">
        <v>7</v>
      </c>
      <c r="AJ110" s="24">
        <v>0</v>
      </c>
      <c r="AK110" s="24">
        <v>0</v>
      </c>
      <c r="AL110" s="26">
        <f t="shared" ref="AL110" si="43">+AI110/AC110</f>
        <v>2.3333333333333335</v>
      </c>
      <c r="AR110" s="47"/>
    </row>
    <row r="111" spans="1:44" ht="15.75" customHeight="1" x14ac:dyDescent="0.25">
      <c r="A111" s="40"/>
      <c r="D111" s="23" t="s">
        <v>179</v>
      </c>
      <c r="E111" s="23"/>
      <c r="F111" s="23"/>
      <c r="G111" s="23" t="s">
        <v>146</v>
      </c>
      <c r="H111" s="24"/>
      <c r="I111" s="24">
        <v>5</v>
      </c>
      <c r="J111" s="24">
        <v>1</v>
      </c>
      <c r="K111" s="24">
        <v>5</v>
      </c>
      <c r="L111" s="24">
        <f t="shared" si="41"/>
        <v>6</v>
      </c>
      <c r="M111" s="55">
        <v>4</v>
      </c>
      <c r="Q111" s="47"/>
      <c r="R111" s="47"/>
      <c r="U111" s="8"/>
      <c r="V111" s="35"/>
      <c r="W111" s="34" t="s">
        <v>27</v>
      </c>
      <c r="X111" s="35"/>
      <c r="Y111" s="35"/>
      <c r="Z111" s="15"/>
      <c r="AA111" s="8"/>
      <c r="AB111" s="8"/>
      <c r="AC111" s="15">
        <f>SUM(AC110)</f>
        <v>3</v>
      </c>
      <c r="AD111" s="15">
        <f t="shared" ref="AD111:AF111" si="44">SUM(AD110)</f>
        <v>3</v>
      </c>
      <c r="AE111" s="15">
        <f t="shared" si="44"/>
        <v>0</v>
      </c>
      <c r="AF111" s="15">
        <f t="shared" si="44"/>
        <v>0</v>
      </c>
      <c r="AG111" s="118">
        <f>(2*AD111+AF111)/(2*AC111)</f>
        <v>1</v>
      </c>
      <c r="AH111" s="118"/>
      <c r="AI111" s="15">
        <f t="shared" ref="AI111:AK111" si="45">SUM(AI110)</f>
        <v>7</v>
      </c>
      <c r="AJ111" s="15">
        <f t="shared" si="45"/>
        <v>0</v>
      </c>
      <c r="AK111" s="15">
        <f t="shared" si="45"/>
        <v>0</v>
      </c>
      <c r="AL111" s="36">
        <f>+AI111/AC111</f>
        <v>2.3333333333333335</v>
      </c>
      <c r="AR111" s="47"/>
    </row>
    <row r="112" spans="1:44" ht="15.75" customHeight="1" x14ac:dyDescent="0.25">
      <c r="A112" s="40"/>
      <c r="D112" s="23" t="s">
        <v>126</v>
      </c>
      <c r="G112" s="23" t="s">
        <v>17</v>
      </c>
      <c r="H112" s="24"/>
      <c r="I112" s="24">
        <v>2.5</v>
      </c>
      <c r="J112" s="24">
        <v>0</v>
      </c>
      <c r="K112" s="24">
        <v>0</v>
      </c>
      <c r="L112" s="24">
        <f t="shared" si="41"/>
        <v>0</v>
      </c>
      <c r="M112" s="55">
        <v>2</v>
      </c>
      <c r="Q112" s="47"/>
      <c r="R112" s="47"/>
      <c r="S112" s="30"/>
      <c r="T112" s="23"/>
      <c r="Z112" s="24"/>
      <c r="AA112" s="24"/>
      <c r="AB112" s="24"/>
      <c r="AC112" s="24"/>
      <c r="AD112" s="24"/>
      <c r="AF112" s="30"/>
      <c r="AG112" s="23"/>
      <c r="AP112" s="24"/>
      <c r="AQ112" s="24"/>
      <c r="AR112" s="47"/>
    </row>
    <row r="113" spans="1:44" ht="15.75" customHeight="1" x14ac:dyDescent="0.25">
      <c r="A113" s="40"/>
      <c r="D113" s="23" t="s">
        <v>78</v>
      </c>
      <c r="E113" s="23"/>
      <c r="F113" s="23"/>
      <c r="G113" s="23" t="s">
        <v>149</v>
      </c>
      <c r="H113" s="24"/>
      <c r="I113" s="24">
        <v>4</v>
      </c>
      <c r="J113" s="24">
        <v>11</v>
      </c>
      <c r="K113" s="24">
        <v>2</v>
      </c>
      <c r="L113" s="24">
        <f t="shared" si="41"/>
        <v>13</v>
      </c>
      <c r="M113" s="55">
        <v>2</v>
      </c>
      <c r="Q113" s="47"/>
      <c r="R113" s="47"/>
      <c r="AR113" s="47"/>
    </row>
    <row r="114" spans="1:44" ht="15.75" customHeight="1" x14ac:dyDescent="0.25">
      <c r="A114" s="40"/>
      <c r="D114" s="23" t="s">
        <v>44</v>
      </c>
      <c r="E114" s="23"/>
      <c r="F114" s="23"/>
      <c r="G114" s="23" t="s">
        <v>146</v>
      </c>
      <c r="H114" s="24"/>
      <c r="I114" s="24">
        <v>4</v>
      </c>
      <c r="J114" s="24">
        <v>0</v>
      </c>
      <c r="K114" s="24">
        <v>4</v>
      </c>
      <c r="L114" s="24">
        <f t="shared" si="41"/>
        <v>4</v>
      </c>
      <c r="M114" s="55">
        <v>2</v>
      </c>
      <c r="Q114" s="47"/>
      <c r="R114" s="47"/>
      <c r="AR114" s="47"/>
    </row>
    <row r="115" spans="1:44" ht="15.75" customHeight="1" x14ac:dyDescent="0.25">
      <c r="A115" s="40"/>
      <c r="D115" s="23" t="s">
        <v>171</v>
      </c>
      <c r="E115" s="23"/>
      <c r="F115" s="23"/>
      <c r="G115" s="23" t="s">
        <v>136</v>
      </c>
      <c r="H115" s="24"/>
      <c r="I115" s="24">
        <v>5</v>
      </c>
      <c r="J115" s="24">
        <v>3</v>
      </c>
      <c r="K115" s="24">
        <v>8</v>
      </c>
      <c r="L115" s="24">
        <f t="shared" si="41"/>
        <v>11</v>
      </c>
      <c r="M115" s="55">
        <v>2</v>
      </c>
      <c r="Q115" s="47"/>
      <c r="R115" s="47"/>
      <c r="AR115" s="47"/>
    </row>
    <row r="116" spans="1:44" ht="15.75" customHeight="1" x14ac:dyDescent="0.25">
      <c r="A116" s="40"/>
      <c r="D116" s="23" t="s">
        <v>119</v>
      </c>
      <c r="E116" s="23"/>
      <c r="F116" s="23"/>
      <c r="G116" s="23" t="s">
        <v>146</v>
      </c>
      <c r="H116" s="24"/>
      <c r="I116" s="24">
        <v>5</v>
      </c>
      <c r="J116" s="24">
        <v>6</v>
      </c>
      <c r="K116" s="24">
        <v>3</v>
      </c>
      <c r="L116" s="24">
        <f t="shared" si="41"/>
        <v>9</v>
      </c>
      <c r="M116" s="55">
        <v>2</v>
      </c>
      <c r="Q116" s="47"/>
      <c r="R116" s="47"/>
      <c r="AR116" s="47"/>
    </row>
    <row r="117" spans="1:44" ht="15.75" customHeight="1" x14ac:dyDescent="0.25">
      <c r="A117" s="40"/>
      <c r="D117" s="23" t="s">
        <v>104</v>
      </c>
      <c r="E117" s="23"/>
      <c r="F117" s="23"/>
      <c r="G117" s="23" t="s">
        <v>147</v>
      </c>
      <c r="H117" s="24"/>
      <c r="I117" s="24">
        <v>5</v>
      </c>
      <c r="J117" s="24">
        <v>1</v>
      </c>
      <c r="K117" s="24">
        <v>4</v>
      </c>
      <c r="L117" s="24">
        <f t="shared" si="41"/>
        <v>5</v>
      </c>
      <c r="M117" s="55">
        <v>2</v>
      </c>
      <c r="Q117" s="47"/>
      <c r="R117" s="47"/>
      <c r="AR117" s="47"/>
    </row>
    <row r="118" spans="1:44" ht="15.75" customHeight="1" x14ac:dyDescent="0.25">
      <c r="A118" s="40"/>
      <c r="D118" s="23" t="s">
        <v>154</v>
      </c>
      <c r="E118" s="23"/>
      <c r="F118" s="23"/>
      <c r="G118" s="23" t="s">
        <v>147</v>
      </c>
      <c r="H118" s="24"/>
      <c r="I118" s="24">
        <v>5</v>
      </c>
      <c r="J118" s="24">
        <v>1</v>
      </c>
      <c r="K118" s="24">
        <v>3</v>
      </c>
      <c r="L118" s="24">
        <f t="shared" si="41"/>
        <v>4</v>
      </c>
      <c r="M118" s="55">
        <v>2</v>
      </c>
      <c r="Q118" s="47"/>
      <c r="R118" s="47"/>
      <c r="AR118" s="47"/>
    </row>
    <row r="119" spans="1:44" ht="15.75" customHeight="1" x14ac:dyDescent="0.25">
      <c r="A119" s="40"/>
      <c r="D119" s="23" t="s">
        <v>162</v>
      </c>
      <c r="E119" s="23"/>
      <c r="F119" s="23"/>
      <c r="G119" s="23" t="s">
        <v>21</v>
      </c>
      <c r="H119" s="24"/>
      <c r="I119" s="24">
        <v>5</v>
      </c>
      <c r="J119" s="24">
        <v>0</v>
      </c>
      <c r="K119" s="24">
        <v>4</v>
      </c>
      <c r="L119" s="24">
        <f t="shared" si="41"/>
        <v>4</v>
      </c>
      <c r="M119" s="55">
        <v>2</v>
      </c>
      <c r="Q119" s="47"/>
      <c r="R119" s="47"/>
      <c r="AR119" s="47"/>
    </row>
    <row r="120" spans="1:44" ht="15.75" customHeight="1" x14ac:dyDescent="0.25">
      <c r="A120" s="40"/>
      <c r="D120" s="23" t="s">
        <v>156</v>
      </c>
      <c r="G120" s="23" t="s">
        <v>136</v>
      </c>
      <c r="H120" s="24"/>
      <c r="I120" s="24">
        <v>5</v>
      </c>
      <c r="J120" s="24">
        <v>0</v>
      </c>
      <c r="K120" s="24">
        <v>3</v>
      </c>
      <c r="L120" s="24">
        <f t="shared" si="41"/>
        <v>3</v>
      </c>
      <c r="M120" s="55">
        <v>2</v>
      </c>
      <c r="Q120" s="47"/>
      <c r="R120" s="47"/>
      <c r="AR120" s="47"/>
    </row>
    <row r="121" spans="1:44" ht="15.75" customHeight="1" x14ac:dyDescent="0.25">
      <c r="A121" s="40"/>
      <c r="D121" s="23" t="s">
        <v>66</v>
      </c>
      <c r="E121" s="23"/>
      <c r="F121" s="23"/>
      <c r="G121" s="23" t="s">
        <v>136</v>
      </c>
      <c r="H121" s="24"/>
      <c r="I121" s="24">
        <v>5</v>
      </c>
      <c r="J121" s="24">
        <v>0</v>
      </c>
      <c r="K121" s="24">
        <v>3</v>
      </c>
      <c r="L121" s="24">
        <f t="shared" si="41"/>
        <v>3</v>
      </c>
      <c r="M121" s="55">
        <v>2</v>
      </c>
      <c r="Q121" s="47"/>
      <c r="R121" s="47"/>
      <c r="S121" s="30"/>
      <c r="T121" s="23"/>
      <c r="U121" s="23"/>
      <c r="V121" s="23"/>
      <c r="W121" s="23"/>
      <c r="X121" s="11"/>
      <c r="Y121" s="23"/>
      <c r="Z121" s="24"/>
      <c r="AA121" s="24"/>
      <c r="AB121" s="24"/>
      <c r="AC121" s="24"/>
      <c r="AD121" s="24"/>
      <c r="AE121" s="115"/>
      <c r="AF121" s="115"/>
      <c r="AG121" s="24"/>
      <c r="AH121" s="24"/>
      <c r="AI121" s="24"/>
      <c r="AJ121" s="24"/>
      <c r="AK121" s="24"/>
      <c r="AL121" s="29"/>
      <c r="AR121" s="47"/>
    </row>
    <row r="122" spans="1:44" ht="15.75" customHeight="1" x14ac:dyDescent="0.25">
      <c r="A122" s="40"/>
      <c r="D122" s="23" t="s">
        <v>51</v>
      </c>
      <c r="E122" s="23"/>
      <c r="F122" s="23"/>
      <c r="G122" s="23" t="s">
        <v>17</v>
      </c>
      <c r="H122" s="24"/>
      <c r="I122" s="24">
        <v>5</v>
      </c>
      <c r="J122" s="24">
        <v>1</v>
      </c>
      <c r="K122" s="24">
        <v>1</v>
      </c>
      <c r="L122" s="24">
        <f t="shared" si="41"/>
        <v>2</v>
      </c>
      <c r="M122" s="55">
        <v>2</v>
      </c>
      <c r="Q122" s="47"/>
      <c r="R122" s="47"/>
      <c r="S122" s="30"/>
      <c r="T122" s="23"/>
      <c r="U122" s="23"/>
      <c r="V122" s="23"/>
      <c r="W122" s="23"/>
      <c r="X122" s="11"/>
      <c r="Y122" s="23"/>
      <c r="Z122" s="24"/>
      <c r="AA122" s="24"/>
      <c r="AB122" s="24"/>
      <c r="AC122" s="24"/>
      <c r="AD122" s="24"/>
      <c r="AE122" s="115"/>
      <c r="AF122" s="115"/>
      <c r="AG122" s="24"/>
      <c r="AH122" s="24"/>
      <c r="AI122" s="24"/>
      <c r="AJ122" s="24"/>
      <c r="AK122" s="24"/>
      <c r="AL122" s="29"/>
      <c r="AR122" s="47"/>
    </row>
    <row r="123" spans="1:44" ht="15.75" customHeight="1" x14ac:dyDescent="0.25">
      <c r="A123" s="40"/>
      <c r="D123" s="23" t="s">
        <v>173</v>
      </c>
      <c r="E123" s="23"/>
      <c r="F123" s="23"/>
      <c r="G123" s="16" t="s">
        <v>138</v>
      </c>
      <c r="H123" s="24"/>
      <c r="I123" s="24">
        <v>5</v>
      </c>
      <c r="J123" s="24">
        <v>0</v>
      </c>
      <c r="K123" s="24">
        <v>1</v>
      </c>
      <c r="L123" s="24">
        <f t="shared" si="41"/>
        <v>1</v>
      </c>
      <c r="M123" s="55">
        <v>2</v>
      </c>
      <c r="Q123" s="47"/>
      <c r="R123" s="47"/>
      <c r="S123" s="30"/>
      <c r="T123" s="23"/>
      <c r="U123" s="23"/>
      <c r="V123" s="23"/>
      <c r="W123" s="23"/>
      <c r="X123" s="11"/>
      <c r="Y123" s="23"/>
      <c r="Z123" s="24"/>
      <c r="AA123" s="24"/>
      <c r="AB123" s="24"/>
      <c r="AC123" s="24"/>
      <c r="AD123" s="24"/>
      <c r="AE123" s="115"/>
      <c r="AF123" s="115"/>
      <c r="AG123" s="24"/>
      <c r="AH123" s="24"/>
      <c r="AI123" s="24"/>
      <c r="AJ123" s="24"/>
      <c r="AK123" s="24"/>
      <c r="AL123" s="29"/>
      <c r="AR123" s="47"/>
    </row>
    <row r="124" spans="1:44" ht="15.75" customHeight="1" x14ac:dyDescent="0.25">
      <c r="A124" s="40"/>
      <c r="D124" s="23" t="s">
        <v>39</v>
      </c>
      <c r="E124" s="23"/>
      <c r="F124" s="23"/>
      <c r="G124" s="23" t="s">
        <v>148</v>
      </c>
      <c r="H124" s="24"/>
      <c r="I124" s="24">
        <v>5</v>
      </c>
      <c r="J124" s="24">
        <v>0</v>
      </c>
      <c r="K124" s="24">
        <v>1</v>
      </c>
      <c r="L124" s="24">
        <f t="shared" si="41"/>
        <v>1</v>
      </c>
      <c r="M124" s="55">
        <v>2</v>
      </c>
      <c r="Q124" s="47"/>
      <c r="R124" s="47"/>
      <c r="S124" s="30"/>
      <c r="T124" s="23"/>
      <c r="U124" s="23"/>
      <c r="V124" s="23"/>
      <c r="W124" s="23"/>
      <c r="X124" s="11"/>
      <c r="Y124" s="23"/>
      <c r="Z124" s="24"/>
      <c r="AA124" s="24"/>
      <c r="AB124" s="24"/>
      <c r="AC124" s="24"/>
      <c r="AD124" s="24"/>
      <c r="AE124" s="44"/>
      <c r="AF124" s="44"/>
      <c r="AG124" s="24"/>
      <c r="AH124" s="24"/>
      <c r="AI124" s="24"/>
      <c r="AJ124" s="24"/>
      <c r="AK124" s="24"/>
      <c r="AL124" s="29"/>
      <c r="AR124" s="47"/>
    </row>
    <row r="125" spans="1:44" ht="15.75" customHeight="1" x14ac:dyDescent="0.25">
      <c r="A125" s="40"/>
      <c r="D125" s="23" t="s">
        <v>20</v>
      </c>
      <c r="E125" s="23"/>
      <c r="F125" s="23"/>
      <c r="G125" s="16" t="s">
        <v>138</v>
      </c>
      <c r="H125" s="24"/>
      <c r="I125" s="24">
        <v>5</v>
      </c>
      <c r="J125" s="24">
        <v>0</v>
      </c>
      <c r="K125" s="24">
        <v>0</v>
      </c>
      <c r="L125" s="24">
        <f t="shared" si="41"/>
        <v>0</v>
      </c>
      <c r="M125" s="55">
        <v>2</v>
      </c>
      <c r="Q125" s="47"/>
      <c r="R125" s="47"/>
      <c r="S125" s="30"/>
      <c r="T125" s="23"/>
      <c r="U125" s="23"/>
      <c r="V125" s="23"/>
      <c r="W125" s="23"/>
      <c r="X125" s="11"/>
      <c r="Y125" s="23"/>
      <c r="Z125" s="24"/>
      <c r="AA125" s="24"/>
      <c r="AB125" s="24"/>
      <c r="AC125" s="24"/>
      <c r="AD125" s="24"/>
      <c r="AE125" s="44"/>
      <c r="AF125" s="44"/>
      <c r="AG125" s="24"/>
      <c r="AH125" s="24"/>
      <c r="AI125" s="24"/>
      <c r="AJ125" s="24"/>
      <c r="AK125" s="24"/>
      <c r="AL125" s="29"/>
      <c r="AR125" s="47"/>
    </row>
    <row r="126" spans="1:44" ht="15.75" customHeight="1" x14ac:dyDescent="0.25">
      <c r="A126" s="40"/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Q127" s="47"/>
      <c r="R127" s="47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x14ac:dyDescent="0.25">
      <c r="A133" s="40"/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3">
    <mergeCell ref="AG110:AH110"/>
    <mergeCell ref="AG111:AH111"/>
    <mergeCell ref="AE121:AF121"/>
    <mergeCell ref="AE122:AF122"/>
    <mergeCell ref="AE123:AF123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CA1A5-DF32-4BDA-BCA9-89DBF0324B22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0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4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3</v>
      </c>
      <c r="Q3" s="40"/>
      <c r="R3" s="40"/>
      <c r="U3" s="30">
        <v>7.5</v>
      </c>
      <c r="V3" s="23" t="s">
        <v>97</v>
      </c>
      <c r="X3" s="23"/>
      <c r="Y3" s="23"/>
      <c r="Z3" s="23" t="s">
        <v>132</v>
      </c>
      <c r="AB3" s="24"/>
      <c r="AC3" s="24">
        <v>4</v>
      </c>
      <c r="AD3" s="24">
        <v>3</v>
      </c>
      <c r="AE3" s="24">
        <v>0</v>
      </c>
      <c r="AF3" s="24">
        <v>1</v>
      </c>
      <c r="AG3" s="118">
        <f t="shared" ref="AG3:AG10" si="0">+(AD3*2+AF3)/(2*AC3)</f>
        <v>0.875</v>
      </c>
      <c r="AH3" s="118"/>
      <c r="AI3" s="24">
        <v>8</v>
      </c>
      <c r="AJ3" s="24">
        <v>0</v>
      </c>
      <c r="AK3" s="24">
        <v>0</v>
      </c>
      <c r="AL3" s="26">
        <f t="shared" ref="AL3:AL10" si="1">+AI3/AC3</f>
        <v>2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4</v>
      </c>
      <c r="H4" s="5">
        <v>0</v>
      </c>
      <c r="I4" s="5">
        <v>0</v>
      </c>
      <c r="J4" s="5">
        <f t="shared" ref="J4:J11" si="2">2*G4+I4</f>
        <v>8</v>
      </c>
      <c r="K4" s="38">
        <f t="shared" ref="K4:K11" si="3">+J4/((G4+H4+I4)*2)</f>
        <v>1</v>
      </c>
      <c r="L4" s="5">
        <f>+$AN$27</f>
        <v>25</v>
      </c>
      <c r="M4" s="5">
        <v>10</v>
      </c>
      <c r="N4" s="5">
        <f>+$AO$27</f>
        <v>42</v>
      </c>
      <c r="O4" s="5">
        <f>+$AQ$27</f>
        <v>0</v>
      </c>
      <c r="P4" s="5">
        <v>1</v>
      </c>
      <c r="Q4" s="46"/>
      <c r="R4" s="40"/>
      <c r="U4" s="30">
        <v>8</v>
      </c>
      <c r="V4" s="23" t="s">
        <v>18</v>
      </c>
      <c r="X4" s="23"/>
      <c r="Y4" s="23"/>
      <c r="Z4" s="23" t="s">
        <v>136</v>
      </c>
      <c r="AB4" s="24"/>
      <c r="AC4" s="24">
        <v>4</v>
      </c>
      <c r="AD4" s="24">
        <v>2</v>
      </c>
      <c r="AE4" s="24">
        <v>2</v>
      </c>
      <c r="AF4" s="24">
        <v>0</v>
      </c>
      <c r="AG4" s="115">
        <f t="shared" si="0"/>
        <v>0.5</v>
      </c>
      <c r="AH4" s="115"/>
      <c r="AI4" s="24">
        <v>11</v>
      </c>
      <c r="AJ4" s="24">
        <v>0</v>
      </c>
      <c r="AK4" s="24">
        <v>0</v>
      </c>
      <c r="AL4" s="26">
        <f t="shared" si="1"/>
        <v>2.75</v>
      </c>
      <c r="AQ4" s="24"/>
      <c r="AR4" s="45"/>
    </row>
    <row r="5" spans="1:44" ht="18" x14ac:dyDescent="0.25">
      <c r="A5" s="40"/>
      <c r="B5" s="5">
        <v>2</v>
      </c>
      <c r="C5" s="6" t="s">
        <v>132</v>
      </c>
      <c r="D5" s="11"/>
      <c r="E5" s="11"/>
      <c r="F5" s="11"/>
      <c r="G5" s="5">
        <v>3</v>
      </c>
      <c r="H5" s="5">
        <v>0</v>
      </c>
      <c r="I5" s="5">
        <v>1</v>
      </c>
      <c r="J5" s="5">
        <f t="shared" si="2"/>
        <v>7</v>
      </c>
      <c r="K5" s="38">
        <f t="shared" si="3"/>
        <v>0.875</v>
      </c>
      <c r="L5" s="5">
        <f>+$AA$40</f>
        <v>12</v>
      </c>
      <c r="M5" s="5">
        <v>8</v>
      </c>
      <c r="N5" s="5">
        <f>+$AB$40</f>
        <v>22</v>
      </c>
      <c r="O5" s="5">
        <f>+$AD$40</f>
        <v>2</v>
      </c>
      <c r="P5" s="5">
        <v>2</v>
      </c>
      <c r="Q5" s="46"/>
      <c r="R5" s="40"/>
      <c r="U5" s="30">
        <v>7</v>
      </c>
      <c r="V5" s="23" t="s">
        <v>24</v>
      </c>
      <c r="X5" s="23"/>
      <c r="Y5" s="23"/>
      <c r="Z5" s="23" t="s">
        <v>25</v>
      </c>
      <c r="AB5" s="24"/>
      <c r="AC5" s="24">
        <v>4</v>
      </c>
      <c r="AD5" s="24">
        <v>2</v>
      </c>
      <c r="AE5" s="24">
        <v>2</v>
      </c>
      <c r="AF5" s="24">
        <v>0</v>
      </c>
      <c r="AG5" s="115">
        <f t="shared" si="0"/>
        <v>0.5</v>
      </c>
      <c r="AH5" s="115"/>
      <c r="AI5" s="24">
        <v>12</v>
      </c>
      <c r="AJ5" s="24">
        <v>0</v>
      </c>
      <c r="AK5" s="24">
        <v>0</v>
      </c>
      <c r="AL5" s="26">
        <f t="shared" si="1"/>
        <v>3</v>
      </c>
      <c r="AQ5" s="24"/>
      <c r="AR5" s="45"/>
    </row>
    <row r="6" spans="1:44" ht="18" x14ac:dyDescent="0.25">
      <c r="A6" s="40"/>
      <c r="B6" s="5">
        <v>4</v>
      </c>
      <c r="C6" s="6" t="s">
        <v>160</v>
      </c>
      <c r="D6" s="11"/>
      <c r="E6" s="11"/>
      <c r="F6" s="11"/>
      <c r="G6" s="5">
        <v>2</v>
      </c>
      <c r="H6" s="5">
        <v>1</v>
      </c>
      <c r="I6" s="5">
        <v>1</v>
      </c>
      <c r="J6" s="5">
        <f t="shared" si="2"/>
        <v>5</v>
      </c>
      <c r="K6" s="38">
        <f t="shared" si="3"/>
        <v>0.625</v>
      </c>
      <c r="L6" s="5">
        <f>+$AA$66</f>
        <v>15</v>
      </c>
      <c r="M6" s="5">
        <v>12</v>
      </c>
      <c r="N6" s="5">
        <f>+$AB$66</f>
        <v>25</v>
      </c>
      <c r="O6" s="5">
        <f>+$AD$66</f>
        <v>4</v>
      </c>
      <c r="P6" s="5">
        <v>4</v>
      </c>
      <c r="Q6" s="46"/>
      <c r="R6" s="40"/>
      <c r="U6" s="30">
        <v>7.5</v>
      </c>
      <c r="V6" s="23" t="s">
        <v>111</v>
      </c>
      <c r="X6" s="23"/>
      <c r="Y6" s="23"/>
      <c r="Z6" s="23" t="s">
        <v>21</v>
      </c>
      <c r="AB6" s="24"/>
      <c r="AC6" s="24">
        <v>4</v>
      </c>
      <c r="AD6" s="24">
        <v>1</v>
      </c>
      <c r="AE6" s="24">
        <v>3</v>
      </c>
      <c r="AF6" s="24">
        <v>0</v>
      </c>
      <c r="AG6" s="115">
        <f t="shared" si="0"/>
        <v>0.25</v>
      </c>
      <c r="AH6" s="115"/>
      <c r="AI6" s="24">
        <v>12</v>
      </c>
      <c r="AJ6" s="24">
        <v>0</v>
      </c>
      <c r="AK6" s="24">
        <v>0</v>
      </c>
      <c r="AL6" s="26">
        <f t="shared" si="1"/>
        <v>3</v>
      </c>
      <c r="AQ6" s="24"/>
      <c r="AR6" s="45"/>
    </row>
    <row r="7" spans="1:44" ht="18" x14ac:dyDescent="0.25">
      <c r="A7" s="40"/>
      <c r="B7" s="5">
        <v>3</v>
      </c>
      <c r="C7" s="6" t="s">
        <v>47</v>
      </c>
      <c r="D7" s="11"/>
      <c r="E7" s="11"/>
      <c r="F7" s="11"/>
      <c r="G7" s="5">
        <v>2</v>
      </c>
      <c r="H7" s="5">
        <v>2</v>
      </c>
      <c r="I7" s="5">
        <v>0</v>
      </c>
      <c r="J7" s="5">
        <f t="shared" si="2"/>
        <v>4</v>
      </c>
      <c r="K7" s="38">
        <f t="shared" si="3"/>
        <v>0.5</v>
      </c>
      <c r="L7" s="5">
        <f>+$AA$53</f>
        <v>12</v>
      </c>
      <c r="M7" s="5">
        <v>12</v>
      </c>
      <c r="N7" s="5">
        <f>+$AB$53</f>
        <v>17</v>
      </c>
      <c r="O7" s="5">
        <f>+$AD$53</f>
        <v>8</v>
      </c>
      <c r="P7" s="5">
        <v>3</v>
      </c>
      <c r="Q7" s="46"/>
      <c r="R7" s="40"/>
      <c r="U7" s="30">
        <v>7.5</v>
      </c>
      <c r="V7" s="23" t="s">
        <v>98</v>
      </c>
      <c r="X7" s="23"/>
      <c r="Y7" s="23"/>
      <c r="Z7" s="23" t="s">
        <v>19</v>
      </c>
      <c r="AB7" s="24"/>
      <c r="AC7" s="24">
        <v>4</v>
      </c>
      <c r="AD7" s="24">
        <v>2</v>
      </c>
      <c r="AE7" s="24">
        <v>1</v>
      </c>
      <c r="AF7" s="24">
        <v>1</v>
      </c>
      <c r="AG7" s="115">
        <f t="shared" si="0"/>
        <v>0.625</v>
      </c>
      <c r="AH7" s="115"/>
      <c r="AI7" s="24">
        <v>12</v>
      </c>
      <c r="AJ7" s="24">
        <v>0</v>
      </c>
      <c r="AK7" s="24">
        <v>1</v>
      </c>
      <c r="AL7" s="26">
        <f t="shared" si="1"/>
        <v>3</v>
      </c>
      <c r="AQ7" s="24"/>
      <c r="AR7" s="45"/>
    </row>
    <row r="8" spans="1:44" ht="18" x14ac:dyDescent="0.25">
      <c r="A8" s="40"/>
      <c r="B8" s="5">
        <v>1</v>
      </c>
      <c r="C8" s="6" t="s">
        <v>131</v>
      </c>
      <c r="D8" s="11"/>
      <c r="E8" s="6"/>
      <c r="F8" s="11"/>
      <c r="G8" s="5">
        <v>2</v>
      </c>
      <c r="H8" s="5">
        <v>2</v>
      </c>
      <c r="I8" s="5">
        <v>0</v>
      </c>
      <c r="J8" s="5">
        <f t="shared" si="2"/>
        <v>4</v>
      </c>
      <c r="K8" s="38">
        <f t="shared" si="3"/>
        <v>0.5</v>
      </c>
      <c r="L8" s="5">
        <f>+$AA$27</f>
        <v>10</v>
      </c>
      <c r="M8" s="5">
        <v>11</v>
      </c>
      <c r="N8" s="5">
        <f>+$AB$27</f>
        <v>19</v>
      </c>
      <c r="O8" s="5">
        <f>+$AD$27</f>
        <v>4</v>
      </c>
      <c r="P8" s="5">
        <v>5</v>
      </c>
      <c r="Q8" s="46"/>
      <c r="R8" s="40"/>
      <c r="U8" s="30">
        <v>7</v>
      </c>
      <c r="V8" s="23" t="s">
        <v>176</v>
      </c>
      <c r="X8" s="23"/>
      <c r="Y8" s="23"/>
      <c r="Z8" s="23" t="s">
        <v>23</v>
      </c>
      <c r="AB8" s="24"/>
      <c r="AC8" s="24">
        <v>2</v>
      </c>
      <c r="AD8" s="24">
        <v>2</v>
      </c>
      <c r="AE8" s="24">
        <v>0</v>
      </c>
      <c r="AF8" s="24">
        <v>0</v>
      </c>
      <c r="AG8" s="115">
        <f t="shared" si="0"/>
        <v>1</v>
      </c>
      <c r="AH8" s="115"/>
      <c r="AI8" s="24">
        <v>7</v>
      </c>
      <c r="AJ8" s="24">
        <v>0</v>
      </c>
      <c r="AK8" s="24">
        <v>0</v>
      </c>
      <c r="AL8" s="26">
        <f t="shared" si="1"/>
        <v>3.5</v>
      </c>
      <c r="AQ8" s="24"/>
      <c r="AR8" s="45"/>
    </row>
    <row r="9" spans="1:44" ht="18" x14ac:dyDescent="0.25">
      <c r="A9" s="40"/>
      <c r="B9" s="5">
        <v>8</v>
      </c>
      <c r="C9" s="6" t="s">
        <v>15</v>
      </c>
      <c r="D9" s="11"/>
      <c r="E9" s="6"/>
      <c r="F9" s="11"/>
      <c r="G9" s="5">
        <v>1</v>
      </c>
      <c r="H9" s="5">
        <v>3</v>
      </c>
      <c r="I9" s="5">
        <v>0</v>
      </c>
      <c r="J9" s="5">
        <f t="shared" si="2"/>
        <v>2</v>
      </c>
      <c r="K9" s="38">
        <f t="shared" si="3"/>
        <v>0.25</v>
      </c>
      <c r="L9" s="5">
        <f>+$AN$66</f>
        <v>7</v>
      </c>
      <c r="M9" s="5">
        <v>15</v>
      </c>
      <c r="N9" s="5">
        <f>+$AO$66</f>
        <v>7</v>
      </c>
      <c r="O9" s="5">
        <f>+$AQ$66</f>
        <v>4</v>
      </c>
      <c r="P9" s="5">
        <v>5</v>
      </c>
      <c r="Q9" s="46"/>
      <c r="R9" s="40"/>
      <c r="U9" s="30">
        <v>7</v>
      </c>
      <c r="V9" s="23" t="s">
        <v>22</v>
      </c>
      <c r="X9" s="23"/>
      <c r="Y9" s="23"/>
      <c r="Z9" s="23" t="s">
        <v>15</v>
      </c>
      <c r="AB9" s="24"/>
      <c r="AC9" s="24">
        <v>4</v>
      </c>
      <c r="AD9" s="24">
        <v>1</v>
      </c>
      <c r="AE9" s="24">
        <v>3</v>
      </c>
      <c r="AF9" s="24">
        <v>0</v>
      </c>
      <c r="AG9" s="115">
        <f t="shared" si="0"/>
        <v>0.25</v>
      </c>
      <c r="AH9" s="115"/>
      <c r="AI9" s="24">
        <v>15</v>
      </c>
      <c r="AJ9" s="24">
        <v>0</v>
      </c>
      <c r="AK9" s="24">
        <v>0</v>
      </c>
      <c r="AL9" s="26">
        <f t="shared" si="1"/>
        <v>3.75</v>
      </c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1</v>
      </c>
      <c r="H10" s="5">
        <v>3</v>
      </c>
      <c r="I10" s="5">
        <v>0</v>
      </c>
      <c r="J10" s="5">
        <f t="shared" si="2"/>
        <v>2</v>
      </c>
      <c r="K10" s="38">
        <f t="shared" si="3"/>
        <v>0.25</v>
      </c>
      <c r="L10" s="5">
        <f>+$AN$40</f>
        <v>10</v>
      </c>
      <c r="M10" s="5">
        <v>12</v>
      </c>
      <c r="N10" s="5">
        <f>+$AO$40</f>
        <v>13</v>
      </c>
      <c r="O10" s="5">
        <f>+$AQ$40</f>
        <v>2</v>
      </c>
      <c r="P10" s="5">
        <v>5</v>
      </c>
      <c r="Q10" s="46"/>
      <c r="R10" s="46"/>
      <c r="U10" s="30">
        <v>7.5</v>
      </c>
      <c r="V10" s="23" t="s">
        <v>16</v>
      </c>
      <c r="X10" s="23"/>
      <c r="Y10" s="23"/>
      <c r="Z10" s="23" t="s">
        <v>17</v>
      </c>
      <c r="AB10" s="24"/>
      <c r="AC10" s="24">
        <v>4</v>
      </c>
      <c r="AD10" s="24">
        <v>0</v>
      </c>
      <c r="AE10" s="24">
        <v>4</v>
      </c>
      <c r="AF10" s="24">
        <v>0</v>
      </c>
      <c r="AG10" s="115">
        <f t="shared" si="0"/>
        <v>0</v>
      </c>
      <c r="AH10" s="115"/>
      <c r="AI10" s="24">
        <v>19</v>
      </c>
      <c r="AJ10" s="24">
        <v>0</v>
      </c>
      <c r="AK10" s="24">
        <v>0</v>
      </c>
      <c r="AL10" s="26">
        <f t="shared" si="1"/>
        <v>4.75</v>
      </c>
      <c r="AQ10" s="24"/>
      <c r="AR10" s="45"/>
    </row>
    <row r="11" spans="1:44" ht="18.75" thickBot="1" x14ac:dyDescent="0.3">
      <c r="A11" s="46"/>
      <c r="B11" s="5">
        <v>7</v>
      </c>
      <c r="C11" s="6" t="s">
        <v>161</v>
      </c>
      <c r="D11" s="11"/>
      <c r="E11" s="6"/>
      <c r="F11" s="11"/>
      <c r="G11" s="5">
        <v>0</v>
      </c>
      <c r="H11" s="5">
        <v>4</v>
      </c>
      <c r="I11" s="5">
        <v>0</v>
      </c>
      <c r="J11" s="5">
        <f t="shared" si="2"/>
        <v>0</v>
      </c>
      <c r="K11" s="38">
        <f t="shared" si="3"/>
        <v>0</v>
      </c>
      <c r="L11" s="5">
        <f>+$AN$53</f>
        <v>8</v>
      </c>
      <c r="M11" s="5">
        <v>19</v>
      </c>
      <c r="N11" s="5">
        <f>+$AO$53</f>
        <v>12</v>
      </c>
      <c r="O11" s="5">
        <f>+$AQ$53</f>
        <v>4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+AC107</f>
        <v>2</v>
      </c>
      <c r="AD11" s="24">
        <f>+AD107</f>
        <v>2</v>
      </c>
      <c r="AE11" s="24">
        <f>+AE107</f>
        <v>0</v>
      </c>
      <c r="AF11" s="24">
        <f>+AF107</f>
        <v>0</v>
      </c>
      <c r="AG11" s="115">
        <f t="shared" ref="AG11" si="4">+(AD11*2+AF11)/(2*AC11)</f>
        <v>1</v>
      </c>
      <c r="AH11" s="115"/>
      <c r="AI11" s="24">
        <f>+AI107</f>
        <v>3</v>
      </c>
      <c r="AJ11" s="24">
        <f>+AJ107</f>
        <v>0</v>
      </c>
      <c r="AK11" s="24">
        <f>+AK107</f>
        <v>0</v>
      </c>
      <c r="AL11" s="26">
        <f t="shared" ref="AL11" si="5">+AI11/AC11</f>
        <v>1.5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15</v>
      </c>
      <c r="H12" s="9">
        <f>SUM(H4:H11)</f>
        <v>15</v>
      </c>
      <c r="I12" s="9">
        <f>SUM(I4:I11)</f>
        <v>2</v>
      </c>
      <c r="J12" s="9"/>
      <c r="K12" s="9"/>
      <c r="L12" s="9">
        <f>SUM(L4:L11)</f>
        <v>99</v>
      </c>
      <c r="M12" s="9">
        <f>SUM(M4:M11)</f>
        <v>99</v>
      </c>
      <c r="N12" s="9">
        <f>SUM(N4:N11)</f>
        <v>157</v>
      </c>
      <c r="O12" s="9">
        <f>SUM(O4:O11)</f>
        <v>28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32</v>
      </c>
      <c r="AD12" s="15">
        <f t="shared" si="6"/>
        <v>15</v>
      </c>
      <c r="AE12" s="15">
        <f t="shared" si="6"/>
        <v>15</v>
      </c>
      <c r="AF12" s="15">
        <f t="shared" si="6"/>
        <v>2</v>
      </c>
      <c r="AG12" s="15"/>
      <c r="AH12" s="15"/>
      <c r="AI12" s="15">
        <f t="shared" ref="AI12:AK12" si="7">SUM(AI3:AI11)</f>
        <v>99</v>
      </c>
      <c r="AJ12" s="15">
        <f t="shared" si="7"/>
        <v>0</v>
      </c>
      <c r="AK12" s="15">
        <f t="shared" si="7"/>
        <v>1</v>
      </c>
      <c r="AL12" s="36">
        <f>+AI12/AC12</f>
        <v>3.09375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4 Summary:</v>
      </c>
      <c r="C14" s="54"/>
      <c r="D14" s="54"/>
      <c r="E14" s="116">
        <v>44472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186</v>
      </c>
      <c r="D15" s="11"/>
      <c r="E15" s="23"/>
      <c r="F15" s="23"/>
      <c r="G15" s="5">
        <v>7</v>
      </c>
      <c r="H15" s="24">
        <v>1</v>
      </c>
      <c r="I15" s="23" t="s">
        <v>180</v>
      </c>
      <c r="J15" s="23"/>
      <c r="K15" s="23"/>
      <c r="L15" s="23" t="s">
        <v>291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7</v>
      </c>
      <c r="AA15" s="24">
        <v>2</v>
      </c>
      <c r="AB15" s="24">
        <v>0</v>
      </c>
      <c r="AC15" s="24">
        <f t="shared" ref="AC15:AC26" si="8">+AA15+AB15</f>
        <v>2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7</v>
      </c>
      <c r="AN15" s="15">
        <v>4</v>
      </c>
      <c r="AO15" s="15">
        <v>4</v>
      </c>
      <c r="AP15" s="15">
        <f t="shared" ref="AP15:AP26" si="9">+AN15+AO15</f>
        <v>8</v>
      </c>
      <c r="AQ15" s="15">
        <v>0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1</v>
      </c>
      <c r="I16" s="23" t="s">
        <v>56</v>
      </c>
      <c r="J16" s="23"/>
      <c r="K16" s="23"/>
      <c r="L16" s="23" t="s">
        <v>309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4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2</v>
      </c>
      <c r="AN16" s="24">
        <v>0</v>
      </c>
      <c r="AO16" s="24">
        <v>0</v>
      </c>
      <c r="AP16" s="24">
        <f t="shared" si="9"/>
        <v>0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1</v>
      </c>
      <c r="I17" s="23" t="s">
        <v>123</v>
      </c>
      <c r="J17" s="23"/>
      <c r="K17" s="23"/>
      <c r="L17" s="23" t="s">
        <v>180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4</v>
      </c>
      <c r="AA17" s="24">
        <v>5</v>
      </c>
      <c r="AB17" s="24">
        <v>3</v>
      </c>
      <c r="AC17" s="24">
        <f t="shared" si="8"/>
        <v>8</v>
      </c>
      <c r="AD17" s="24">
        <v>2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3</v>
      </c>
      <c r="AN17" s="24">
        <v>7</v>
      </c>
      <c r="AO17" s="24">
        <v>1</v>
      </c>
      <c r="AP17" s="24">
        <f t="shared" si="9"/>
        <v>8</v>
      </c>
      <c r="AQ17" s="24">
        <v>0</v>
      </c>
      <c r="AR17" s="45"/>
    </row>
    <row r="18" spans="1:44" ht="15.95" customHeight="1" x14ac:dyDescent="0.25">
      <c r="A18" s="47"/>
      <c r="H18" s="24">
        <v>2</v>
      </c>
      <c r="I18" s="23" t="s">
        <v>123</v>
      </c>
      <c r="L18" s="23" t="s">
        <v>200</v>
      </c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4</v>
      </c>
      <c r="AA18" s="24">
        <v>1</v>
      </c>
      <c r="AB18" s="24">
        <v>6</v>
      </c>
      <c r="AC18" s="24">
        <f t="shared" si="8"/>
        <v>7</v>
      </c>
      <c r="AD18" s="24">
        <v>0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4</v>
      </c>
      <c r="AN18" s="24">
        <v>5</v>
      </c>
      <c r="AO18" s="24">
        <v>7</v>
      </c>
      <c r="AP18" s="24">
        <f t="shared" si="9"/>
        <v>12</v>
      </c>
      <c r="AQ18" s="24">
        <v>0</v>
      </c>
      <c r="AR18" s="45"/>
    </row>
    <row r="19" spans="1:44" ht="15.95" customHeight="1" x14ac:dyDescent="0.25">
      <c r="A19" s="47"/>
      <c r="H19" s="24">
        <v>2</v>
      </c>
      <c r="I19" s="23" t="s">
        <v>78</v>
      </c>
      <c r="L19" s="23" t="s">
        <v>68</v>
      </c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4</v>
      </c>
      <c r="AA19" s="24">
        <v>0</v>
      </c>
      <c r="AB19" s="24">
        <v>3</v>
      </c>
      <c r="AC19" s="24">
        <f t="shared" si="8"/>
        <v>3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4</v>
      </c>
      <c r="AN19" s="24">
        <v>4</v>
      </c>
      <c r="AO19" s="24">
        <v>5</v>
      </c>
      <c r="AP19" s="24">
        <f t="shared" si="9"/>
        <v>9</v>
      </c>
      <c r="AQ19" s="24">
        <v>0</v>
      </c>
      <c r="AR19" s="45"/>
    </row>
    <row r="20" spans="1:44" ht="15.95" customHeight="1" x14ac:dyDescent="0.25">
      <c r="A20" s="47"/>
      <c r="H20" s="24">
        <v>2</v>
      </c>
      <c r="I20" s="23" t="s">
        <v>78</v>
      </c>
      <c r="L20" s="23" t="s">
        <v>292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4</v>
      </c>
      <c r="AA20" s="24">
        <v>0</v>
      </c>
      <c r="AB20" s="24">
        <v>2</v>
      </c>
      <c r="AC20" s="24">
        <f t="shared" si="8"/>
        <v>2</v>
      </c>
      <c r="AD20" s="24">
        <v>0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4</v>
      </c>
      <c r="AN20" s="24">
        <v>2</v>
      </c>
      <c r="AO20" s="24">
        <v>5</v>
      </c>
      <c r="AP20" s="24">
        <f t="shared" si="9"/>
        <v>7</v>
      </c>
      <c r="AQ20" s="24">
        <v>0</v>
      </c>
      <c r="AR20" s="45"/>
    </row>
    <row r="21" spans="1:44" ht="15.95" customHeight="1" x14ac:dyDescent="0.25">
      <c r="A21" s="47"/>
      <c r="H21" s="24">
        <v>2</v>
      </c>
      <c r="I21" s="23" t="s">
        <v>78</v>
      </c>
      <c r="L21" s="23" t="s">
        <v>123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4</v>
      </c>
      <c r="AA21" s="24">
        <v>1</v>
      </c>
      <c r="AB21" s="24">
        <v>2</v>
      </c>
      <c r="AC21" s="24">
        <f t="shared" si="8"/>
        <v>3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3</v>
      </c>
      <c r="AN21" s="24">
        <v>0</v>
      </c>
      <c r="AO21" s="24">
        <v>2</v>
      </c>
      <c r="AP21" s="24">
        <f t="shared" si="9"/>
        <v>2</v>
      </c>
      <c r="AQ21" s="24">
        <v>0</v>
      </c>
      <c r="AR21" s="45"/>
    </row>
    <row r="22" spans="1:44" ht="15.95" customHeight="1" x14ac:dyDescent="0.25">
      <c r="A22" s="47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3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2</v>
      </c>
      <c r="AN22" s="24">
        <v>0</v>
      </c>
      <c r="AO22" s="24">
        <v>2</v>
      </c>
      <c r="AP22" s="24">
        <f t="shared" si="9"/>
        <v>2</v>
      </c>
      <c r="AQ22" s="24">
        <v>0</v>
      </c>
      <c r="AR22" s="45"/>
    </row>
    <row r="23" spans="1:44" ht="15.95" customHeight="1" x14ac:dyDescent="0.25">
      <c r="A23" s="47"/>
      <c r="B23" s="24" t="s">
        <v>53</v>
      </c>
      <c r="C23" s="6" t="s">
        <v>187</v>
      </c>
      <c r="D23" s="11"/>
      <c r="E23" s="23"/>
      <c r="F23" s="23"/>
      <c r="G23" s="5">
        <v>1</v>
      </c>
      <c r="H23" s="24">
        <v>2</v>
      </c>
      <c r="I23" s="23" t="s">
        <v>310</v>
      </c>
      <c r="L23" s="23" t="s">
        <v>294</v>
      </c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4</v>
      </c>
      <c r="AA23" s="24">
        <v>1</v>
      </c>
      <c r="AB23" s="24">
        <v>1</v>
      </c>
      <c r="AC23" s="24">
        <f t="shared" si="8"/>
        <v>2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3</v>
      </c>
      <c r="AN23" s="24">
        <v>0</v>
      </c>
      <c r="AO23" s="24">
        <v>7</v>
      </c>
      <c r="AP23" s="24">
        <f t="shared" si="9"/>
        <v>7</v>
      </c>
      <c r="AQ23" s="24">
        <v>0</v>
      </c>
      <c r="AR23" s="50"/>
    </row>
    <row r="24" spans="1:44" ht="15.95" customHeight="1" x14ac:dyDescent="0.25">
      <c r="A24" s="47"/>
      <c r="B24" s="24" t="s">
        <v>34</v>
      </c>
      <c r="C24" s="23"/>
      <c r="D24" s="16" t="s">
        <v>140</v>
      </c>
      <c r="E24" s="23"/>
      <c r="F24" s="23"/>
      <c r="G24" s="5"/>
      <c r="H24" s="24"/>
      <c r="I24" s="23"/>
      <c r="L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0</v>
      </c>
      <c r="AA24" s="24">
        <v>0</v>
      </c>
      <c r="AB24" s="24">
        <v>0</v>
      </c>
      <c r="AC24" s="24">
        <f t="shared" si="8"/>
        <v>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4</v>
      </c>
      <c r="AN24" s="24">
        <v>0</v>
      </c>
      <c r="AO24" s="24">
        <v>1</v>
      </c>
      <c r="AP24" s="24">
        <f t="shared" si="9"/>
        <v>1</v>
      </c>
      <c r="AQ24" s="24">
        <v>0</v>
      </c>
      <c r="AR24" s="40"/>
    </row>
    <row r="25" spans="1:44" ht="15.95" customHeight="1" x14ac:dyDescent="0.25">
      <c r="A25" s="47"/>
      <c r="B25" s="40"/>
      <c r="C25" s="52"/>
      <c r="D25" s="52"/>
      <c r="E25" s="52"/>
      <c r="F25" s="52"/>
      <c r="G25" s="48"/>
      <c r="H25" s="51"/>
      <c r="I25" s="52"/>
      <c r="J25" s="52"/>
      <c r="K25" s="51"/>
      <c r="L25" s="51"/>
      <c r="M25" s="51"/>
      <c r="N25" s="51"/>
      <c r="O25" s="51"/>
      <c r="P25" s="51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3</v>
      </c>
      <c r="AA25" s="24">
        <v>0</v>
      </c>
      <c r="AB25" s="24">
        <v>2</v>
      </c>
      <c r="AC25" s="24">
        <f t="shared" si="8"/>
        <v>2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4</v>
      </c>
      <c r="AN25" s="24">
        <v>2</v>
      </c>
      <c r="AO25" s="24">
        <v>2</v>
      </c>
      <c r="AP25" s="24">
        <f t="shared" si="9"/>
        <v>4</v>
      </c>
      <c r="AQ25" s="24">
        <v>0</v>
      </c>
      <c r="AR25" s="40"/>
    </row>
    <row r="26" spans="1:44" ht="15.95" customHeight="1" x14ac:dyDescent="0.25">
      <c r="A26" s="47"/>
      <c r="B26" s="48" t="s">
        <v>58</v>
      </c>
      <c r="C26" s="6" t="s">
        <v>169</v>
      </c>
      <c r="E26" s="23"/>
      <c r="F26" s="23"/>
      <c r="G26" s="5">
        <v>3</v>
      </c>
      <c r="H26" s="24">
        <v>1</v>
      </c>
      <c r="I26" s="23" t="s">
        <v>157</v>
      </c>
      <c r="J26" s="23"/>
      <c r="K26" s="23"/>
      <c r="L26" s="23" t="s">
        <v>49</v>
      </c>
      <c r="M26" s="23"/>
      <c r="N26" s="23"/>
      <c r="O26" s="23"/>
      <c r="P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3</v>
      </c>
      <c r="AA26" s="24">
        <v>0</v>
      </c>
      <c r="AB26" s="24">
        <v>0</v>
      </c>
      <c r="AC26" s="24">
        <f t="shared" si="8"/>
        <v>0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4</v>
      </c>
      <c r="AN26" s="24">
        <v>1</v>
      </c>
      <c r="AO26" s="24">
        <v>6</v>
      </c>
      <c r="AP26" s="24">
        <f t="shared" si="9"/>
        <v>7</v>
      </c>
      <c r="AQ26" s="24">
        <v>0</v>
      </c>
      <c r="AR26" s="40"/>
    </row>
    <row r="27" spans="1:44" ht="15.95" customHeight="1" thickBot="1" x14ac:dyDescent="0.3">
      <c r="A27" s="47"/>
      <c r="B27" s="24" t="s">
        <v>34</v>
      </c>
      <c r="C27" s="16"/>
      <c r="D27" s="16" t="s">
        <v>140</v>
      </c>
      <c r="E27" s="23"/>
      <c r="F27" s="23"/>
      <c r="G27" s="11"/>
      <c r="H27" s="24">
        <v>2</v>
      </c>
      <c r="I27" s="23" t="s">
        <v>261</v>
      </c>
      <c r="J27" s="23"/>
      <c r="K27" s="23"/>
      <c r="L27" s="23" t="s">
        <v>296</v>
      </c>
      <c r="M27" s="23"/>
      <c r="N27" s="23"/>
      <c r="O27" s="23"/>
      <c r="P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44</v>
      </c>
      <c r="AA27" s="25">
        <f t="shared" ref="AA27" si="10">SUM(AA15:AA26)</f>
        <v>10</v>
      </c>
      <c r="AB27" s="25">
        <f>SUM(AB15:AB26)</f>
        <v>19</v>
      </c>
      <c r="AC27" s="25">
        <f>+AB27+AA27</f>
        <v>29</v>
      </c>
      <c r="AD27" s="25">
        <f>SUM(AD15:AD26)</f>
        <v>4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44</v>
      </c>
      <c r="AN27" s="25">
        <f t="shared" ref="AN27" si="11">SUM(AN15:AN26)</f>
        <v>25</v>
      </c>
      <c r="AO27" s="25">
        <f>SUM(AO15:AO26)</f>
        <v>42</v>
      </c>
      <c r="AP27" s="25">
        <f>+AO27+AN27</f>
        <v>67</v>
      </c>
      <c r="AQ27" s="25">
        <f>SUM(AQ15:AQ26)</f>
        <v>0</v>
      </c>
      <c r="AR27" s="40"/>
    </row>
    <row r="28" spans="1:44" ht="15.95" customHeight="1" x14ac:dyDescent="0.25">
      <c r="A28" s="47"/>
      <c r="D28" s="16"/>
      <c r="E28" s="23"/>
      <c r="F28" s="23"/>
      <c r="G28" s="5"/>
      <c r="H28" s="24">
        <v>2</v>
      </c>
      <c r="I28" s="23" t="s">
        <v>90</v>
      </c>
      <c r="J28" s="23"/>
      <c r="K28" s="23"/>
      <c r="L28" s="23" t="s">
        <v>307</v>
      </c>
      <c r="M28" s="23"/>
      <c r="N28" s="23"/>
      <c r="O28" s="23"/>
      <c r="P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4</v>
      </c>
      <c r="AA28" s="15">
        <v>3</v>
      </c>
      <c r="AB28" s="15">
        <v>3</v>
      </c>
      <c r="AC28" s="15">
        <f t="shared" ref="AC28:AC39" si="12">+AA28+AB28</f>
        <v>6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8</v>
      </c>
      <c r="AN28" s="15">
        <v>5</v>
      </c>
      <c r="AO28" s="15">
        <v>6</v>
      </c>
      <c r="AP28" s="15">
        <f t="shared" ref="AP28:AP39" si="13">+AN28+AO28</f>
        <v>11</v>
      </c>
      <c r="AQ28" s="15">
        <v>0</v>
      </c>
      <c r="AR28" s="40"/>
    </row>
    <row r="29" spans="1:44" ht="15.95" customHeight="1" x14ac:dyDescent="0.25">
      <c r="A29" s="47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4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4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C30" s="6" t="s">
        <v>183</v>
      </c>
      <c r="E30" s="23"/>
      <c r="F30" s="23"/>
      <c r="G30" s="5">
        <v>2</v>
      </c>
      <c r="H30" s="24">
        <v>1</v>
      </c>
      <c r="I30" s="23" t="s">
        <v>125</v>
      </c>
      <c r="J30" s="23"/>
      <c r="K30" s="23"/>
      <c r="L30" s="23" t="s">
        <v>297</v>
      </c>
      <c r="M30" s="23"/>
      <c r="N30" s="23"/>
      <c r="O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4</v>
      </c>
      <c r="AA30" s="24">
        <v>2</v>
      </c>
      <c r="AB30" s="24">
        <v>2</v>
      </c>
      <c r="AC30" s="24">
        <f t="shared" si="12"/>
        <v>4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B31" s="24" t="s">
        <v>34</v>
      </c>
      <c r="C31" s="23" t="s">
        <v>295</v>
      </c>
      <c r="D31" s="16"/>
      <c r="H31" s="24">
        <v>2</v>
      </c>
      <c r="I31" s="23" t="s">
        <v>125</v>
      </c>
      <c r="J31" s="23"/>
      <c r="K31" s="23"/>
      <c r="L31" s="23" t="s">
        <v>104</v>
      </c>
      <c r="M31" s="24"/>
      <c r="N31" s="23"/>
      <c r="O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3</v>
      </c>
      <c r="AA31" s="24">
        <v>1</v>
      </c>
      <c r="AB31" s="24">
        <v>3</v>
      </c>
      <c r="AC31" s="24">
        <f t="shared" si="12"/>
        <v>4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4</v>
      </c>
      <c r="AN31" s="24">
        <v>1</v>
      </c>
      <c r="AO31" s="24">
        <v>0</v>
      </c>
      <c r="AP31" s="24">
        <f t="shared" si="13"/>
        <v>1</v>
      </c>
      <c r="AQ31" s="24">
        <v>0</v>
      </c>
      <c r="AR31" s="40"/>
    </row>
    <row r="32" spans="1:44" ht="15.95" customHeight="1" x14ac:dyDescent="0.25">
      <c r="A32" s="47"/>
      <c r="B32" s="40"/>
      <c r="C32" s="52"/>
      <c r="D32" s="52"/>
      <c r="E32" s="52"/>
      <c r="F32" s="52"/>
      <c r="G32" s="48"/>
      <c r="H32" s="51"/>
      <c r="I32" s="52"/>
      <c r="J32" s="52"/>
      <c r="K32" s="51"/>
      <c r="L32" s="51"/>
      <c r="M32" s="51"/>
      <c r="N32" s="51"/>
      <c r="O32" s="51"/>
      <c r="P32" s="51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4</v>
      </c>
      <c r="AA32" s="24">
        <v>0</v>
      </c>
      <c r="AB32" s="24">
        <v>4</v>
      </c>
      <c r="AC32" s="24">
        <f t="shared" si="12"/>
        <v>4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3</v>
      </c>
      <c r="AN32" s="24">
        <v>1</v>
      </c>
      <c r="AO32" s="24">
        <v>2</v>
      </c>
      <c r="AP32" s="24">
        <f t="shared" si="13"/>
        <v>3</v>
      </c>
      <c r="AQ32" s="24">
        <v>0</v>
      </c>
      <c r="AR32" s="40"/>
    </row>
    <row r="33" spans="1:44" ht="15.95" customHeight="1" x14ac:dyDescent="0.25">
      <c r="A33" s="47"/>
      <c r="B33" s="48" t="s">
        <v>67</v>
      </c>
      <c r="C33" s="6" t="s">
        <v>185</v>
      </c>
      <c r="F33" s="20"/>
      <c r="G33" s="5">
        <v>1</v>
      </c>
      <c r="H33" s="24">
        <v>1</v>
      </c>
      <c r="I33" s="23" t="s">
        <v>155</v>
      </c>
      <c r="J33" s="23"/>
      <c r="K33" s="23"/>
      <c r="L33" s="23" t="s">
        <v>308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4</v>
      </c>
      <c r="AA33" s="24">
        <v>2</v>
      </c>
      <c r="AB33" s="24">
        <v>4</v>
      </c>
      <c r="AC33" s="24">
        <f t="shared" si="12"/>
        <v>6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2</v>
      </c>
      <c r="AN33" s="24">
        <v>0</v>
      </c>
      <c r="AO33" s="24">
        <v>1</v>
      </c>
      <c r="AP33" s="24">
        <f t="shared" si="13"/>
        <v>1</v>
      </c>
      <c r="AQ33" s="24">
        <v>0</v>
      </c>
      <c r="AR33" s="40"/>
    </row>
    <row r="34" spans="1:44" ht="15.95" customHeight="1" x14ac:dyDescent="0.25">
      <c r="A34" s="47"/>
      <c r="B34" s="24" t="s">
        <v>34</v>
      </c>
      <c r="C34" s="23"/>
      <c r="D34" s="23" t="s">
        <v>140</v>
      </c>
      <c r="E34" s="23"/>
      <c r="H34" s="24"/>
      <c r="I34" s="23"/>
      <c r="L34" s="23"/>
      <c r="M34" s="23"/>
      <c r="N34" s="23"/>
      <c r="O34" s="23"/>
      <c r="P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2</v>
      </c>
      <c r="AA34" s="24">
        <v>1</v>
      </c>
      <c r="AB34" s="24">
        <v>1</v>
      </c>
      <c r="AC34" s="24">
        <f t="shared" si="12"/>
        <v>2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4</v>
      </c>
      <c r="AN34" s="24">
        <v>1</v>
      </c>
      <c r="AO34" s="24">
        <v>1</v>
      </c>
      <c r="AP34" s="24">
        <f t="shared" si="13"/>
        <v>2</v>
      </c>
      <c r="AQ34" s="24">
        <v>0</v>
      </c>
      <c r="AR34" s="40"/>
    </row>
    <row r="35" spans="1:44" ht="15.95" customHeight="1" x14ac:dyDescent="0.25">
      <c r="A35" s="47" t="s">
        <v>64</v>
      </c>
      <c r="C35" s="23"/>
      <c r="H35" s="24"/>
      <c r="I35" s="23"/>
      <c r="L35" s="23"/>
      <c r="M35" s="23"/>
      <c r="N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4</v>
      </c>
      <c r="AA35" s="24">
        <v>1</v>
      </c>
      <c r="AB35" s="24">
        <v>0</v>
      </c>
      <c r="AC35" s="24">
        <f t="shared" si="12"/>
        <v>1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4</v>
      </c>
      <c r="AN35" s="24">
        <v>0</v>
      </c>
      <c r="AO35" s="24">
        <v>0</v>
      </c>
      <c r="AP35" s="24">
        <f t="shared" si="13"/>
        <v>0</v>
      </c>
      <c r="AQ35" s="24">
        <v>0</v>
      </c>
      <c r="AR35" s="40"/>
    </row>
    <row r="36" spans="1:44" ht="15.95" customHeight="1" x14ac:dyDescent="0.25">
      <c r="A36" s="47"/>
      <c r="C36" s="6" t="s">
        <v>182</v>
      </c>
      <c r="D36" s="1"/>
      <c r="E36" s="23"/>
      <c r="F36" s="23"/>
      <c r="G36" s="5">
        <v>2</v>
      </c>
      <c r="H36" s="24">
        <v>1</v>
      </c>
      <c r="I36" s="23" t="s">
        <v>158</v>
      </c>
      <c r="L36" s="23" t="s">
        <v>298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3</v>
      </c>
      <c r="AA36" s="24">
        <v>1</v>
      </c>
      <c r="AB36" s="24">
        <v>0</v>
      </c>
      <c r="AC36" s="24">
        <f t="shared" si="12"/>
        <v>1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4</v>
      </c>
      <c r="AN36" s="24">
        <v>0</v>
      </c>
      <c r="AO36" s="24">
        <v>2</v>
      </c>
      <c r="AP36" s="24">
        <f t="shared" si="13"/>
        <v>2</v>
      </c>
      <c r="AQ36" s="24">
        <v>2</v>
      </c>
      <c r="AR36" s="40"/>
    </row>
    <row r="37" spans="1:44" ht="15.95" customHeight="1" x14ac:dyDescent="0.25">
      <c r="A37" s="47"/>
      <c r="B37" s="24" t="s">
        <v>34</v>
      </c>
      <c r="C37" s="16"/>
      <c r="D37" s="16" t="s">
        <v>140</v>
      </c>
      <c r="H37" s="24">
        <v>2</v>
      </c>
      <c r="I37" s="23" t="s">
        <v>158</v>
      </c>
      <c r="L37" s="23" t="s">
        <v>299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4</v>
      </c>
      <c r="AA37" s="24">
        <v>0</v>
      </c>
      <c r="AB37" s="24">
        <v>1</v>
      </c>
      <c r="AC37" s="24">
        <f t="shared" si="12"/>
        <v>1</v>
      </c>
      <c r="AD37" s="24">
        <v>0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3</v>
      </c>
      <c r="AN37" s="24">
        <v>0</v>
      </c>
      <c r="AO37" s="24">
        <v>0</v>
      </c>
      <c r="AP37" s="24">
        <f t="shared" si="13"/>
        <v>0</v>
      </c>
      <c r="AQ37" s="24">
        <v>0</v>
      </c>
      <c r="AR37" s="40"/>
    </row>
    <row r="38" spans="1:44" ht="15.95" customHeight="1" x14ac:dyDescent="0.25">
      <c r="A38" s="47"/>
      <c r="B38" s="40"/>
      <c r="C38" s="52"/>
      <c r="D38" s="52"/>
      <c r="E38" s="52"/>
      <c r="F38" s="52"/>
      <c r="G38" s="48"/>
      <c r="H38" s="51"/>
      <c r="I38" s="52"/>
      <c r="J38" s="52"/>
      <c r="K38" s="51"/>
      <c r="L38" s="51"/>
      <c r="M38" s="51"/>
      <c r="N38" s="51"/>
      <c r="O38" s="51"/>
      <c r="P38" s="51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4</v>
      </c>
      <c r="AA38" s="24">
        <v>1</v>
      </c>
      <c r="AB38" s="24">
        <v>4</v>
      </c>
      <c r="AC38" s="24">
        <f t="shared" si="12"/>
        <v>5</v>
      </c>
      <c r="AD38" s="24">
        <v>0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4</v>
      </c>
      <c r="AN38" s="24">
        <v>0</v>
      </c>
      <c r="AO38" s="24">
        <v>1</v>
      </c>
      <c r="AP38" s="24">
        <f t="shared" si="13"/>
        <v>1</v>
      </c>
      <c r="AQ38" s="24">
        <v>0</v>
      </c>
      <c r="AR38" s="40"/>
    </row>
    <row r="39" spans="1:44" ht="15.95" customHeight="1" x14ac:dyDescent="0.25">
      <c r="A39" s="47"/>
      <c r="B39" s="48" t="s">
        <v>80</v>
      </c>
      <c r="C39" s="6" t="s">
        <v>188</v>
      </c>
      <c r="E39" s="11"/>
      <c r="F39" s="11"/>
      <c r="G39" s="5">
        <v>0</v>
      </c>
      <c r="H39" s="24"/>
      <c r="I39" s="23"/>
      <c r="J39" s="23"/>
      <c r="K39" s="23"/>
      <c r="L39" s="23"/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4</v>
      </c>
      <c r="AA39" s="24">
        <v>0</v>
      </c>
      <c r="AB39" s="24">
        <v>0</v>
      </c>
      <c r="AC39" s="24">
        <f t="shared" si="12"/>
        <v>0</v>
      </c>
      <c r="AD39" s="24">
        <v>2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4</v>
      </c>
      <c r="AN39" s="24">
        <v>2</v>
      </c>
      <c r="AO39" s="24">
        <v>0</v>
      </c>
      <c r="AP39" s="24">
        <f t="shared" si="13"/>
        <v>2</v>
      </c>
      <c r="AQ39" s="24">
        <v>0</v>
      </c>
      <c r="AR39" s="40"/>
    </row>
    <row r="40" spans="1:44" ht="15.95" customHeight="1" thickBot="1" x14ac:dyDescent="0.3">
      <c r="A40" s="47"/>
      <c r="B40" s="24" t="s">
        <v>34</v>
      </c>
      <c r="C40" s="16"/>
      <c r="D40" s="16" t="s">
        <v>140</v>
      </c>
      <c r="E40" s="16"/>
      <c r="H40" s="24"/>
      <c r="I40" s="23"/>
      <c r="J40" s="23"/>
      <c r="K40" s="23"/>
      <c r="L40" s="23"/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44</v>
      </c>
      <c r="AA40" s="25">
        <f t="shared" ref="AA40" si="14">SUM(AA28:AA39)</f>
        <v>12</v>
      </c>
      <c r="AB40" s="25">
        <f>SUM(AB28:AB39)</f>
        <v>22</v>
      </c>
      <c r="AC40" s="25">
        <f>+AB40+AA40</f>
        <v>34</v>
      </c>
      <c r="AD40" s="25">
        <f>SUM(AD28:AD39)</f>
        <v>2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44</v>
      </c>
      <c r="AN40" s="25">
        <f t="shared" ref="AN40" si="15">SUM(AN28:AN39)</f>
        <v>10</v>
      </c>
      <c r="AO40" s="25">
        <f>SUM(AO28:AO39)</f>
        <v>13</v>
      </c>
      <c r="AP40" s="25">
        <f>+AO40+AN40</f>
        <v>23</v>
      </c>
      <c r="AQ40" s="25">
        <f>SUM(AQ28:AQ39)</f>
        <v>2</v>
      </c>
      <c r="AR40" s="40"/>
    </row>
    <row r="41" spans="1:44" ht="15.95" customHeight="1" x14ac:dyDescent="0.25">
      <c r="A41" s="47"/>
      <c r="C41" s="16"/>
      <c r="H41" s="24"/>
      <c r="I41" s="23"/>
      <c r="L41" s="23"/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6</v>
      </c>
      <c r="AA41" s="15">
        <v>0</v>
      </c>
      <c r="AB41" s="15">
        <v>0</v>
      </c>
      <c r="AC41" s="15">
        <f t="shared" ref="AC41:AC52" si="16">+AA41+AB41</f>
        <v>0</v>
      </c>
      <c r="AD41" s="15">
        <v>0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4.5</v>
      </c>
      <c r="AN41" s="15">
        <v>1</v>
      </c>
      <c r="AO41" s="15">
        <v>1</v>
      </c>
      <c r="AP41" s="15">
        <f t="shared" ref="AP41:AP52" si="17">+AN41+AO41</f>
        <v>2</v>
      </c>
      <c r="AQ41" s="15">
        <v>0</v>
      </c>
      <c r="AR41" s="40"/>
    </row>
    <row r="42" spans="1:44" ht="15.95" customHeight="1" x14ac:dyDescent="0.25">
      <c r="A42" s="47"/>
      <c r="B42" s="11"/>
      <c r="C42" s="6" t="s">
        <v>184</v>
      </c>
      <c r="D42" s="16"/>
      <c r="F42" s="11"/>
      <c r="G42" s="5">
        <v>3</v>
      </c>
      <c r="H42" s="24">
        <v>1</v>
      </c>
      <c r="I42" s="23" t="s">
        <v>81</v>
      </c>
      <c r="L42" s="23" t="s">
        <v>301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4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4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B43" s="24" t="s">
        <v>34</v>
      </c>
      <c r="C43" s="23"/>
      <c r="D43" s="16" t="s">
        <v>140</v>
      </c>
      <c r="E43" s="23"/>
      <c r="F43" s="23"/>
      <c r="G43" s="5"/>
      <c r="H43" s="24">
        <v>2</v>
      </c>
      <c r="I43" s="23" t="s">
        <v>300</v>
      </c>
      <c r="L43" s="23" t="s">
        <v>302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4</v>
      </c>
      <c r="AA43" s="24">
        <v>7</v>
      </c>
      <c r="AB43" s="24">
        <v>1</v>
      </c>
      <c r="AC43" s="24">
        <f t="shared" si="16"/>
        <v>8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4</v>
      </c>
      <c r="AN43" s="24">
        <v>4</v>
      </c>
      <c r="AO43" s="24">
        <v>3</v>
      </c>
      <c r="AP43" s="24">
        <f t="shared" si="17"/>
        <v>7</v>
      </c>
      <c r="AQ43" s="24">
        <v>0</v>
      </c>
      <c r="AR43" s="40"/>
    </row>
    <row r="44" spans="1:44" ht="15.95" customHeight="1" x14ac:dyDescent="0.25">
      <c r="A44" s="47"/>
      <c r="H44" s="24">
        <v>2</v>
      </c>
      <c r="I44" s="23" t="s">
        <v>119</v>
      </c>
      <c r="L44" s="23" t="s">
        <v>303</v>
      </c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4</v>
      </c>
      <c r="AA44" s="24">
        <v>1</v>
      </c>
      <c r="AB44" s="24">
        <v>4</v>
      </c>
      <c r="AC44" s="24">
        <f t="shared" si="16"/>
        <v>5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3</v>
      </c>
      <c r="AN44" s="24">
        <v>1</v>
      </c>
      <c r="AO44" s="24">
        <v>1</v>
      </c>
      <c r="AP44" s="24">
        <f t="shared" si="17"/>
        <v>2</v>
      </c>
      <c r="AQ44" s="24">
        <v>0</v>
      </c>
      <c r="AR44" s="40"/>
    </row>
    <row r="45" spans="1:44" ht="15.95" customHeight="1" x14ac:dyDescent="0.25">
      <c r="A45" s="47"/>
      <c r="B45" s="40"/>
      <c r="C45" s="52"/>
      <c r="D45" s="52"/>
      <c r="E45" s="52"/>
      <c r="F45" s="52"/>
      <c r="G45" s="48"/>
      <c r="H45" s="51"/>
      <c r="I45" s="52"/>
      <c r="J45" s="52"/>
      <c r="K45" s="51"/>
      <c r="L45" s="51"/>
      <c r="M45" s="51"/>
      <c r="N45" s="51"/>
      <c r="O45" s="51"/>
      <c r="P45" s="51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3</v>
      </c>
      <c r="AA45" s="24">
        <v>1</v>
      </c>
      <c r="AB45" s="24">
        <v>0</v>
      </c>
      <c r="AC45" s="24">
        <f t="shared" si="16"/>
        <v>1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3</v>
      </c>
      <c r="AN45" s="24">
        <v>1</v>
      </c>
      <c r="AO45" s="24">
        <v>3</v>
      </c>
      <c r="AP45" s="24">
        <f t="shared" si="17"/>
        <v>4</v>
      </c>
      <c r="AQ45" s="24">
        <v>0</v>
      </c>
      <c r="AR45" s="40"/>
    </row>
    <row r="46" spans="1:44" ht="15.95" customHeight="1" x14ac:dyDescent="0.25">
      <c r="A46" s="47"/>
      <c r="B46" s="11"/>
      <c r="C46" s="11"/>
      <c r="D46" s="11"/>
      <c r="E46" s="23" t="s">
        <v>142</v>
      </c>
      <c r="F46" s="23"/>
      <c r="G46" s="5">
        <f>SUM(G14:G45)</f>
        <v>19</v>
      </c>
      <c r="H46" s="5"/>
      <c r="I46" s="20"/>
      <c r="J46" s="23" t="s">
        <v>84</v>
      </c>
      <c r="K46" s="20"/>
      <c r="L46" s="5">
        <f>COUNTA(C14:C45)-8</f>
        <v>1</v>
      </c>
      <c r="N46" s="23" t="s">
        <v>102</v>
      </c>
      <c r="O46" s="5">
        <f>2*L46</f>
        <v>2</v>
      </c>
      <c r="P46" s="11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4</v>
      </c>
      <c r="AA46" s="24">
        <v>1</v>
      </c>
      <c r="AB46" s="24">
        <v>1</v>
      </c>
      <c r="AC46" s="24">
        <f t="shared" si="16"/>
        <v>2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4</v>
      </c>
      <c r="AN46" s="24">
        <v>0</v>
      </c>
      <c r="AO46" s="24">
        <v>1</v>
      </c>
      <c r="AP46" s="24">
        <f t="shared" si="17"/>
        <v>1</v>
      </c>
      <c r="AQ46" s="24">
        <v>0</v>
      </c>
      <c r="AR46" s="40"/>
    </row>
    <row r="47" spans="1:44" ht="15.95" customHeight="1" x14ac:dyDescent="0.25">
      <c r="A47" s="47"/>
      <c r="E47" s="23" t="s">
        <v>141</v>
      </c>
      <c r="F47" s="23"/>
      <c r="G47" s="5">
        <f>COUNTA(L15:L45)+COUNTIF(L15:L45,"*&amp;*")</f>
        <v>33</v>
      </c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4</v>
      </c>
      <c r="AN47" s="24">
        <v>0</v>
      </c>
      <c r="AO47" s="24">
        <v>2</v>
      </c>
      <c r="AP47" s="24">
        <f t="shared" si="17"/>
        <v>2</v>
      </c>
      <c r="AQ47" s="24">
        <v>0</v>
      </c>
      <c r="AR47" s="40"/>
    </row>
    <row r="48" spans="1:44" ht="15.95" customHeight="1" x14ac:dyDescent="0.25">
      <c r="A48" s="47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4</v>
      </c>
      <c r="AA48" s="24">
        <v>0</v>
      </c>
      <c r="AB48" s="24">
        <v>1</v>
      </c>
      <c r="AC48" s="24">
        <f t="shared" si="16"/>
        <v>1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4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4</v>
      </c>
      <c r="AA49" s="24">
        <v>0</v>
      </c>
      <c r="AB49" s="24">
        <v>2</v>
      </c>
      <c r="AC49" s="24">
        <f t="shared" si="16"/>
        <v>2</v>
      </c>
      <c r="AD49" s="24">
        <v>4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B50" s="6" t="s">
        <v>117</v>
      </c>
      <c r="C50" s="6"/>
      <c r="N50" s="6"/>
      <c r="O50" s="6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4</v>
      </c>
      <c r="AA50" s="24">
        <v>0</v>
      </c>
      <c r="AB50" s="24">
        <v>1</v>
      </c>
      <c r="AC50" s="24">
        <f t="shared" si="16"/>
        <v>1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4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4</v>
      </c>
      <c r="AA51" s="24">
        <v>1</v>
      </c>
      <c r="AB51" s="24">
        <v>4</v>
      </c>
      <c r="AC51" s="24">
        <f t="shared" si="16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4</v>
      </c>
      <c r="AN51" s="24">
        <v>0</v>
      </c>
      <c r="AO51" s="24">
        <v>0</v>
      </c>
      <c r="AP51" s="24">
        <f t="shared" si="17"/>
        <v>0</v>
      </c>
      <c r="AQ51" s="24">
        <v>0</v>
      </c>
      <c r="AR51" s="40"/>
    </row>
    <row r="52" spans="1:44" ht="15.95" customHeight="1" x14ac:dyDescent="0.25">
      <c r="A52" s="47"/>
      <c r="C52" s="6" t="s">
        <v>86</v>
      </c>
      <c r="H52" s="6" t="s">
        <v>93</v>
      </c>
      <c r="M52" s="6" t="s">
        <v>94</v>
      </c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3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C53" s="23" t="s">
        <v>304</v>
      </c>
      <c r="F53" s="23"/>
      <c r="H53" s="23" t="s">
        <v>247</v>
      </c>
      <c r="I53" s="23"/>
      <c r="J53" s="23"/>
      <c r="K53" s="23"/>
      <c r="L53" s="23"/>
      <c r="M53" s="23" t="s">
        <v>140</v>
      </c>
      <c r="O53" s="23"/>
      <c r="P53" s="23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44</v>
      </c>
      <c r="AA53" s="25">
        <f t="shared" ref="AA53" si="18">SUM(AA41:AA52)</f>
        <v>12</v>
      </c>
      <c r="AB53" s="25">
        <f>SUM(AB41:AB52)</f>
        <v>17</v>
      </c>
      <c r="AC53" s="25">
        <f>+AB53+AA53</f>
        <v>29</v>
      </c>
      <c r="AD53" s="25">
        <f>SUM(AD41:AD52)</f>
        <v>8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44</v>
      </c>
      <c r="AN53" s="25">
        <f t="shared" ref="AN53" si="19">SUM(AN41:AN52)</f>
        <v>8</v>
      </c>
      <c r="AO53" s="25">
        <f>SUM(AO41:AO52)</f>
        <v>12</v>
      </c>
      <c r="AP53" s="25">
        <f>+AO53+AN53</f>
        <v>20</v>
      </c>
      <c r="AQ53" s="25">
        <f>SUM(AQ41:AQ52)</f>
        <v>4</v>
      </c>
      <c r="AR53" s="40"/>
    </row>
    <row r="54" spans="1:44" ht="15.95" customHeight="1" x14ac:dyDescent="0.25">
      <c r="A54" s="47"/>
      <c r="H54" s="23"/>
      <c r="M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3</v>
      </c>
      <c r="AA54" s="15">
        <v>2</v>
      </c>
      <c r="AB54" s="15">
        <v>1</v>
      </c>
      <c r="AC54" s="15">
        <f t="shared" ref="AC54:AC65" si="20">+AA54+AB54</f>
        <v>3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3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4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4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4</v>
      </c>
      <c r="AA56" s="24">
        <v>5</v>
      </c>
      <c r="AB56" s="24">
        <v>3</v>
      </c>
      <c r="AC56" s="24">
        <f t="shared" si="20"/>
        <v>8</v>
      </c>
      <c r="AD56" s="24">
        <v>0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3</v>
      </c>
      <c r="AN56" s="24">
        <v>4</v>
      </c>
      <c r="AO56" s="24">
        <v>1</v>
      </c>
      <c r="AP56" s="24">
        <f t="shared" si="21"/>
        <v>5</v>
      </c>
      <c r="AQ56" s="24">
        <v>2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3</v>
      </c>
      <c r="AA57" s="24">
        <v>1</v>
      </c>
      <c r="AB57" s="24">
        <v>2</v>
      </c>
      <c r="AC57" s="24">
        <f t="shared" si="20"/>
        <v>3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3</v>
      </c>
      <c r="AN57" s="24">
        <v>0</v>
      </c>
      <c r="AO57" s="24">
        <v>1</v>
      </c>
      <c r="AP57" s="24">
        <f t="shared" si="21"/>
        <v>1</v>
      </c>
      <c r="AQ57" s="24">
        <v>0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20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4</v>
      </c>
      <c r="AN58" s="24">
        <v>0</v>
      </c>
      <c r="AO58" s="24">
        <v>1</v>
      </c>
      <c r="AP58" s="24">
        <f t="shared" si="21"/>
        <v>1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4</v>
      </c>
      <c r="AA59" s="24">
        <v>3</v>
      </c>
      <c r="AB59" s="24">
        <v>2</v>
      </c>
      <c r="AC59" s="24">
        <f t="shared" si="20"/>
        <v>5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4</v>
      </c>
      <c r="AN59" s="24">
        <v>1</v>
      </c>
      <c r="AO59" s="24">
        <v>1</v>
      </c>
      <c r="AP59" s="24">
        <f t="shared" si="21"/>
        <v>2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4</v>
      </c>
      <c r="AA60" s="24">
        <v>1</v>
      </c>
      <c r="AB60" s="24">
        <v>5</v>
      </c>
      <c r="AC60" s="24">
        <f t="shared" si="20"/>
        <v>6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4</v>
      </c>
      <c r="AN60" s="24">
        <v>0</v>
      </c>
      <c r="AO60" s="24">
        <v>1</v>
      </c>
      <c r="AP60" s="24">
        <f t="shared" si="21"/>
        <v>1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4</v>
      </c>
      <c r="AA61" s="24">
        <v>0</v>
      </c>
      <c r="AB61" s="24">
        <v>0</v>
      </c>
      <c r="AC61" s="24">
        <f t="shared" si="20"/>
        <v>0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4</v>
      </c>
      <c r="AN61" s="24">
        <v>0</v>
      </c>
      <c r="AO61" s="24">
        <v>0</v>
      </c>
      <c r="AP61" s="24">
        <f t="shared" si="21"/>
        <v>0</v>
      </c>
      <c r="AQ61" s="24">
        <v>0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4</v>
      </c>
      <c r="AA62" s="24">
        <v>0</v>
      </c>
      <c r="AB62" s="24">
        <v>4</v>
      </c>
      <c r="AC62" s="24">
        <f t="shared" si="20"/>
        <v>4</v>
      </c>
      <c r="AD62" s="24">
        <v>2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4</v>
      </c>
      <c r="AN62" s="24">
        <v>0</v>
      </c>
      <c r="AO62" s="24">
        <v>1</v>
      </c>
      <c r="AP62" s="24">
        <f t="shared" si="21"/>
        <v>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4</v>
      </c>
      <c r="AA63" s="24">
        <v>0</v>
      </c>
      <c r="AB63" s="24">
        <v>0</v>
      </c>
      <c r="AC63" s="24">
        <f t="shared" si="20"/>
        <v>0</v>
      </c>
      <c r="AD63" s="24">
        <v>0</v>
      </c>
      <c r="AE63" s="51"/>
      <c r="AF63" s="30">
        <v>7</v>
      </c>
      <c r="AG63" s="23" t="s">
        <v>110</v>
      </c>
      <c r="AL63" s="23" t="s">
        <v>148</v>
      </c>
      <c r="AM63" s="24">
        <v>3</v>
      </c>
      <c r="AN63" s="24">
        <v>0</v>
      </c>
      <c r="AO63" s="24">
        <v>0</v>
      </c>
      <c r="AP63" s="24">
        <f t="shared" si="21"/>
        <v>0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4</v>
      </c>
      <c r="AA64" s="24">
        <v>1</v>
      </c>
      <c r="AB64" s="24">
        <v>4</v>
      </c>
      <c r="AC64" s="24">
        <f t="shared" si="20"/>
        <v>5</v>
      </c>
      <c r="AD64" s="24">
        <v>2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4</v>
      </c>
      <c r="AN64" s="24">
        <v>2</v>
      </c>
      <c r="AO64" s="24">
        <v>0</v>
      </c>
      <c r="AP64" s="24">
        <f t="shared" si="21"/>
        <v>2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3</v>
      </c>
      <c r="AA65" s="24">
        <v>0</v>
      </c>
      <c r="AB65" s="24">
        <v>1</v>
      </c>
      <c r="AC65" s="24">
        <f t="shared" si="20"/>
        <v>1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4</v>
      </c>
      <c r="AN65" s="24">
        <v>0</v>
      </c>
      <c r="AO65" s="24">
        <v>0</v>
      </c>
      <c r="AP65" s="24">
        <f t="shared" si="21"/>
        <v>0</v>
      </c>
      <c r="AQ65" s="24">
        <v>0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44</v>
      </c>
      <c r="AA66" s="25">
        <f t="shared" ref="AA66" si="22">SUM(AA54:AA65)</f>
        <v>15</v>
      </c>
      <c r="AB66" s="25">
        <f>SUM(AB54:AB65)</f>
        <v>25</v>
      </c>
      <c r="AC66" s="25">
        <f>+AB66+AA66</f>
        <v>40</v>
      </c>
      <c r="AD66" s="25">
        <f>SUM(AD54:AD65)</f>
        <v>4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44</v>
      </c>
      <c r="AN66" s="25">
        <f t="shared" ref="AN66" si="23">SUM(AN54:AN65)</f>
        <v>7</v>
      </c>
      <c r="AO66" s="25">
        <f>SUM(AO54:AO65)</f>
        <v>7</v>
      </c>
      <c r="AP66" s="25">
        <f>+AO66+AN66</f>
        <v>14</v>
      </c>
      <c r="AQ66" s="25">
        <f>SUM(AQ54:AQ65)</f>
        <v>4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176</v>
      </c>
      <c r="AA67" s="39">
        <f t="shared" ref="AA67:AD67" si="24">+AA66+AA53+AA40+AA27</f>
        <v>49</v>
      </c>
      <c r="AB67" s="39">
        <f t="shared" si="24"/>
        <v>83</v>
      </c>
      <c r="AC67" s="39">
        <f t="shared" si="24"/>
        <v>132</v>
      </c>
      <c r="AD67" s="39">
        <f t="shared" si="24"/>
        <v>18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176</v>
      </c>
      <c r="AN67" s="39">
        <f t="shared" ref="AN67:AQ67" si="25">+AN66+AN53+AN40+AN27</f>
        <v>50</v>
      </c>
      <c r="AO67" s="39">
        <f t="shared" si="25"/>
        <v>74</v>
      </c>
      <c r="AP67" s="39">
        <f t="shared" si="25"/>
        <v>124</v>
      </c>
      <c r="AQ67" s="39">
        <f t="shared" si="25"/>
        <v>10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352</v>
      </c>
      <c r="AN68" s="24">
        <f>AA67+AN67</f>
        <v>99</v>
      </c>
      <c r="AO68" s="24">
        <f>AB67+AO67</f>
        <v>157</v>
      </c>
      <c r="AP68" s="37">
        <f>AC67+AP67</f>
        <v>256</v>
      </c>
      <c r="AQ68" s="24">
        <f>AD67+AQ67</f>
        <v>28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0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0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4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9</v>
      </c>
      <c r="T77" s="23" t="s">
        <v>305</v>
      </c>
      <c r="Z77" s="24">
        <v>1</v>
      </c>
      <c r="AA77" s="24">
        <v>0</v>
      </c>
      <c r="AB77" s="24">
        <v>1</v>
      </c>
      <c r="AC77" s="24">
        <f t="shared" ref="AC77" si="26">+AA77+AB77</f>
        <v>1</v>
      </c>
      <c r="AD77" s="24">
        <v>0</v>
      </c>
      <c r="AF77" s="30">
        <v>6</v>
      </c>
      <c r="AG77" s="23" t="s">
        <v>214</v>
      </c>
      <c r="AM77" s="24">
        <v>2</v>
      </c>
      <c r="AN77" s="24">
        <v>0</v>
      </c>
      <c r="AO77" s="24">
        <v>0</v>
      </c>
      <c r="AP77" s="24">
        <f t="shared" ref="AP77" si="27">+AN77+AO77</f>
        <v>0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6.5</v>
      </c>
      <c r="T78" s="23" t="s">
        <v>213</v>
      </c>
      <c r="Z78" s="24">
        <v>4</v>
      </c>
      <c r="AA78" s="24">
        <v>1</v>
      </c>
      <c r="AB78" s="24">
        <v>0</v>
      </c>
      <c r="AC78" s="24">
        <f>+AA78+AB78</f>
        <v>1</v>
      </c>
      <c r="AD78" s="24">
        <v>0</v>
      </c>
      <c r="AF78" s="30">
        <v>7.5</v>
      </c>
      <c r="AG78" s="23" t="s">
        <v>242</v>
      </c>
      <c r="AM78" s="24">
        <v>1</v>
      </c>
      <c r="AN78" s="24">
        <v>1</v>
      </c>
      <c r="AO78" s="24">
        <v>0</v>
      </c>
      <c r="AP78" s="24">
        <f>+AN78+AO78</f>
        <v>1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I79" s="24">
        <v>4</v>
      </c>
      <c r="J79" s="24">
        <v>5</v>
      </c>
      <c r="K79" s="24">
        <v>7</v>
      </c>
      <c r="L79" s="55">
        <f t="shared" ref="L79:L109" si="28">+J79+K79</f>
        <v>12</v>
      </c>
      <c r="M79" s="24">
        <v>0</v>
      </c>
      <c r="Q79" s="40"/>
      <c r="R79" s="40"/>
      <c r="S79" s="30">
        <v>9.5</v>
      </c>
      <c r="T79" s="23" t="s">
        <v>285</v>
      </c>
      <c r="Z79" s="24">
        <v>1</v>
      </c>
      <c r="AA79" s="24">
        <v>4</v>
      </c>
      <c r="AB79" s="24">
        <v>1</v>
      </c>
      <c r="AC79" s="24">
        <f t="shared" ref="AC79:AC81" si="29">+AA79+AB79</f>
        <v>5</v>
      </c>
      <c r="AD79" s="24">
        <v>0</v>
      </c>
      <c r="AF79" s="30">
        <v>9</v>
      </c>
      <c r="AG79" s="23" t="s">
        <v>241</v>
      </c>
      <c r="AM79" s="24">
        <v>2</v>
      </c>
      <c r="AN79" s="24">
        <v>0</v>
      </c>
      <c r="AO79" s="24">
        <v>3</v>
      </c>
      <c r="AP79" s="24">
        <f>+AN79+AO79</f>
        <v>3</v>
      </c>
      <c r="AQ79" s="24">
        <v>0</v>
      </c>
      <c r="AR79" s="40"/>
    </row>
    <row r="80" spans="1:44" ht="15.75" customHeight="1" x14ac:dyDescent="0.25">
      <c r="A80" s="40"/>
      <c r="D80" s="23" t="s">
        <v>123</v>
      </c>
      <c r="E80" s="23"/>
      <c r="F80" s="23"/>
      <c r="G80" s="23" t="s">
        <v>149</v>
      </c>
      <c r="I80" s="24">
        <v>4</v>
      </c>
      <c r="J80" s="24">
        <v>4</v>
      </c>
      <c r="K80" s="24">
        <v>5</v>
      </c>
      <c r="L80" s="55">
        <f t="shared" si="28"/>
        <v>9</v>
      </c>
      <c r="M80" s="24">
        <v>0</v>
      </c>
      <c r="Q80" s="40"/>
      <c r="R80" s="40"/>
      <c r="S80" s="30">
        <v>6.5</v>
      </c>
      <c r="T80" s="23" t="s">
        <v>245</v>
      </c>
      <c r="Z80" s="24">
        <v>3</v>
      </c>
      <c r="AA80" s="24">
        <v>1</v>
      </c>
      <c r="AB80" s="24">
        <v>1</v>
      </c>
      <c r="AC80" s="24">
        <f t="shared" si="29"/>
        <v>2</v>
      </c>
      <c r="AD80" s="24">
        <v>0</v>
      </c>
      <c r="AF80" s="30">
        <v>8</v>
      </c>
      <c r="AG80" s="23" t="s">
        <v>306</v>
      </c>
      <c r="AM80" s="24">
        <v>1</v>
      </c>
      <c r="AN80" s="24">
        <v>0</v>
      </c>
      <c r="AO80" s="24">
        <v>0</v>
      </c>
      <c r="AP80" s="24">
        <f t="shared" ref="AP80" si="30">+AN80+AO80</f>
        <v>0</v>
      </c>
      <c r="AQ80" s="24">
        <v>0</v>
      </c>
      <c r="AR80" s="40"/>
    </row>
    <row r="81" spans="1:44" ht="15.75" customHeight="1" x14ac:dyDescent="0.25">
      <c r="A81" s="40"/>
      <c r="D81" s="23" t="s">
        <v>125</v>
      </c>
      <c r="E81" s="23"/>
      <c r="F81" s="23"/>
      <c r="G81" s="23" t="s">
        <v>147</v>
      </c>
      <c r="I81" s="24">
        <v>4</v>
      </c>
      <c r="J81" s="24">
        <v>7</v>
      </c>
      <c r="K81" s="24">
        <v>1</v>
      </c>
      <c r="L81" s="55">
        <f t="shared" si="28"/>
        <v>8</v>
      </c>
      <c r="M81" s="24">
        <v>0</v>
      </c>
      <c r="Q81" s="40"/>
      <c r="R81" s="40"/>
      <c r="S81" s="30">
        <v>8</v>
      </c>
      <c r="T81" s="23" t="s">
        <v>283</v>
      </c>
      <c r="Z81" s="24">
        <v>1</v>
      </c>
      <c r="AA81" s="24">
        <v>1</v>
      </c>
      <c r="AB81" s="24">
        <v>0</v>
      </c>
      <c r="AC81" s="24">
        <f t="shared" si="29"/>
        <v>1</v>
      </c>
      <c r="AD81" s="24">
        <v>0</v>
      </c>
      <c r="AF81" s="30">
        <v>7</v>
      </c>
      <c r="AG81" s="23" t="s">
        <v>293</v>
      </c>
      <c r="AM81" s="24">
        <v>1</v>
      </c>
      <c r="AN81" s="24">
        <v>1</v>
      </c>
      <c r="AO81" s="24">
        <v>0</v>
      </c>
      <c r="AP81" s="24">
        <f t="shared" ref="AP81" si="31">+AN81+AO81</f>
        <v>1</v>
      </c>
      <c r="AQ81" s="24">
        <v>0</v>
      </c>
      <c r="AR81" s="40"/>
    </row>
    <row r="82" spans="1:44" ht="15.75" customHeight="1" x14ac:dyDescent="0.25">
      <c r="A82" s="40"/>
      <c r="D82" s="23" t="s">
        <v>78</v>
      </c>
      <c r="E82" s="23"/>
      <c r="F82" s="23"/>
      <c r="G82" s="23" t="s">
        <v>149</v>
      </c>
      <c r="I82" s="24">
        <v>3</v>
      </c>
      <c r="J82" s="24">
        <v>7</v>
      </c>
      <c r="K82" s="24">
        <v>1</v>
      </c>
      <c r="L82" s="55">
        <f t="shared" si="28"/>
        <v>8</v>
      </c>
      <c r="M82" s="24">
        <v>0</v>
      </c>
      <c r="Q82" s="40"/>
      <c r="R82" s="40"/>
      <c r="S82" s="30">
        <v>8.5</v>
      </c>
      <c r="T82" s="23" t="s">
        <v>244</v>
      </c>
      <c r="Z82" s="24">
        <v>1</v>
      </c>
      <c r="AA82" s="24">
        <v>2</v>
      </c>
      <c r="AB82" s="24">
        <v>0</v>
      </c>
      <c r="AC82" s="24">
        <f>+AA82+AB82</f>
        <v>2</v>
      </c>
      <c r="AD82" s="24">
        <v>0</v>
      </c>
      <c r="AF82" s="30">
        <v>7.5</v>
      </c>
      <c r="AG82" s="23" t="s">
        <v>215</v>
      </c>
      <c r="AM82" s="24">
        <v>4</v>
      </c>
      <c r="AN82" s="24">
        <v>1</v>
      </c>
      <c r="AO82" s="24">
        <v>2</v>
      </c>
      <c r="AP82" s="24">
        <f>+AN82+AO82</f>
        <v>3</v>
      </c>
      <c r="AQ82" s="24">
        <v>0</v>
      </c>
      <c r="AR82" s="40"/>
    </row>
    <row r="83" spans="1:44" ht="15.75" customHeight="1" x14ac:dyDescent="0.25">
      <c r="A83" s="40"/>
      <c r="D83" s="23" t="s">
        <v>158</v>
      </c>
      <c r="E83" s="23"/>
      <c r="F83" s="23"/>
      <c r="G83" s="23" t="s">
        <v>136</v>
      </c>
      <c r="I83" s="24">
        <v>4</v>
      </c>
      <c r="J83" s="24">
        <v>5</v>
      </c>
      <c r="K83" s="24">
        <v>3</v>
      </c>
      <c r="L83" s="55">
        <f t="shared" si="28"/>
        <v>8</v>
      </c>
      <c r="M83" s="24">
        <v>2</v>
      </c>
      <c r="Q83" s="40"/>
      <c r="R83" s="40"/>
      <c r="S83" s="30">
        <v>7.5</v>
      </c>
      <c r="T83" s="23" t="s">
        <v>284</v>
      </c>
      <c r="Z83" s="24">
        <v>1</v>
      </c>
      <c r="AA83" s="24">
        <v>0</v>
      </c>
      <c r="AB83" s="24">
        <v>0</v>
      </c>
      <c r="AC83" s="24">
        <f t="shared" ref="AC83" si="32">+AA83+AB83</f>
        <v>0</v>
      </c>
      <c r="AD83" s="24">
        <v>0</v>
      </c>
      <c r="AF83" s="30">
        <v>8</v>
      </c>
      <c r="AG83" s="23" t="s">
        <v>286</v>
      </c>
      <c r="AM83" s="24">
        <v>1</v>
      </c>
      <c r="AN83" s="24">
        <v>0</v>
      </c>
      <c r="AO83" s="24">
        <v>1</v>
      </c>
      <c r="AP83" s="24">
        <f t="shared" ref="AP83" si="33">+AN83+AO83</f>
        <v>1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I84" s="24">
        <v>4</v>
      </c>
      <c r="J84" s="24">
        <v>5</v>
      </c>
      <c r="K84" s="24">
        <v>3</v>
      </c>
      <c r="L84" s="55">
        <f t="shared" si="28"/>
        <v>8</v>
      </c>
      <c r="M84" s="24">
        <v>0</v>
      </c>
      <c r="Q84" s="40"/>
      <c r="R84" s="40"/>
      <c r="S84" s="30">
        <v>7</v>
      </c>
      <c r="T84" s="23" t="s">
        <v>212</v>
      </c>
      <c r="Z84" s="24">
        <v>1</v>
      </c>
      <c r="AA84" s="24">
        <v>0</v>
      </c>
      <c r="AB84" s="24">
        <v>1</v>
      </c>
      <c r="AC84" s="24">
        <f>+AA84+AB84</f>
        <v>1</v>
      </c>
      <c r="AD84" s="24">
        <v>0</v>
      </c>
      <c r="AF84" s="30">
        <v>7</v>
      </c>
      <c r="AG84" s="23" t="s">
        <v>210</v>
      </c>
      <c r="AM84" s="24">
        <v>3</v>
      </c>
      <c r="AN84" s="24">
        <v>1</v>
      </c>
      <c r="AO84" s="24">
        <v>1</v>
      </c>
      <c r="AP84" s="24">
        <f>+AN84+AO84</f>
        <v>2</v>
      </c>
      <c r="AQ84" s="24">
        <v>0</v>
      </c>
      <c r="AR84" s="40"/>
    </row>
    <row r="85" spans="1:44" ht="15.75" customHeight="1" x14ac:dyDescent="0.25">
      <c r="A85" s="40"/>
      <c r="D85" s="23" t="s">
        <v>61</v>
      </c>
      <c r="E85" s="23"/>
      <c r="F85" s="23"/>
      <c r="G85" s="23" t="s">
        <v>17</v>
      </c>
      <c r="I85" s="24">
        <v>4</v>
      </c>
      <c r="J85" s="24">
        <v>4</v>
      </c>
      <c r="K85" s="24">
        <v>3</v>
      </c>
      <c r="L85" s="55">
        <f t="shared" si="28"/>
        <v>7</v>
      </c>
      <c r="M85" s="24">
        <v>0</v>
      </c>
      <c r="Q85" s="40"/>
      <c r="R85" s="40"/>
      <c r="S85" s="30">
        <v>7.5</v>
      </c>
      <c r="T85" s="23" t="s">
        <v>280</v>
      </c>
      <c r="Z85" s="24">
        <v>1</v>
      </c>
      <c r="AA85" s="24">
        <v>0</v>
      </c>
      <c r="AB85" s="24">
        <v>1</v>
      </c>
      <c r="AC85" s="24">
        <f t="shared" ref="AC85:AC87" si="34">+AA85+AB85</f>
        <v>1</v>
      </c>
      <c r="AD85" s="24">
        <v>0</v>
      </c>
      <c r="AF85" s="30">
        <v>9</v>
      </c>
      <c r="AG85" s="23" t="s">
        <v>281</v>
      </c>
      <c r="AM85" s="24">
        <v>1</v>
      </c>
      <c r="AN85" s="24">
        <v>0</v>
      </c>
      <c r="AO85" s="24">
        <v>0</v>
      </c>
      <c r="AP85" s="24">
        <f t="shared" ref="AP85:AP86" si="35">+AN85+AO85</f>
        <v>0</v>
      </c>
      <c r="AQ85" s="24">
        <v>0</v>
      </c>
      <c r="AR85" s="40"/>
    </row>
    <row r="86" spans="1:44" ht="15.75" customHeight="1" x14ac:dyDescent="0.25">
      <c r="A86" s="40"/>
      <c r="D86" s="23" t="s">
        <v>175</v>
      </c>
      <c r="G86" s="23" t="s">
        <v>149</v>
      </c>
      <c r="I86" s="24">
        <v>4</v>
      </c>
      <c r="J86" s="24">
        <v>2</v>
      </c>
      <c r="K86" s="24">
        <v>5</v>
      </c>
      <c r="L86" s="55">
        <f t="shared" si="28"/>
        <v>7</v>
      </c>
      <c r="M86" s="24">
        <v>0</v>
      </c>
      <c r="Q86" s="46"/>
      <c r="R86" s="46"/>
      <c r="S86" s="30">
        <v>8.5</v>
      </c>
      <c r="T86" s="23" t="s">
        <v>240</v>
      </c>
      <c r="Z86" s="24">
        <v>2</v>
      </c>
      <c r="AA86" s="24">
        <v>1</v>
      </c>
      <c r="AB86" s="24">
        <v>1</v>
      </c>
      <c r="AC86" s="24">
        <f t="shared" si="34"/>
        <v>2</v>
      </c>
      <c r="AD86" s="24">
        <v>0</v>
      </c>
      <c r="AF86" s="30">
        <v>6</v>
      </c>
      <c r="AG86" s="23" t="s">
        <v>282</v>
      </c>
      <c r="AM86" s="24">
        <v>2</v>
      </c>
      <c r="AN86" s="24">
        <v>0</v>
      </c>
      <c r="AO86" s="24">
        <v>0</v>
      </c>
      <c r="AP86" s="24">
        <f t="shared" si="35"/>
        <v>0</v>
      </c>
      <c r="AQ86" s="24">
        <v>0</v>
      </c>
      <c r="AR86" s="46"/>
    </row>
    <row r="87" spans="1:44" ht="15.75" customHeight="1" thickBot="1" x14ac:dyDescent="0.3">
      <c r="A87" s="40"/>
      <c r="D87" s="23" t="s">
        <v>171</v>
      </c>
      <c r="E87" s="23"/>
      <c r="F87" s="23"/>
      <c r="G87" s="23" t="s">
        <v>136</v>
      </c>
      <c r="I87" s="24">
        <v>4</v>
      </c>
      <c r="J87" s="24">
        <v>1</v>
      </c>
      <c r="K87" s="24">
        <v>6</v>
      </c>
      <c r="L87" s="55">
        <f t="shared" si="28"/>
        <v>7</v>
      </c>
      <c r="M87" s="24">
        <v>0</v>
      </c>
      <c r="Q87" s="46"/>
      <c r="R87" s="46"/>
      <c r="S87" s="30">
        <v>8</v>
      </c>
      <c r="T87" s="23" t="s">
        <v>279</v>
      </c>
      <c r="Z87" s="24">
        <v>1</v>
      </c>
      <c r="AA87" s="24">
        <v>0</v>
      </c>
      <c r="AB87" s="24">
        <v>3</v>
      </c>
      <c r="AC87" s="24">
        <f t="shared" si="34"/>
        <v>3</v>
      </c>
      <c r="AD87" s="24">
        <v>0</v>
      </c>
      <c r="AF87" s="30">
        <v>6</v>
      </c>
      <c r="AG87" s="23" t="s">
        <v>211</v>
      </c>
      <c r="AM87" s="24">
        <v>1</v>
      </c>
      <c r="AN87" s="24">
        <v>0</v>
      </c>
      <c r="AO87" s="24">
        <v>0</v>
      </c>
      <c r="AP87" s="24">
        <f>+AN87+AO87</f>
        <v>0</v>
      </c>
      <c r="AQ87" s="24">
        <v>0</v>
      </c>
      <c r="AR87" s="46"/>
    </row>
    <row r="88" spans="1:44" ht="15.75" customHeight="1" x14ac:dyDescent="0.25">
      <c r="A88" s="40"/>
      <c r="D88" s="23" t="s">
        <v>83</v>
      </c>
      <c r="E88" s="23"/>
      <c r="F88" s="23"/>
      <c r="G88" s="23" t="s">
        <v>149</v>
      </c>
      <c r="I88" s="24">
        <v>4</v>
      </c>
      <c r="J88" s="24">
        <v>1</v>
      </c>
      <c r="K88" s="24">
        <v>6</v>
      </c>
      <c r="L88" s="55">
        <f t="shared" si="28"/>
        <v>7</v>
      </c>
      <c r="M88" s="24">
        <v>0</v>
      </c>
      <c r="Q88" s="46"/>
      <c r="R88" s="46"/>
      <c r="S88" s="8"/>
      <c r="T88" s="34" t="s">
        <v>124</v>
      </c>
      <c r="U88" s="8"/>
      <c r="V88" s="8"/>
      <c r="W88" s="8"/>
      <c r="X88" s="8"/>
      <c r="Y88" s="8"/>
      <c r="Z88" s="15">
        <f>SUM(Z77:Z87)</f>
        <v>17</v>
      </c>
      <c r="AA88" s="15">
        <f t="shared" ref="AA88:AD88" si="36">SUM(AA77:AA87)</f>
        <v>10</v>
      </c>
      <c r="AB88" s="15">
        <f t="shared" si="36"/>
        <v>9</v>
      </c>
      <c r="AC88" s="15">
        <f t="shared" si="36"/>
        <v>19</v>
      </c>
      <c r="AD88" s="15">
        <f t="shared" si="36"/>
        <v>0</v>
      </c>
      <c r="AF88" s="8"/>
      <c r="AG88" s="34" t="s">
        <v>124</v>
      </c>
      <c r="AH88" s="8"/>
      <c r="AI88" s="8"/>
      <c r="AJ88" s="8"/>
      <c r="AK88" s="8"/>
      <c r="AL88" s="8"/>
      <c r="AM88" s="15">
        <f>SUM(AM77:AM87)</f>
        <v>19</v>
      </c>
      <c r="AN88" s="15">
        <f>SUM(AN77:AN87)</f>
        <v>4</v>
      </c>
      <c r="AO88" s="15">
        <f>SUM(AO77:AO87)</f>
        <v>7</v>
      </c>
      <c r="AP88" s="15">
        <f>SUM(AP77:AP87)</f>
        <v>11</v>
      </c>
      <c r="AQ88" s="15">
        <f>SUM(AQ77:AQ87)</f>
        <v>0</v>
      </c>
      <c r="AR88" s="46"/>
    </row>
    <row r="89" spans="1:44" ht="15.75" customHeight="1" x14ac:dyDescent="0.25">
      <c r="A89" s="40"/>
      <c r="D89" s="23" t="s">
        <v>69</v>
      </c>
      <c r="E89" s="23"/>
      <c r="F89" s="23"/>
      <c r="G89" s="23" t="s">
        <v>149</v>
      </c>
      <c r="I89" s="24">
        <v>3</v>
      </c>
      <c r="J89" s="24">
        <v>0</v>
      </c>
      <c r="K89" s="24">
        <v>7</v>
      </c>
      <c r="L89" s="55">
        <f t="shared" si="28"/>
        <v>7</v>
      </c>
      <c r="M89" s="24">
        <v>0</v>
      </c>
      <c r="Q89" s="47"/>
      <c r="R89" s="47"/>
      <c r="T89" s="23" t="s">
        <v>120</v>
      </c>
      <c r="Z89" s="24">
        <f>+Z88+AM88</f>
        <v>36</v>
      </c>
      <c r="AA89" s="24">
        <f>+AA88+AN88</f>
        <v>14</v>
      </c>
      <c r="AB89" s="24">
        <f>+AB88+AO88</f>
        <v>16</v>
      </c>
      <c r="AC89" s="24">
        <f>+AC88+AP88</f>
        <v>30</v>
      </c>
      <c r="AD89" s="24">
        <f>+AD88+AQ88</f>
        <v>0</v>
      </c>
      <c r="AR89" s="47"/>
    </row>
    <row r="90" spans="1:44" ht="15.75" customHeight="1" x14ac:dyDescent="0.25">
      <c r="A90" s="40"/>
      <c r="D90" s="23" t="s">
        <v>49</v>
      </c>
      <c r="E90" s="23"/>
      <c r="F90" s="23"/>
      <c r="G90" s="16" t="s">
        <v>138</v>
      </c>
      <c r="I90" s="24">
        <v>4</v>
      </c>
      <c r="J90" s="24">
        <v>2</v>
      </c>
      <c r="K90" s="24">
        <v>4</v>
      </c>
      <c r="L90" s="55">
        <f t="shared" si="28"/>
        <v>6</v>
      </c>
      <c r="M90" s="24">
        <v>0</v>
      </c>
      <c r="Q90" s="47"/>
      <c r="R90" s="47"/>
      <c r="AR90" s="47"/>
    </row>
    <row r="91" spans="1:44" ht="15.75" customHeight="1" thickBot="1" x14ac:dyDescent="0.3">
      <c r="A91" s="40"/>
      <c r="D91" s="23" t="s">
        <v>172</v>
      </c>
      <c r="E91" s="23"/>
      <c r="F91" s="23"/>
      <c r="G91" s="23" t="s">
        <v>146</v>
      </c>
      <c r="I91" s="24">
        <v>4</v>
      </c>
      <c r="J91" s="24">
        <v>1</v>
      </c>
      <c r="K91" s="24">
        <v>5</v>
      </c>
      <c r="L91" s="55">
        <f t="shared" si="28"/>
        <v>6</v>
      </c>
      <c r="M91" s="24">
        <v>0</v>
      </c>
      <c r="Q91" s="47"/>
      <c r="R91" s="47"/>
      <c r="S91" s="31" t="s">
        <v>150</v>
      </c>
      <c r="T91" s="31" t="s">
        <v>153</v>
      </c>
      <c r="U91" s="31"/>
      <c r="V91" s="43"/>
      <c r="W91" s="43"/>
      <c r="X91" s="43"/>
      <c r="Y91" s="43"/>
      <c r="Z91" s="43" t="s">
        <v>4</v>
      </c>
      <c r="AA91" s="43" t="s">
        <v>29</v>
      </c>
      <c r="AB91" s="43" t="s">
        <v>30</v>
      </c>
      <c r="AC91" s="43" t="s">
        <v>31</v>
      </c>
      <c r="AD91" s="43" t="s">
        <v>3</v>
      </c>
      <c r="AF91" s="31" t="s">
        <v>150</v>
      </c>
      <c r="AG91" s="31" t="s">
        <v>153</v>
      </c>
      <c r="AH91" s="31"/>
      <c r="AI91" s="43"/>
      <c r="AJ91" s="43"/>
      <c r="AK91" s="43"/>
      <c r="AL91" s="43"/>
      <c r="AM91" s="43" t="s">
        <v>4</v>
      </c>
      <c r="AN91" s="43" t="s">
        <v>29</v>
      </c>
      <c r="AO91" s="43" t="s">
        <v>30</v>
      </c>
      <c r="AP91" s="43" t="s">
        <v>31</v>
      </c>
      <c r="AQ91" s="43" t="s">
        <v>3</v>
      </c>
      <c r="AR91" s="47"/>
    </row>
    <row r="92" spans="1:44" ht="15.75" customHeight="1" thickBot="1" x14ac:dyDescent="0.3">
      <c r="A92" s="40"/>
      <c r="D92" s="23" t="s">
        <v>112</v>
      </c>
      <c r="E92" s="23"/>
      <c r="F92" s="23"/>
      <c r="G92" s="23" t="s">
        <v>148</v>
      </c>
      <c r="I92" s="24">
        <v>3</v>
      </c>
      <c r="J92" s="24">
        <v>4</v>
      </c>
      <c r="K92" s="24">
        <v>1</v>
      </c>
      <c r="L92" s="55">
        <f t="shared" si="28"/>
        <v>5</v>
      </c>
      <c r="M92" s="24">
        <v>2</v>
      </c>
      <c r="Q92" s="47"/>
      <c r="R92" s="47"/>
      <c r="S92" s="30">
        <v>6</v>
      </c>
      <c r="T92" s="23" t="s">
        <v>157</v>
      </c>
      <c r="Z92" s="24">
        <v>0.5</v>
      </c>
      <c r="AA92" s="24">
        <v>0</v>
      </c>
      <c r="AB92" s="24">
        <v>0</v>
      </c>
      <c r="AC92" s="24">
        <f t="shared" ref="AC92" si="37">+AA92+AB92</f>
        <v>0</v>
      </c>
      <c r="AD92" s="24">
        <v>0</v>
      </c>
      <c r="AF92" s="30">
        <v>7.5</v>
      </c>
      <c r="AG92" s="23" t="s">
        <v>41</v>
      </c>
      <c r="AM92" s="24">
        <v>1</v>
      </c>
      <c r="AN92" s="24">
        <v>2</v>
      </c>
      <c r="AO92" s="24">
        <v>0</v>
      </c>
      <c r="AP92" s="24">
        <f t="shared" ref="AP92" si="38">+AN92+AO92</f>
        <v>2</v>
      </c>
      <c r="AQ92" s="24">
        <v>0</v>
      </c>
      <c r="AR92" s="47"/>
    </row>
    <row r="93" spans="1:44" ht="15.75" customHeight="1" x14ac:dyDescent="0.25">
      <c r="A93" s="40"/>
      <c r="D93" s="23" t="s">
        <v>81</v>
      </c>
      <c r="E93" s="23"/>
      <c r="F93" s="23"/>
      <c r="G93" s="23" t="s">
        <v>146</v>
      </c>
      <c r="I93" s="24">
        <v>4</v>
      </c>
      <c r="J93" s="24">
        <v>3</v>
      </c>
      <c r="K93" s="24">
        <v>2</v>
      </c>
      <c r="L93" s="55">
        <f t="shared" si="28"/>
        <v>5</v>
      </c>
      <c r="M93" s="24">
        <v>0</v>
      </c>
      <c r="Q93" s="47"/>
      <c r="R93" s="47"/>
      <c r="S93" s="30">
        <v>6</v>
      </c>
      <c r="T93" s="23" t="s">
        <v>70</v>
      </c>
      <c r="Z93" s="24">
        <v>1</v>
      </c>
      <c r="AA93" s="24">
        <v>0</v>
      </c>
      <c r="AB93" s="24">
        <v>0</v>
      </c>
      <c r="AC93" s="24">
        <f>+AA93+AB93</f>
        <v>0</v>
      </c>
      <c r="AD93" s="24">
        <v>0</v>
      </c>
      <c r="AF93" s="8"/>
      <c r="AG93" s="34" t="s">
        <v>124</v>
      </c>
      <c r="AH93" s="8"/>
      <c r="AI93" s="8"/>
      <c r="AJ93" s="8"/>
      <c r="AK93" s="8"/>
      <c r="AL93" s="8"/>
      <c r="AM93" s="15">
        <f>SUM(AM92)</f>
        <v>1</v>
      </c>
      <c r="AN93" s="15">
        <f t="shared" ref="AN93:AQ93" si="39">SUM(AN92)</f>
        <v>2</v>
      </c>
      <c r="AO93" s="15">
        <f t="shared" si="39"/>
        <v>0</v>
      </c>
      <c r="AP93" s="15">
        <f t="shared" si="39"/>
        <v>2</v>
      </c>
      <c r="AQ93" s="15">
        <f t="shared" si="39"/>
        <v>0</v>
      </c>
      <c r="AR93" s="47"/>
    </row>
    <row r="94" spans="1:44" ht="15.75" customHeight="1" x14ac:dyDescent="0.25">
      <c r="A94" s="40"/>
      <c r="D94" s="23" t="s">
        <v>63</v>
      </c>
      <c r="E94" s="23"/>
      <c r="F94" s="23"/>
      <c r="G94" s="23" t="s">
        <v>146</v>
      </c>
      <c r="I94" s="24">
        <v>3</v>
      </c>
      <c r="J94" s="24">
        <v>2</v>
      </c>
      <c r="K94" s="24">
        <v>3</v>
      </c>
      <c r="L94" s="55">
        <f t="shared" si="28"/>
        <v>5</v>
      </c>
      <c r="M94" s="24">
        <v>0</v>
      </c>
      <c r="Q94" s="47"/>
      <c r="R94" s="47"/>
      <c r="S94" s="30">
        <v>9</v>
      </c>
      <c r="T94" s="23" t="s">
        <v>180</v>
      </c>
      <c r="Z94" s="24">
        <v>1</v>
      </c>
      <c r="AA94" s="24">
        <v>0</v>
      </c>
      <c r="AB94" s="24">
        <v>0</v>
      </c>
      <c r="AC94" s="24">
        <f>+AA94+AB94</f>
        <v>0</v>
      </c>
      <c r="AD94" s="24">
        <v>0</v>
      </c>
      <c r="AR94" s="47"/>
    </row>
    <row r="95" spans="1:44" ht="15.75" customHeight="1" thickBot="1" x14ac:dyDescent="0.3">
      <c r="A95" s="40"/>
      <c r="D95" s="23" t="s">
        <v>157</v>
      </c>
      <c r="G95" s="16" t="s">
        <v>138</v>
      </c>
      <c r="I95" s="24">
        <v>4</v>
      </c>
      <c r="J95" s="24">
        <v>1</v>
      </c>
      <c r="K95" s="24">
        <v>4</v>
      </c>
      <c r="L95" s="55">
        <f t="shared" si="28"/>
        <v>5</v>
      </c>
      <c r="M95" s="24">
        <v>0</v>
      </c>
      <c r="Q95" s="47"/>
      <c r="R95" s="47"/>
      <c r="S95" s="30">
        <v>8.5</v>
      </c>
      <c r="T95" s="23" t="s">
        <v>63</v>
      </c>
      <c r="Z95" s="24">
        <v>1</v>
      </c>
      <c r="AA95" s="24">
        <v>1</v>
      </c>
      <c r="AB95" s="24">
        <v>0</v>
      </c>
      <c r="AC95" s="24">
        <f>+AA95+AB95</f>
        <v>1</v>
      </c>
      <c r="AD95" s="24">
        <v>0</v>
      </c>
      <c r="AR95" s="47"/>
    </row>
    <row r="96" spans="1:44" ht="15.75" customHeight="1" x14ac:dyDescent="0.25">
      <c r="A96" s="40"/>
      <c r="D96" s="23" t="s">
        <v>104</v>
      </c>
      <c r="E96" s="23"/>
      <c r="F96" s="23"/>
      <c r="G96" s="23" t="s">
        <v>147</v>
      </c>
      <c r="I96" s="24">
        <v>4</v>
      </c>
      <c r="J96" s="24">
        <v>1</v>
      </c>
      <c r="K96" s="24">
        <v>4</v>
      </c>
      <c r="L96" s="55">
        <f t="shared" si="28"/>
        <v>5</v>
      </c>
      <c r="M96" s="24">
        <v>2</v>
      </c>
      <c r="Q96" s="47"/>
      <c r="R96" s="47"/>
      <c r="S96" s="8"/>
      <c r="T96" s="34" t="s">
        <v>124</v>
      </c>
      <c r="U96" s="8"/>
      <c r="V96" s="8"/>
      <c r="W96" s="8"/>
      <c r="X96" s="8"/>
      <c r="Y96" s="8"/>
      <c r="Z96" s="15">
        <f>SUM(Z92:Z95)</f>
        <v>3.5</v>
      </c>
      <c r="AA96" s="15">
        <f>SUM(AA92:AA95)</f>
        <v>1</v>
      </c>
      <c r="AB96" s="15">
        <f>SUM(AB92:AB95)</f>
        <v>0</v>
      </c>
      <c r="AC96" s="15">
        <f>SUM(AC92:AC95)</f>
        <v>1</v>
      </c>
      <c r="AD96" s="15">
        <f>SUM(AD92:AD95)</f>
        <v>0</v>
      </c>
      <c r="AR96" s="47"/>
    </row>
    <row r="97" spans="1:44" ht="15.75" customHeight="1" x14ac:dyDescent="0.25">
      <c r="A97" s="40"/>
      <c r="D97" s="23" t="s">
        <v>143</v>
      </c>
      <c r="E97" s="23"/>
      <c r="F97" s="23"/>
      <c r="G97" s="23" t="s">
        <v>147</v>
      </c>
      <c r="I97" s="24">
        <v>4</v>
      </c>
      <c r="J97" s="24">
        <v>1</v>
      </c>
      <c r="K97" s="24">
        <v>4</v>
      </c>
      <c r="L97" s="55">
        <f t="shared" si="28"/>
        <v>5</v>
      </c>
      <c r="M97" s="24">
        <v>0</v>
      </c>
      <c r="Q97" s="47"/>
      <c r="R97" s="47"/>
      <c r="T97" s="23" t="s">
        <v>121</v>
      </c>
      <c r="Z97" s="24">
        <f>+Z96+AM93</f>
        <v>4.5</v>
      </c>
      <c r="AA97" s="24">
        <f>+AA96+AN93</f>
        <v>3</v>
      </c>
      <c r="AB97" s="24">
        <f>+AB96+AO93</f>
        <v>0</v>
      </c>
      <c r="AC97" s="24">
        <f>+AC96+AP93</f>
        <v>3</v>
      </c>
      <c r="AD97" s="24">
        <f>+AD96+AQ93</f>
        <v>0</v>
      </c>
      <c r="AR97" s="47"/>
    </row>
    <row r="98" spans="1:44" ht="15.75" customHeight="1" x14ac:dyDescent="0.25">
      <c r="A98" s="40"/>
      <c r="D98" s="23" t="s">
        <v>179</v>
      </c>
      <c r="E98" s="23"/>
      <c r="F98" s="23"/>
      <c r="G98" s="23" t="s">
        <v>146</v>
      </c>
      <c r="I98" s="24">
        <v>4</v>
      </c>
      <c r="J98" s="24">
        <v>1</v>
      </c>
      <c r="K98" s="24">
        <v>4</v>
      </c>
      <c r="L98" s="55">
        <f t="shared" si="28"/>
        <v>5</v>
      </c>
      <c r="M98" s="24">
        <v>2</v>
      </c>
      <c r="Q98" s="47"/>
      <c r="R98" s="47"/>
      <c r="S98" s="30"/>
      <c r="T98" s="23"/>
      <c r="Z98" s="24"/>
      <c r="AA98" s="24"/>
      <c r="AB98" s="24"/>
      <c r="AC98" s="24"/>
      <c r="AD98" s="24"/>
      <c r="AR98" s="47"/>
    </row>
    <row r="99" spans="1:44" ht="15.75" customHeight="1" x14ac:dyDescent="0.25">
      <c r="A99" s="40"/>
      <c r="D99" s="23" t="s">
        <v>88</v>
      </c>
      <c r="E99" s="23"/>
      <c r="F99" s="23"/>
      <c r="G99" s="16" t="s">
        <v>138</v>
      </c>
      <c r="I99" s="24">
        <v>4</v>
      </c>
      <c r="J99" s="24">
        <v>2</v>
      </c>
      <c r="K99" s="24">
        <v>2</v>
      </c>
      <c r="L99" s="55">
        <f t="shared" si="28"/>
        <v>4</v>
      </c>
      <c r="M99" s="24">
        <v>0</v>
      </c>
      <c r="Q99" s="47"/>
      <c r="R99" s="47"/>
      <c r="S99" s="30"/>
      <c r="T99" s="23" t="s">
        <v>120</v>
      </c>
      <c r="Z99" s="24">
        <f>+Z89+Z97+AC107</f>
        <v>42.5</v>
      </c>
      <c r="AA99" s="24">
        <f>+AA89+AA97</f>
        <v>17</v>
      </c>
      <c r="AB99" s="24">
        <f>+AB89+AB97</f>
        <v>16</v>
      </c>
      <c r="AC99" s="24">
        <f>AB99+AA99</f>
        <v>33</v>
      </c>
      <c r="AD99" s="24">
        <f>+AD89+AD97</f>
        <v>0</v>
      </c>
      <c r="AM99" s="24"/>
      <c r="AN99" s="24"/>
      <c r="AO99" s="24"/>
      <c r="AP99" s="24"/>
      <c r="AQ99" s="24"/>
      <c r="AR99" s="47"/>
    </row>
    <row r="100" spans="1:44" ht="15.75" customHeight="1" x14ac:dyDescent="0.25">
      <c r="A100" s="40"/>
      <c r="D100" s="23" t="s">
        <v>56</v>
      </c>
      <c r="G100" s="23" t="s">
        <v>149</v>
      </c>
      <c r="I100" s="24">
        <v>4</v>
      </c>
      <c r="J100" s="24">
        <v>2</v>
      </c>
      <c r="K100" s="24">
        <v>2</v>
      </c>
      <c r="L100" s="55">
        <f t="shared" si="28"/>
        <v>4</v>
      </c>
      <c r="M100" s="24">
        <v>0</v>
      </c>
      <c r="Q100" s="47"/>
      <c r="R100" s="47"/>
      <c r="S100" s="30"/>
      <c r="T100" s="23" t="s">
        <v>107</v>
      </c>
      <c r="Z100" s="24">
        <f>+Z15+Z28+Z41+Z54+AM15+AM28+AM41+AM54</f>
        <v>42.5</v>
      </c>
      <c r="AA100" s="24">
        <f>+AA15+AA28+AA41+AA54+AN15+AN28+AN41+AN54</f>
        <v>17</v>
      </c>
      <c r="AB100" s="24">
        <f>+AB15+AB28+AB41+AB54+AO15+AO28+AO41+AO54</f>
        <v>16</v>
      </c>
      <c r="AC100" s="24">
        <f>+AC15+AC28+AC41+AC54+AP15+AP28+AP41+AP54</f>
        <v>33</v>
      </c>
      <c r="AD100" s="24">
        <f>+AD15+AD28+AD41+AD54+AQ15+AQ28+AQ41+AQ54</f>
        <v>0</v>
      </c>
      <c r="AF100" s="30"/>
      <c r="AG100" s="23"/>
      <c r="AM100" s="24"/>
      <c r="AN100" s="24"/>
      <c r="AO100" s="24"/>
      <c r="AP100" s="24"/>
      <c r="AQ100" s="24"/>
      <c r="AR100" s="47"/>
    </row>
    <row r="101" spans="1:44" ht="15.75" customHeight="1" x14ac:dyDescent="0.25">
      <c r="A101" s="40"/>
      <c r="D101" s="23" t="s">
        <v>35</v>
      </c>
      <c r="E101" s="23"/>
      <c r="F101" s="23"/>
      <c r="G101" s="16" t="s">
        <v>138</v>
      </c>
      <c r="I101" s="24">
        <v>3</v>
      </c>
      <c r="J101" s="24">
        <v>1</v>
      </c>
      <c r="K101" s="24">
        <v>3</v>
      </c>
      <c r="L101" s="55">
        <f t="shared" si="28"/>
        <v>4</v>
      </c>
      <c r="M101" s="24">
        <v>0</v>
      </c>
      <c r="Q101" s="47"/>
      <c r="R101" s="47"/>
      <c r="AR101" s="47"/>
    </row>
    <row r="102" spans="1:44" ht="15.75" customHeight="1" x14ac:dyDescent="0.25">
      <c r="A102" s="40"/>
      <c r="D102" s="23" t="s">
        <v>177</v>
      </c>
      <c r="E102" s="23"/>
      <c r="F102" s="23"/>
      <c r="G102" s="23" t="s">
        <v>147</v>
      </c>
      <c r="I102" s="24">
        <v>3</v>
      </c>
      <c r="J102" s="24">
        <v>1</v>
      </c>
      <c r="K102" s="24">
        <v>3</v>
      </c>
      <c r="L102" s="55">
        <f t="shared" si="28"/>
        <v>4</v>
      </c>
      <c r="M102" s="24">
        <v>0</v>
      </c>
      <c r="Q102" s="47"/>
      <c r="R102" s="47"/>
      <c r="AR102" s="47"/>
    </row>
    <row r="103" spans="1:44" ht="15.75" customHeight="1" x14ac:dyDescent="0.25">
      <c r="A103" s="40"/>
      <c r="D103" s="23" t="s">
        <v>165</v>
      </c>
      <c r="G103" s="23" t="s">
        <v>17</v>
      </c>
      <c r="I103" s="24">
        <v>3</v>
      </c>
      <c r="J103" s="24">
        <v>1</v>
      </c>
      <c r="K103" s="24">
        <v>3</v>
      </c>
      <c r="L103" s="55">
        <f t="shared" si="28"/>
        <v>4</v>
      </c>
      <c r="M103" s="24">
        <v>0</v>
      </c>
      <c r="Q103" s="47"/>
      <c r="R103" s="47"/>
      <c r="AR103" s="47"/>
    </row>
    <row r="104" spans="1:44" ht="15.75" customHeight="1" x14ac:dyDescent="0.25">
      <c r="A104" s="40"/>
      <c r="D104" s="23" t="s">
        <v>144</v>
      </c>
      <c r="E104" s="23"/>
      <c r="F104" s="23"/>
      <c r="G104" s="16" t="s">
        <v>138</v>
      </c>
      <c r="I104" s="24">
        <v>4</v>
      </c>
      <c r="J104" s="24">
        <v>0</v>
      </c>
      <c r="K104" s="24">
        <v>4</v>
      </c>
      <c r="L104" s="55">
        <f t="shared" si="28"/>
        <v>4</v>
      </c>
      <c r="M104" s="24">
        <v>0</v>
      </c>
      <c r="Q104" s="47"/>
      <c r="R104" s="47"/>
      <c r="AR104" s="47"/>
    </row>
    <row r="105" spans="1:44" ht="15.75" customHeight="1" thickBot="1" x14ac:dyDescent="0.3">
      <c r="A105" s="40"/>
      <c r="D105" s="23" t="s">
        <v>44</v>
      </c>
      <c r="E105" s="23"/>
      <c r="F105" s="23"/>
      <c r="G105" s="23" t="s">
        <v>146</v>
      </c>
      <c r="I105" s="24">
        <v>4</v>
      </c>
      <c r="J105" s="24">
        <v>0</v>
      </c>
      <c r="K105" s="24">
        <v>4</v>
      </c>
      <c r="L105" s="55">
        <f t="shared" si="28"/>
        <v>4</v>
      </c>
      <c r="M105" s="24">
        <v>2</v>
      </c>
      <c r="Q105" s="47"/>
      <c r="R105" s="47"/>
      <c r="U105" s="42" t="s">
        <v>150</v>
      </c>
      <c r="V105" s="10" t="s">
        <v>168</v>
      </c>
      <c r="W105" s="10"/>
      <c r="X105" s="10"/>
      <c r="Y105" s="10"/>
      <c r="Z105" s="10"/>
      <c r="AA105" s="10"/>
      <c r="AB105" s="10"/>
      <c r="AC105" s="42" t="s">
        <v>4</v>
      </c>
      <c r="AD105" s="42" t="s">
        <v>8</v>
      </c>
      <c r="AE105" s="42" t="s">
        <v>9</v>
      </c>
      <c r="AF105" s="42" t="s">
        <v>10</v>
      </c>
      <c r="AG105" s="42" t="s">
        <v>100</v>
      </c>
      <c r="AH105" s="42"/>
      <c r="AI105" s="42" t="s">
        <v>5</v>
      </c>
      <c r="AJ105" s="42" t="s">
        <v>7</v>
      </c>
      <c r="AK105" s="42" t="s">
        <v>6</v>
      </c>
      <c r="AL105" s="42" t="s">
        <v>101</v>
      </c>
      <c r="AR105" s="47"/>
    </row>
    <row r="106" spans="1:44" ht="15.75" customHeight="1" thickBot="1" x14ac:dyDescent="0.3">
      <c r="A106" s="40"/>
      <c r="D106" s="23" t="s">
        <v>41</v>
      </c>
      <c r="E106" s="23"/>
      <c r="F106" s="23"/>
      <c r="G106" s="23" t="s">
        <v>136</v>
      </c>
      <c r="I106" s="24">
        <v>4</v>
      </c>
      <c r="J106" s="24">
        <v>1</v>
      </c>
      <c r="K106" s="24">
        <v>2</v>
      </c>
      <c r="L106" s="55">
        <f t="shared" si="28"/>
        <v>3</v>
      </c>
      <c r="M106" s="24">
        <v>0</v>
      </c>
      <c r="Q106" s="47"/>
      <c r="R106" s="47"/>
      <c r="U106" s="30">
        <v>7</v>
      </c>
      <c r="V106" s="23" t="s">
        <v>211</v>
      </c>
      <c r="W106" s="23"/>
      <c r="X106" s="23"/>
      <c r="Y106" s="23"/>
      <c r="Z106" s="24"/>
      <c r="AC106" s="24">
        <v>2</v>
      </c>
      <c r="AD106" s="24">
        <v>2</v>
      </c>
      <c r="AE106" s="24">
        <v>0</v>
      </c>
      <c r="AF106" s="24">
        <v>0</v>
      </c>
      <c r="AG106" s="120">
        <f t="shared" ref="AG106" si="40">+(AD106*2+AF106)/(2*AC106)</f>
        <v>1</v>
      </c>
      <c r="AH106" s="120"/>
      <c r="AI106" s="24">
        <v>3</v>
      </c>
      <c r="AJ106" s="24">
        <v>0</v>
      </c>
      <c r="AK106" s="24">
        <v>0</v>
      </c>
      <c r="AL106" s="26">
        <f t="shared" ref="AL106" si="41">+AI106/AC106</f>
        <v>1.5</v>
      </c>
      <c r="AR106" s="47"/>
    </row>
    <row r="107" spans="1:44" ht="15.75" customHeight="1" x14ac:dyDescent="0.25">
      <c r="A107" s="40"/>
      <c r="D107" s="23" t="s">
        <v>178</v>
      </c>
      <c r="E107" s="23"/>
      <c r="F107" s="23"/>
      <c r="G107" s="23" t="s">
        <v>146</v>
      </c>
      <c r="I107" s="24">
        <v>3</v>
      </c>
      <c r="J107" s="24">
        <v>1</v>
      </c>
      <c r="K107" s="24">
        <v>2</v>
      </c>
      <c r="L107" s="55">
        <f t="shared" si="28"/>
        <v>3</v>
      </c>
      <c r="M107" s="24">
        <v>0</v>
      </c>
      <c r="Q107" s="47"/>
      <c r="R107" s="47"/>
      <c r="S107" s="30"/>
      <c r="T107" s="23"/>
      <c r="U107" s="8"/>
      <c r="V107" s="35"/>
      <c r="W107" s="34" t="s">
        <v>27</v>
      </c>
      <c r="X107" s="35"/>
      <c r="Y107" s="35"/>
      <c r="Z107" s="15"/>
      <c r="AA107" s="8"/>
      <c r="AB107" s="8"/>
      <c r="AC107" s="15">
        <f>SUM(AC106)</f>
        <v>2</v>
      </c>
      <c r="AD107" s="15">
        <f t="shared" ref="AD107:AF107" si="42">SUM(AD106)</f>
        <v>2</v>
      </c>
      <c r="AE107" s="15">
        <f t="shared" si="42"/>
        <v>0</v>
      </c>
      <c r="AF107" s="15">
        <f t="shared" si="42"/>
        <v>0</v>
      </c>
      <c r="AG107" s="118">
        <f>(2*AD107+AF107)/(2*AC107)</f>
        <v>1</v>
      </c>
      <c r="AH107" s="118"/>
      <c r="AI107" s="15">
        <f t="shared" ref="AI107:AK107" si="43">SUM(AI106)</f>
        <v>3</v>
      </c>
      <c r="AJ107" s="15">
        <f t="shared" si="43"/>
        <v>0</v>
      </c>
      <c r="AK107" s="15">
        <f t="shared" si="43"/>
        <v>0</v>
      </c>
      <c r="AL107" s="36">
        <f>+AI107/AC107</f>
        <v>1.5</v>
      </c>
      <c r="AM107" s="24"/>
      <c r="AN107" s="24"/>
      <c r="AO107" s="24"/>
      <c r="AP107" s="24"/>
      <c r="AQ107" s="24"/>
      <c r="AR107" s="47"/>
    </row>
    <row r="108" spans="1:44" ht="15.75" customHeight="1" x14ac:dyDescent="0.25">
      <c r="A108" s="40"/>
      <c r="D108" s="23" t="s">
        <v>62</v>
      </c>
      <c r="E108" s="23"/>
      <c r="F108" s="23"/>
      <c r="G108" s="16" t="s">
        <v>21</v>
      </c>
      <c r="I108" s="24">
        <v>3</v>
      </c>
      <c r="J108" s="24">
        <v>1</v>
      </c>
      <c r="K108" s="24">
        <v>2</v>
      </c>
      <c r="L108" s="55">
        <f t="shared" si="28"/>
        <v>3</v>
      </c>
      <c r="M108" s="24">
        <v>0</v>
      </c>
      <c r="Q108" s="47"/>
      <c r="R108" s="47"/>
      <c r="S108" s="30"/>
      <c r="T108" s="23"/>
      <c r="Z108" s="24"/>
      <c r="AA108" s="24"/>
      <c r="AB108" s="24"/>
      <c r="AC108" s="24"/>
      <c r="AD108" s="24"/>
      <c r="AF108" s="30"/>
      <c r="AG108" s="23"/>
      <c r="AM108" s="24"/>
      <c r="AN108" s="24"/>
      <c r="AO108" s="24"/>
      <c r="AP108" s="24"/>
      <c r="AQ108" s="24"/>
      <c r="AR108" s="47"/>
    </row>
    <row r="109" spans="1:44" ht="15.75" customHeight="1" x14ac:dyDescent="0.25">
      <c r="A109" s="40"/>
      <c r="D109" s="23" t="s">
        <v>156</v>
      </c>
      <c r="G109" s="23" t="s">
        <v>136</v>
      </c>
      <c r="I109" s="24">
        <v>4</v>
      </c>
      <c r="J109" s="24">
        <v>0</v>
      </c>
      <c r="K109" s="24">
        <v>3</v>
      </c>
      <c r="L109" s="55">
        <f t="shared" si="28"/>
        <v>3</v>
      </c>
      <c r="M109" s="24">
        <v>2</v>
      </c>
      <c r="Q109" s="47"/>
      <c r="R109" s="47"/>
      <c r="S109" s="30"/>
      <c r="T109" s="23"/>
      <c r="Z109" s="24"/>
      <c r="AA109" s="24"/>
      <c r="AB109" s="24"/>
      <c r="AC109" s="24"/>
      <c r="AD109" s="24"/>
      <c r="AR109" s="47"/>
    </row>
    <row r="110" spans="1:44" ht="15.75" customHeight="1" x14ac:dyDescent="0.25">
      <c r="A110" s="40"/>
      <c r="Q110" s="47"/>
      <c r="R110" s="47"/>
      <c r="AR110" s="47"/>
    </row>
    <row r="111" spans="1:44" ht="15.75" customHeight="1" x14ac:dyDescent="0.25">
      <c r="A111" s="40"/>
      <c r="Q111" s="47"/>
      <c r="R111" s="47"/>
      <c r="AR111" s="47"/>
    </row>
    <row r="112" spans="1:44" ht="15.75" customHeight="1" thickBot="1" x14ac:dyDescent="0.3">
      <c r="A112" s="40"/>
      <c r="D112" s="2" t="s">
        <v>109</v>
      </c>
      <c r="E112" s="2"/>
      <c r="F112" s="2"/>
      <c r="G112" s="4" t="s">
        <v>2</v>
      </c>
      <c r="H112" s="4"/>
      <c r="I112" s="4" t="s">
        <v>4</v>
      </c>
      <c r="J112" s="4" t="s">
        <v>29</v>
      </c>
      <c r="K112" s="4" t="s">
        <v>30</v>
      </c>
      <c r="L112" s="4" t="s">
        <v>31</v>
      </c>
      <c r="M112" s="56" t="s">
        <v>3</v>
      </c>
      <c r="Q112" s="47"/>
      <c r="R112" s="47"/>
      <c r="S112" s="30"/>
      <c r="T112" s="23"/>
      <c r="Z112" s="24"/>
      <c r="AA112" s="24"/>
      <c r="AB112" s="24"/>
      <c r="AC112" s="24"/>
      <c r="AD112" s="24"/>
      <c r="AP112" s="24"/>
      <c r="AQ112" s="24"/>
      <c r="AR112" s="47"/>
    </row>
    <row r="113" spans="1:44" ht="15.75" customHeight="1" x14ac:dyDescent="0.25">
      <c r="A113" s="40"/>
      <c r="D113" s="23" t="s">
        <v>38</v>
      </c>
      <c r="E113" s="23"/>
      <c r="F113" s="23"/>
      <c r="G113" s="23" t="s">
        <v>147</v>
      </c>
      <c r="H113" s="24"/>
      <c r="I113" s="24">
        <v>4</v>
      </c>
      <c r="J113" s="24">
        <v>0</v>
      </c>
      <c r="K113" s="24">
        <v>2</v>
      </c>
      <c r="L113" s="24">
        <f t="shared" ref="L113:L125" si="44">+J113+K113</f>
        <v>2</v>
      </c>
      <c r="M113" s="55">
        <v>4</v>
      </c>
      <c r="Q113" s="47"/>
      <c r="R113" s="47"/>
      <c r="AR113" s="47"/>
    </row>
    <row r="114" spans="1:44" ht="15.75" customHeight="1" x14ac:dyDescent="0.25">
      <c r="A114" s="40"/>
      <c r="D114" s="23" t="s">
        <v>126</v>
      </c>
      <c r="G114" s="23" t="s">
        <v>17</v>
      </c>
      <c r="H114" s="24"/>
      <c r="I114" s="24">
        <v>2.5</v>
      </c>
      <c r="J114" s="24">
        <v>0</v>
      </c>
      <c r="K114" s="24">
        <v>0</v>
      </c>
      <c r="L114" s="24">
        <f t="shared" si="44"/>
        <v>0</v>
      </c>
      <c r="M114" s="55">
        <v>2</v>
      </c>
      <c r="Q114" s="47"/>
      <c r="R114" s="47"/>
      <c r="AR114" s="47"/>
    </row>
    <row r="115" spans="1:44" ht="15.75" customHeight="1" x14ac:dyDescent="0.25">
      <c r="A115" s="40"/>
      <c r="D115" s="23" t="s">
        <v>112</v>
      </c>
      <c r="E115" s="23"/>
      <c r="F115" s="23"/>
      <c r="G115" s="23" t="s">
        <v>148</v>
      </c>
      <c r="H115" s="24"/>
      <c r="I115" s="24">
        <v>3</v>
      </c>
      <c r="J115" s="24">
        <v>4</v>
      </c>
      <c r="K115" s="24">
        <v>1</v>
      </c>
      <c r="L115" s="24">
        <f t="shared" si="44"/>
        <v>5</v>
      </c>
      <c r="M115" s="55">
        <v>2</v>
      </c>
      <c r="Q115" s="47"/>
      <c r="R115" s="47"/>
      <c r="AR115" s="47"/>
    </row>
    <row r="116" spans="1:44" ht="15.75" customHeight="1" x14ac:dyDescent="0.25">
      <c r="A116" s="40"/>
      <c r="D116" s="23" t="s">
        <v>158</v>
      </c>
      <c r="E116" s="23"/>
      <c r="F116" s="23"/>
      <c r="G116" s="23" t="s">
        <v>136</v>
      </c>
      <c r="H116" s="24"/>
      <c r="I116" s="24">
        <v>4</v>
      </c>
      <c r="J116" s="24">
        <v>5</v>
      </c>
      <c r="K116" s="24">
        <v>3</v>
      </c>
      <c r="L116" s="24">
        <f t="shared" si="44"/>
        <v>8</v>
      </c>
      <c r="M116" s="55">
        <v>2</v>
      </c>
      <c r="Q116" s="47"/>
      <c r="R116" s="47"/>
      <c r="AR116" s="47"/>
    </row>
    <row r="117" spans="1:44" ht="15.75" customHeight="1" x14ac:dyDescent="0.25">
      <c r="A117" s="40"/>
      <c r="D117" s="23" t="s">
        <v>104</v>
      </c>
      <c r="E117" s="23"/>
      <c r="F117" s="23"/>
      <c r="G117" s="23" t="s">
        <v>147</v>
      </c>
      <c r="H117" s="24"/>
      <c r="I117" s="24">
        <v>4</v>
      </c>
      <c r="J117" s="24">
        <v>1</v>
      </c>
      <c r="K117" s="24">
        <v>4</v>
      </c>
      <c r="L117" s="24">
        <f t="shared" si="44"/>
        <v>5</v>
      </c>
      <c r="M117" s="55">
        <v>2</v>
      </c>
      <c r="Q117" s="47"/>
      <c r="R117" s="47"/>
      <c r="AR117" s="47"/>
    </row>
    <row r="118" spans="1:44" ht="15.75" customHeight="1" x14ac:dyDescent="0.25">
      <c r="A118" s="40"/>
      <c r="D118" s="23" t="s">
        <v>179</v>
      </c>
      <c r="E118" s="23"/>
      <c r="F118" s="23"/>
      <c r="G118" s="23" t="s">
        <v>146</v>
      </c>
      <c r="H118" s="24"/>
      <c r="I118" s="24">
        <v>4</v>
      </c>
      <c r="J118" s="24">
        <v>1</v>
      </c>
      <c r="K118" s="24">
        <v>4</v>
      </c>
      <c r="L118" s="24">
        <f t="shared" si="44"/>
        <v>5</v>
      </c>
      <c r="M118" s="55">
        <v>2</v>
      </c>
      <c r="Q118" s="47"/>
      <c r="R118" s="47"/>
      <c r="AR118" s="47"/>
    </row>
    <row r="119" spans="1:44" ht="15.75" customHeight="1" x14ac:dyDescent="0.25">
      <c r="A119" s="40"/>
      <c r="D119" s="23" t="s">
        <v>44</v>
      </c>
      <c r="E119" s="23"/>
      <c r="F119" s="23"/>
      <c r="G119" s="23" t="s">
        <v>146</v>
      </c>
      <c r="H119" s="24"/>
      <c r="I119" s="24">
        <v>4</v>
      </c>
      <c r="J119" s="24">
        <v>0</v>
      </c>
      <c r="K119" s="24">
        <v>4</v>
      </c>
      <c r="L119" s="24">
        <f t="shared" si="44"/>
        <v>4</v>
      </c>
      <c r="M119" s="55">
        <v>2</v>
      </c>
      <c r="Q119" s="47"/>
      <c r="R119" s="47"/>
      <c r="AR119" s="47"/>
    </row>
    <row r="120" spans="1:44" ht="15.75" customHeight="1" x14ac:dyDescent="0.25">
      <c r="A120" s="40"/>
      <c r="D120" s="23" t="s">
        <v>156</v>
      </c>
      <c r="G120" s="23" t="s">
        <v>136</v>
      </c>
      <c r="H120" s="24"/>
      <c r="I120" s="24">
        <v>4</v>
      </c>
      <c r="J120" s="24">
        <v>0</v>
      </c>
      <c r="K120" s="24">
        <v>3</v>
      </c>
      <c r="L120" s="24">
        <f t="shared" si="44"/>
        <v>3</v>
      </c>
      <c r="M120" s="55">
        <v>2</v>
      </c>
      <c r="Q120" s="47"/>
      <c r="R120" s="47"/>
      <c r="AR120" s="47"/>
    </row>
    <row r="121" spans="1:44" ht="15.75" customHeight="1" x14ac:dyDescent="0.25">
      <c r="A121" s="40"/>
      <c r="D121" s="23" t="s">
        <v>154</v>
      </c>
      <c r="E121" s="23"/>
      <c r="F121" s="23"/>
      <c r="G121" s="23" t="s">
        <v>147</v>
      </c>
      <c r="H121" s="24"/>
      <c r="I121" s="24">
        <v>4</v>
      </c>
      <c r="J121" s="24">
        <v>1</v>
      </c>
      <c r="K121" s="24">
        <v>1</v>
      </c>
      <c r="L121" s="24">
        <f t="shared" si="44"/>
        <v>2</v>
      </c>
      <c r="M121" s="55">
        <v>2</v>
      </c>
      <c r="Q121" s="47"/>
      <c r="R121" s="47"/>
      <c r="S121" s="30"/>
      <c r="T121" s="23"/>
      <c r="U121" s="23"/>
      <c r="V121" s="23"/>
      <c r="W121" s="23"/>
      <c r="X121" s="11"/>
      <c r="Y121" s="23"/>
      <c r="Z121" s="24"/>
      <c r="AA121" s="24"/>
      <c r="AB121" s="24"/>
      <c r="AC121" s="24"/>
      <c r="AD121" s="24"/>
      <c r="AE121" s="115"/>
      <c r="AF121" s="115"/>
      <c r="AG121" s="24"/>
      <c r="AH121" s="24"/>
      <c r="AI121" s="24"/>
      <c r="AJ121" s="24"/>
      <c r="AK121" s="24"/>
      <c r="AL121" s="29"/>
      <c r="AR121" s="47"/>
    </row>
    <row r="122" spans="1:44" ht="15.75" customHeight="1" x14ac:dyDescent="0.25">
      <c r="A122" s="40"/>
      <c r="D122" s="23" t="s">
        <v>51</v>
      </c>
      <c r="E122" s="23"/>
      <c r="F122" s="23"/>
      <c r="G122" s="23" t="s">
        <v>17</v>
      </c>
      <c r="H122" s="24"/>
      <c r="I122" s="24">
        <v>4</v>
      </c>
      <c r="J122" s="24">
        <v>1</v>
      </c>
      <c r="K122" s="24">
        <v>1</v>
      </c>
      <c r="L122" s="24">
        <f t="shared" si="44"/>
        <v>2</v>
      </c>
      <c r="M122" s="55">
        <v>2</v>
      </c>
      <c r="Q122" s="47"/>
      <c r="R122" s="47"/>
      <c r="S122" s="30"/>
      <c r="T122" s="23"/>
      <c r="U122" s="23"/>
      <c r="V122" s="23"/>
      <c r="W122" s="23"/>
      <c r="X122" s="11"/>
      <c r="Y122" s="23"/>
      <c r="Z122" s="24"/>
      <c r="AA122" s="24"/>
      <c r="AB122" s="24"/>
      <c r="AC122" s="24"/>
      <c r="AD122" s="24"/>
      <c r="AE122" s="115"/>
      <c r="AF122" s="115"/>
      <c r="AG122" s="24"/>
      <c r="AH122" s="24"/>
      <c r="AI122" s="24"/>
      <c r="AJ122" s="24"/>
      <c r="AK122" s="24"/>
      <c r="AL122" s="29"/>
      <c r="AR122" s="47"/>
    </row>
    <row r="123" spans="1:44" ht="15.75" customHeight="1" x14ac:dyDescent="0.25">
      <c r="A123" s="40"/>
      <c r="D123" s="23" t="s">
        <v>162</v>
      </c>
      <c r="E123" s="23"/>
      <c r="F123" s="23"/>
      <c r="G123" s="23" t="s">
        <v>21</v>
      </c>
      <c r="H123" s="24"/>
      <c r="I123" s="24">
        <v>4</v>
      </c>
      <c r="J123" s="24">
        <v>0</v>
      </c>
      <c r="K123" s="24">
        <v>2</v>
      </c>
      <c r="L123" s="24">
        <f t="shared" si="44"/>
        <v>2</v>
      </c>
      <c r="M123" s="55">
        <v>2</v>
      </c>
      <c r="Q123" s="47"/>
      <c r="R123" s="47"/>
      <c r="S123" s="30"/>
      <c r="T123" s="23"/>
      <c r="U123" s="23"/>
      <c r="V123" s="23"/>
      <c r="W123" s="23"/>
      <c r="X123" s="11"/>
      <c r="Y123" s="23"/>
      <c r="Z123" s="24"/>
      <c r="AA123" s="24"/>
      <c r="AB123" s="24"/>
      <c r="AC123" s="24"/>
      <c r="AD123" s="24"/>
      <c r="AE123" s="115"/>
      <c r="AF123" s="115"/>
      <c r="AG123" s="24"/>
      <c r="AH123" s="24"/>
      <c r="AI123" s="24"/>
      <c r="AJ123" s="24"/>
      <c r="AK123" s="24"/>
      <c r="AL123" s="29"/>
      <c r="AR123" s="47"/>
    </row>
    <row r="124" spans="1:44" ht="15.75" customHeight="1" x14ac:dyDescent="0.25">
      <c r="A124" s="40"/>
      <c r="D124" s="23" t="s">
        <v>39</v>
      </c>
      <c r="E124" s="23"/>
      <c r="F124" s="23"/>
      <c r="G124" s="23" t="s">
        <v>148</v>
      </c>
      <c r="H124" s="24"/>
      <c r="I124" s="24">
        <v>4</v>
      </c>
      <c r="J124" s="24">
        <v>0</v>
      </c>
      <c r="K124" s="24">
        <v>1</v>
      </c>
      <c r="L124" s="24">
        <f t="shared" si="44"/>
        <v>1</v>
      </c>
      <c r="M124" s="55">
        <v>2</v>
      </c>
      <c r="Q124" s="47"/>
      <c r="R124" s="47"/>
      <c r="S124" s="30"/>
      <c r="T124" s="23"/>
      <c r="U124" s="23"/>
      <c r="V124" s="23"/>
      <c r="W124" s="23"/>
      <c r="X124" s="11"/>
      <c r="Y124" s="23"/>
      <c r="Z124" s="24"/>
      <c r="AA124" s="24"/>
      <c r="AB124" s="24"/>
      <c r="AC124" s="24"/>
      <c r="AD124" s="24"/>
      <c r="AE124" s="44"/>
      <c r="AF124" s="44"/>
      <c r="AG124" s="24"/>
      <c r="AH124" s="24"/>
      <c r="AI124" s="24"/>
      <c r="AJ124" s="24"/>
      <c r="AK124" s="24"/>
      <c r="AL124" s="29"/>
      <c r="AR124" s="47"/>
    </row>
    <row r="125" spans="1:44" ht="15.75" customHeight="1" x14ac:dyDescent="0.25">
      <c r="A125" s="40"/>
      <c r="D125" s="23" t="s">
        <v>20</v>
      </c>
      <c r="E125" s="23"/>
      <c r="F125" s="23"/>
      <c r="G125" s="16" t="s">
        <v>138</v>
      </c>
      <c r="H125" s="24"/>
      <c r="I125" s="24">
        <v>4</v>
      </c>
      <c r="J125" s="24">
        <v>0</v>
      </c>
      <c r="K125" s="24">
        <v>0</v>
      </c>
      <c r="L125" s="24">
        <f t="shared" si="44"/>
        <v>0</v>
      </c>
      <c r="M125" s="55">
        <v>2</v>
      </c>
      <c r="Q125" s="47"/>
      <c r="R125" s="47"/>
      <c r="S125" s="30"/>
      <c r="T125" s="23"/>
      <c r="U125" s="23"/>
      <c r="V125" s="23"/>
      <c r="W125" s="23"/>
      <c r="X125" s="11"/>
      <c r="Y125" s="23"/>
      <c r="Z125" s="24"/>
      <c r="AA125" s="24"/>
      <c r="AB125" s="24"/>
      <c r="AC125" s="24"/>
      <c r="AD125" s="24"/>
      <c r="AE125" s="44"/>
      <c r="AF125" s="44"/>
      <c r="AG125" s="24"/>
      <c r="AH125" s="24"/>
      <c r="AI125" s="24"/>
      <c r="AJ125" s="24"/>
      <c r="AK125" s="24"/>
      <c r="AL125" s="29"/>
      <c r="AR125" s="47"/>
    </row>
    <row r="126" spans="1:44" ht="15.75" customHeight="1" x14ac:dyDescent="0.25">
      <c r="A126" s="40"/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Q127" s="47"/>
      <c r="R127" s="47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x14ac:dyDescent="0.25">
      <c r="A133" s="40"/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3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06:AH106"/>
    <mergeCell ref="AE121:AF121"/>
    <mergeCell ref="AE122:AF122"/>
    <mergeCell ref="AE123:AF123"/>
    <mergeCell ref="AG107:AH107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D7B2B-9639-46C8-8380-1E5A93A6F7FA}">
  <dimension ref="A1:AR145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0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3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</v>
      </c>
      <c r="Q3" s="40"/>
      <c r="R3" s="40"/>
      <c r="U3" s="30">
        <v>7.5</v>
      </c>
      <c r="V3" s="23" t="s">
        <v>97</v>
      </c>
      <c r="X3" s="23"/>
      <c r="Y3" s="23"/>
      <c r="Z3" s="23" t="s">
        <v>132</v>
      </c>
      <c r="AB3" s="24"/>
      <c r="AC3" s="24">
        <v>3</v>
      </c>
      <c r="AD3" s="24">
        <v>2</v>
      </c>
      <c r="AE3" s="24">
        <v>0</v>
      </c>
      <c r="AF3" s="24">
        <v>1</v>
      </c>
      <c r="AG3" s="118">
        <f t="shared" ref="AG3:AG10" si="0">+(AD3*2+AF3)/(2*AC3)</f>
        <v>0.83333333333333337</v>
      </c>
      <c r="AH3" s="118"/>
      <c r="AI3" s="24">
        <v>6</v>
      </c>
      <c r="AJ3" s="24">
        <v>0</v>
      </c>
      <c r="AK3" s="24">
        <v>0</v>
      </c>
      <c r="AL3" s="26">
        <f t="shared" ref="AL3:AL10" si="1">+AI3/AC3</f>
        <v>2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3</v>
      </c>
      <c r="H4" s="5">
        <v>0</v>
      </c>
      <c r="I4" s="5">
        <v>0</v>
      </c>
      <c r="J4" s="5">
        <f t="shared" ref="J4:J11" si="2">2*G4+I4</f>
        <v>6</v>
      </c>
      <c r="K4" s="38">
        <f t="shared" ref="K4:K11" si="3">+J4/((G4+H4+I4)*2)</f>
        <v>1</v>
      </c>
      <c r="L4" s="5">
        <f>+$AN$27</f>
        <v>18</v>
      </c>
      <c r="M4" s="5">
        <v>9</v>
      </c>
      <c r="N4" s="5">
        <f>+$AO$27</f>
        <v>31</v>
      </c>
      <c r="O4" s="5">
        <f>+$AQ$27</f>
        <v>0</v>
      </c>
      <c r="P4" s="5">
        <v>1</v>
      </c>
      <c r="Q4" s="46"/>
      <c r="R4" s="40"/>
      <c r="U4" s="30">
        <v>7</v>
      </c>
      <c r="V4" s="23" t="s">
        <v>24</v>
      </c>
      <c r="X4" s="23"/>
      <c r="Y4" s="23"/>
      <c r="Z4" s="23" t="s">
        <v>25</v>
      </c>
      <c r="AB4" s="24"/>
      <c r="AC4" s="24">
        <v>3</v>
      </c>
      <c r="AD4" s="24">
        <v>2</v>
      </c>
      <c r="AE4" s="24">
        <v>1</v>
      </c>
      <c r="AF4" s="24">
        <v>0</v>
      </c>
      <c r="AG4" s="115">
        <f t="shared" si="0"/>
        <v>0.66666666666666663</v>
      </c>
      <c r="AH4" s="115"/>
      <c r="AI4" s="24">
        <v>9</v>
      </c>
      <c r="AJ4" s="24">
        <v>0</v>
      </c>
      <c r="AK4" s="24">
        <v>0</v>
      </c>
      <c r="AL4" s="26">
        <f t="shared" si="1"/>
        <v>3</v>
      </c>
      <c r="AQ4" s="24"/>
      <c r="AR4" s="45"/>
    </row>
    <row r="5" spans="1:44" ht="18" x14ac:dyDescent="0.25">
      <c r="A5" s="40"/>
      <c r="B5" s="5">
        <v>2</v>
      </c>
      <c r="C5" s="6" t="s">
        <v>132</v>
      </c>
      <c r="D5" s="11"/>
      <c r="E5" s="11"/>
      <c r="F5" s="11"/>
      <c r="G5" s="5">
        <v>2</v>
      </c>
      <c r="H5" s="5">
        <v>0</v>
      </c>
      <c r="I5" s="5">
        <v>1</v>
      </c>
      <c r="J5" s="5">
        <f t="shared" si="2"/>
        <v>5</v>
      </c>
      <c r="K5" s="38">
        <f t="shared" si="3"/>
        <v>0.83333333333333337</v>
      </c>
      <c r="L5" s="5">
        <f>+$AA$40</f>
        <v>9</v>
      </c>
      <c r="M5" s="5">
        <v>6</v>
      </c>
      <c r="N5" s="5">
        <f>+$AB$40</f>
        <v>17</v>
      </c>
      <c r="O5" s="5">
        <f>+$AD$40</f>
        <v>2</v>
      </c>
      <c r="P5" s="5">
        <v>2</v>
      </c>
      <c r="Q5" s="46"/>
      <c r="R5" s="40"/>
      <c r="U5" s="30">
        <v>7.5</v>
      </c>
      <c r="V5" s="23" t="s">
        <v>111</v>
      </c>
      <c r="X5" s="23"/>
      <c r="Y5" s="23"/>
      <c r="Z5" s="23" t="s">
        <v>21</v>
      </c>
      <c r="AB5" s="24"/>
      <c r="AC5" s="24">
        <v>3</v>
      </c>
      <c r="AD5" s="24">
        <v>1</v>
      </c>
      <c r="AE5" s="24">
        <v>2</v>
      </c>
      <c r="AF5" s="24">
        <v>0</v>
      </c>
      <c r="AG5" s="115">
        <f t="shared" si="0"/>
        <v>0.33333333333333331</v>
      </c>
      <c r="AH5" s="115"/>
      <c r="AI5" s="24">
        <v>10</v>
      </c>
      <c r="AJ5" s="24">
        <v>0</v>
      </c>
      <c r="AK5" s="24">
        <v>0</v>
      </c>
      <c r="AL5" s="26">
        <f t="shared" si="1"/>
        <v>3.3333333333333335</v>
      </c>
      <c r="AQ5" s="24"/>
      <c r="AR5" s="45"/>
    </row>
    <row r="6" spans="1:44" ht="18" x14ac:dyDescent="0.25">
      <c r="A6" s="40"/>
      <c r="B6" s="5">
        <v>3</v>
      </c>
      <c r="C6" s="6" t="s">
        <v>47</v>
      </c>
      <c r="D6" s="11"/>
      <c r="E6" s="11"/>
      <c r="F6" s="11"/>
      <c r="G6" s="5">
        <v>2</v>
      </c>
      <c r="H6" s="5">
        <v>1</v>
      </c>
      <c r="I6" s="5">
        <v>0</v>
      </c>
      <c r="J6" s="5">
        <f t="shared" si="2"/>
        <v>4</v>
      </c>
      <c r="K6" s="38">
        <f t="shared" si="3"/>
        <v>0.66666666666666663</v>
      </c>
      <c r="L6" s="5">
        <f>+$AA$53</f>
        <v>10</v>
      </c>
      <c r="M6" s="5">
        <v>9</v>
      </c>
      <c r="N6" s="5">
        <f>+$AB$53</f>
        <v>14</v>
      </c>
      <c r="O6" s="5">
        <f>+$AD$53</f>
        <v>6</v>
      </c>
      <c r="P6" s="5">
        <v>4</v>
      </c>
      <c r="Q6" s="46"/>
      <c r="R6" s="40"/>
      <c r="U6" s="30">
        <v>8</v>
      </c>
      <c r="V6" s="23" t="s">
        <v>18</v>
      </c>
      <c r="X6" s="23"/>
      <c r="Y6" s="23"/>
      <c r="Z6" s="23" t="s">
        <v>136</v>
      </c>
      <c r="AB6" s="24"/>
      <c r="AC6" s="24">
        <v>3</v>
      </c>
      <c r="AD6" s="24">
        <v>1</v>
      </c>
      <c r="AE6" s="24">
        <v>2</v>
      </c>
      <c r="AF6" s="24">
        <v>0</v>
      </c>
      <c r="AG6" s="115">
        <f t="shared" si="0"/>
        <v>0.33333333333333331</v>
      </c>
      <c r="AH6" s="115"/>
      <c r="AI6" s="24">
        <v>10</v>
      </c>
      <c r="AJ6" s="24">
        <v>0</v>
      </c>
      <c r="AK6" s="24">
        <v>0</v>
      </c>
      <c r="AL6" s="26">
        <f t="shared" si="1"/>
        <v>3.3333333333333335</v>
      </c>
      <c r="AQ6" s="24"/>
      <c r="AR6" s="45"/>
    </row>
    <row r="7" spans="1:44" ht="18" x14ac:dyDescent="0.25">
      <c r="A7" s="40"/>
      <c r="B7" s="5">
        <v>4</v>
      </c>
      <c r="C7" s="6" t="s">
        <v>160</v>
      </c>
      <c r="D7" s="11"/>
      <c r="E7" s="11"/>
      <c r="F7" s="11"/>
      <c r="G7" s="5">
        <v>1</v>
      </c>
      <c r="H7" s="5">
        <v>1</v>
      </c>
      <c r="I7" s="5">
        <v>1</v>
      </c>
      <c r="J7" s="5">
        <f t="shared" si="2"/>
        <v>3</v>
      </c>
      <c r="K7" s="38">
        <f t="shared" si="3"/>
        <v>0.5</v>
      </c>
      <c r="L7" s="5">
        <f>+$AA$66</f>
        <v>12</v>
      </c>
      <c r="M7" s="5">
        <v>12</v>
      </c>
      <c r="N7" s="5">
        <f>+$AB$66</f>
        <v>19</v>
      </c>
      <c r="O7" s="5">
        <f>+$AD$66</f>
        <v>4</v>
      </c>
      <c r="P7" s="5">
        <v>2</v>
      </c>
      <c r="Q7" s="46"/>
      <c r="R7" s="40"/>
      <c r="U7" s="30">
        <v>7</v>
      </c>
      <c r="V7" s="23" t="s">
        <v>176</v>
      </c>
      <c r="X7" s="23"/>
      <c r="Y7" s="23"/>
      <c r="Z7" s="23" t="s">
        <v>23</v>
      </c>
      <c r="AB7" s="24"/>
      <c r="AC7" s="24">
        <v>2</v>
      </c>
      <c r="AD7" s="24">
        <v>2</v>
      </c>
      <c r="AE7" s="24">
        <v>0</v>
      </c>
      <c r="AF7" s="24">
        <v>0</v>
      </c>
      <c r="AG7" s="115">
        <f t="shared" si="0"/>
        <v>1</v>
      </c>
      <c r="AH7" s="115"/>
      <c r="AI7" s="24">
        <v>7</v>
      </c>
      <c r="AJ7" s="24">
        <v>0</v>
      </c>
      <c r="AK7" s="24">
        <v>0</v>
      </c>
      <c r="AL7" s="26">
        <f t="shared" si="1"/>
        <v>3.5</v>
      </c>
      <c r="AQ7" s="24"/>
      <c r="AR7" s="45"/>
    </row>
    <row r="8" spans="1:44" ht="18" x14ac:dyDescent="0.25">
      <c r="A8" s="40"/>
      <c r="B8" s="5">
        <v>8</v>
      </c>
      <c r="C8" s="6" t="s">
        <v>15</v>
      </c>
      <c r="D8" s="11"/>
      <c r="E8" s="6"/>
      <c r="F8" s="11"/>
      <c r="G8" s="5">
        <v>1</v>
      </c>
      <c r="H8" s="5">
        <v>2</v>
      </c>
      <c r="I8" s="5">
        <v>0</v>
      </c>
      <c r="J8" s="5">
        <f t="shared" si="2"/>
        <v>2</v>
      </c>
      <c r="K8" s="38">
        <f t="shared" si="3"/>
        <v>0.33333333333333331</v>
      </c>
      <c r="L8" s="5">
        <f>+$AN$66</f>
        <v>7</v>
      </c>
      <c r="M8" s="5">
        <v>12</v>
      </c>
      <c r="N8" s="5">
        <f>+$AO$66</f>
        <v>7</v>
      </c>
      <c r="O8" s="5">
        <f>+$AQ$66</f>
        <v>4</v>
      </c>
      <c r="P8" s="5">
        <v>4</v>
      </c>
      <c r="Q8" s="46"/>
      <c r="R8" s="40"/>
      <c r="U8" s="30">
        <v>7.5</v>
      </c>
      <c r="V8" s="23" t="s">
        <v>98</v>
      </c>
      <c r="X8" s="23"/>
      <c r="Y8" s="23"/>
      <c r="Z8" s="23" t="s">
        <v>19</v>
      </c>
      <c r="AB8" s="24"/>
      <c r="AC8" s="24">
        <v>3</v>
      </c>
      <c r="AD8" s="24">
        <v>1</v>
      </c>
      <c r="AE8" s="24">
        <v>1</v>
      </c>
      <c r="AF8" s="24">
        <v>1</v>
      </c>
      <c r="AG8" s="115">
        <f t="shared" si="0"/>
        <v>0.5</v>
      </c>
      <c r="AH8" s="115"/>
      <c r="AI8" s="24">
        <v>12</v>
      </c>
      <c r="AJ8" s="24">
        <v>0</v>
      </c>
      <c r="AK8" s="24">
        <v>0</v>
      </c>
      <c r="AL8" s="26">
        <f t="shared" si="1"/>
        <v>4</v>
      </c>
      <c r="AQ8" s="24"/>
      <c r="AR8" s="45"/>
    </row>
    <row r="9" spans="1:44" ht="18" x14ac:dyDescent="0.25">
      <c r="A9" s="40"/>
      <c r="B9" s="5">
        <v>6</v>
      </c>
      <c r="C9" s="6" t="s">
        <v>21</v>
      </c>
      <c r="D9" s="11"/>
      <c r="E9" s="6"/>
      <c r="F9" s="11"/>
      <c r="G9" s="5">
        <v>1</v>
      </c>
      <c r="H9" s="5">
        <v>2</v>
      </c>
      <c r="I9" s="5">
        <v>0</v>
      </c>
      <c r="J9" s="5">
        <f t="shared" si="2"/>
        <v>2</v>
      </c>
      <c r="K9" s="38">
        <f t="shared" si="3"/>
        <v>0.33333333333333331</v>
      </c>
      <c r="L9" s="5">
        <f>+$AN$40</f>
        <v>9</v>
      </c>
      <c r="M9" s="5">
        <v>10</v>
      </c>
      <c r="N9" s="5">
        <f>+$AO$40</f>
        <v>11</v>
      </c>
      <c r="O9" s="5">
        <f>+$AQ$40</f>
        <v>2</v>
      </c>
      <c r="P9" s="5">
        <v>4</v>
      </c>
      <c r="Q9" s="46"/>
      <c r="R9" s="40"/>
      <c r="U9" s="30">
        <v>7</v>
      </c>
      <c r="V9" s="23" t="s">
        <v>22</v>
      </c>
      <c r="X9" s="23"/>
      <c r="Y9" s="23"/>
      <c r="Z9" s="23" t="s">
        <v>15</v>
      </c>
      <c r="AB9" s="24"/>
      <c r="AC9" s="24">
        <v>3</v>
      </c>
      <c r="AD9" s="24">
        <v>1</v>
      </c>
      <c r="AE9" s="24">
        <v>2</v>
      </c>
      <c r="AF9" s="24">
        <v>0</v>
      </c>
      <c r="AG9" s="115">
        <f t="shared" si="0"/>
        <v>0.33333333333333331</v>
      </c>
      <c r="AH9" s="115"/>
      <c r="AI9" s="24">
        <v>12</v>
      </c>
      <c r="AJ9" s="24">
        <v>0</v>
      </c>
      <c r="AK9" s="24">
        <v>0</v>
      </c>
      <c r="AL9" s="26">
        <f t="shared" si="1"/>
        <v>4</v>
      </c>
      <c r="AQ9" s="24"/>
      <c r="AR9" s="45"/>
    </row>
    <row r="10" spans="1:44" ht="18" x14ac:dyDescent="0.25">
      <c r="A10" s="46"/>
      <c r="B10" s="5">
        <v>1</v>
      </c>
      <c r="C10" s="6" t="s">
        <v>131</v>
      </c>
      <c r="D10" s="11"/>
      <c r="E10" s="6"/>
      <c r="F10" s="11"/>
      <c r="G10" s="5">
        <v>1</v>
      </c>
      <c r="H10" s="5">
        <v>2</v>
      </c>
      <c r="I10" s="5">
        <v>0</v>
      </c>
      <c r="J10" s="5">
        <f t="shared" si="2"/>
        <v>2</v>
      </c>
      <c r="K10" s="38">
        <f t="shared" si="3"/>
        <v>0.33333333333333331</v>
      </c>
      <c r="L10" s="5">
        <f>+$AA$27</f>
        <v>8</v>
      </c>
      <c r="M10" s="5">
        <v>10</v>
      </c>
      <c r="N10" s="5">
        <f>+$AB$27</f>
        <v>15</v>
      </c>
      <c r="O10" s="5">
        <f>+$AD$27</f>
        <v>4</v>
      </c>
      <c r="P10" s="5">
        <v>7</v>
      </c>
      <c r="Q10" s="46"/>
      <c r="R10" s="46"/>
      <c r="U10" s="30">
        <v>7.5</v>
      </c>
      <c r="V10" s="23" t="s">
        <v>16</v>
      </c>
      <c r="X10" s="23"/>
      <c r="Y10" s="23"/>
      <c r="Z10" s="23" t="s">
        <v>17</v>
      </c>
      <c r="AB10" s="24"/>
      <c r="AC10" s="24">
        <v>3</v>
      </c>
      <c r="AD10" s="24">
        <v>0</v>
      </c>
      <c r="AE10" s="24">
        <v>3</v>
      </c>
      <c r="AF10" s="24">
        <v>0</v>
      </c>
      <c r="AG10" s="115">
        <f t="shared" si="0"/>
        <v>0</v>
      </c>
      <c r="AH10" s="115"/>
      <c r="AI10" s="24">
        <v>12</v>
      </c>
      <c r="AJ10" s="24">
        <v>0</v>
      </c>
      <c r="AK10" s="24">
        <v>0</v>
      </c>
      <c r="AL10" s="26">
        <f t="shared" si="1"/>
        <v>4</v>
      </c>
      <c r="AQ10" s="24"/>
      <c r="AR10" s="45"/>
    </row>
    <row r="11" spans="1:44" ht="18.75" thickBot="1" x14ac:dyDescent="0.3">
      <c r="A11" s="46"/>
      <c r="B11" s="5">
        <v>7</v>
      </c>
      <c r="C11" s="6" t="s">
        <v>161</v>
      </c>
      <c r="D11" s="11"/>
      <c r="E11" s="6"/>
      <c r="F11" s="11"/>
      <c r="G11" s="5">
        <v>0</v>
      </c>
      <c r="H11" s="5">
        <v>3</v>
      </c>
      <c r="I11" s="5">
        <v>0</v>
      </c>
      <c r="J11" s="5">
        <f t="shared" si="2"/>
        <v>0</v>
      </c>
      <c r="K11" s="38">
        <f t="shared" si="3"/>
        <v>0</v>
      </c>
      <c r="L11" s="5">
        <f>+$AN$53</f>
        <v>7</v>
      </c>
      <c r="M11" s="5">
        <v>12</v>
      </c>
      <c r="N11" s="5">
        <f>+$AO$53</f>
        <v>10</v>
      </c>
      <c r="O11" s="5">
        <f>+$AQ$53</f>
        <v>4</v>
      </c>
      <c r="P11" s="5">
        <v>7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+AC104</f>
        <v>1</v>
      </c>
      <c r="AD11" s="24">
        <f>+AD104</f>
        <v>1</v>
      </c>
      <c r="AE11" s="24">
        <f>+AE104</f>
        <v>0</v>
      </c>
      <c r="AF11" s="24">
        <f>+AF104</f>
        <v>0</v>
      </c>
      <c r="AG11" s="115">
        <f t="shared" ref="AG11" si="4">+(AD11*2+AF11)/(2*AC11)</f>
        <v>1</v>
      </c>
      <c r="AH11" s="115"/>
      <c r="AI11" s="24">
        <f>+AI104</f>
        <v>2</v>
      </c>
      <c r="AJ11" s="24">
        <f>+AJ104</f>
        <v>0</v>
      </c>
      <c r="AK11" s="24">
        <f>+AK104</f>
        <v>0</v>
      </c>
      <c r="AL11" s="26">
        <f t="shared" ref="AL11" si="5">+AI11/AC11</f>
        <v>2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11</v>
      </c>
      <c r="H12" s="9">
        <f>SUM(H4:H11)</f>
        <v>11</v>
      </c>
      <c r="I12" s="9">
        <f>SUM(I4:I11)</f>
        <v>2</v>
      </c>
      <c r="J12" s="9"/>
      <c r="K12" s="9"/>
      <c r="L12" s="9">
        <f>SUM(L4:L11)</f>
        <v>80</v>
      </c>
      <c r="M12" s="9">
        <f>SUM(M4:M11)</f>
        <v>80</v>
      </c>
      <c r="N12" s="9">
        <f>SUM(N4:N11)</f>
        <v>124</v>
      </c>
      <c r="O12" s="9">
        <f>SUM(O4:O11)</f>
        <v>26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24</v>
      </c>
      <c r="AD12" s="15">
        <f t="shared" si="6"/>
        <v>11</v>
      </c>
      <c r="AE12" s="15">
        <f t="shared" si="6"/>
        <v>11</v>
      </c>
      <c r="AF12" s="15">
        <f t="shared" si="6"/>
        <v>2</v>
      </c>
      <c r="AG12" s="15"/>
      <c r="AH12" s="15"/>
      <c r="AI12" s="15">
        <f t="shared" ref="AI12:AK12" si="7">SUM(AI3:AI11)</f>
        <v>80</v>
      </c>
      <c r="AJ12" s="15">
        <f t="shared" si="7"/>
        <v>0</v>
      </c>
      <c r="AK12" s="15">
        <f t="shared" si="7"/>
        <v>0</v>
      </c>
      <c r="AL12" s="36">
        <f>+AI12/AC12</f>
        <v>3.3333333333333335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3 Summary:</v>
      </c>
      <c r="C14" s="54"/>
      <c r="D14" s="54"/>
      <c r="E14" s="116">
        <v>44465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186</v>
      </c>
      <c r="D15" s="11"/>
      <c r="E15" s="23"/>
      <c r="F15" s="23"/>
      <c r="G15" s="5">
        <v>9</v>
      </c>
      <c r="H15" s="24">
        <v>1</v>
      </c>
      <c r="I15" s="23" t="s">
        <v>56</v>
      </c>
      <c r="J15" s="23"/>
      <c r="K15" s="23"/>
      <c r="L15" s="23" t="s">
        <v>287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6</v>
      </c>
      <c r="AA15" s="24">
        <v>2</v>
      </c>
      <c r="AB15" s="24">
        <v>0</v>
      </c>
      <c r="AC15" s="24">
        <f t="shared" ref="AC15:AC26" si="8">+AA15+AB15</f>
        <v>2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5</v>
      </c>
      <c r="AN15" s="15">
        <v>4</v>
      </c>
      <c r="AO15" s="15">
        <v>3</v>
      </c>
      <c r="AP15" s="15">
        <f t="shared" ref="AP15:AP26" si="9">+AN15+AO15</f>
        <v>7</v>
      </c>
      <c r="AQ15" s="15">
        <v>0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1</v>
      </c>
      <c r="I16" s="23" t="s">
        <v>260</v>
      </c>
      <c r="J16" s="23"/>
      <c r="K16" s="23"/>
      <c r="L16" s="23" t="s">
        <v>69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3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2</v>
      </c>
      <c r="AN16" s="24">
        <v>0</v>
      </c>
      <c r="AO16" s="24">
        <v>0</v>
      </c>
      <c r="AP16" s="24">
        <f t="shared" si="9"/>
        <v>0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>
        <v>1</v>
      </c>
      <c r="I17" s="23" t="s">
        <v>180</v>
      </c>
      <c r="J17" s="23"/>
      <c r="K17" s="23"/>
      <c r="L17" s="23" t="s">
        <v>83</v>
      </c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3</v>
      </c>
      <c r="AA17" s="24">
        <v>3</v>
      </c>
      <c r="AB17" s="24">
        <v>3</v>
      </c>
      <c r="AC17" s="24">
        <f t="shared" si="8"/>
        <v>6</v>
      </c>
      <c r="AD17" s="24">
        <v>2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2</v>
      </c>
      <c r="AN17" s="24">
        <v>4</v>
      </c>
      <c r="AO17" s="24">
        <v>0</v>
      </c>
      <c r="AP17" s="24">
        <f t="shared" si="9"/>
        <v>4</v>
      </c>
      <c r="AQ17" s="24">
        <v>0</v>
      </c>
      <c r="AR17" s="45"/>
    </row>
    <row r="18" spans="1:44" ht="15.95" customHeight="1" x14ac:dyDescent="0.25">
      <c r="A18" s="47"/>
      <c r="H18" s="24">
        <v>1</v>
      </c>
      <c r="I18" s="23" t="s">
        <v>260</v>
      </c>
      <c r="L18" s="23" t="s">
        <v>266</v>
      </c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3</v>
      </c>
      <c r="AA18" s="24">
        <v>1</v>
      </c>
      <c r="AB18" s="24">
        <v>5</v>
      </c>
      <c r="AC18" s="24">
        <f t="shared" si="8"/>
        <v>6</v>
      </c>
      <c r="AD18" s="24">
        <v>0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3</v>
      </c>
      <c r="AN18" s="24">
        <v>4</v>
      </c>
      <c r="AO18" s="24">
        <v>5</v>
      </c>
      <c r="AP18" s="24">
        <f t="shared" si="9"/>
        <v>9</v>
      </c>
      <c r="AQ18" s="24">
        <v>0</v>
      </c>
      <c r="AR18" s="45"/>
    </row>
    <row r="19" spans="1:44" ht="15.95" customHeight="1" x14ac:dyDescent="0.25">
      <c r="A19" s="47"/>
      <c r="H19" s="24">
        <v>2</v>
      </c>
      <c r="I19" s="23" t="s">
        <v>175</v>
      </c>
      <c r="L19" s="23" t="s">
        <v>261</v>
      </c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3</v>
      </c>
      <c r="AA19" s="24">
        <v>0</v>
      </c>
      <c r="AB19" s="24">
        <v>2</v>
      </c>
      <c r="AC19" s="24">
        <f t="shared" si="8"/>
        <v>2</v>
      </c>
      <c r="AD19" s="24">
        <v>2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3</v>
      </c>
      <c r="AN19" s="24">
        <v>2</v>
      </c>
      <c r="AO19" s="24">
        <v>4</v>
      </c>
      <c r="AP19" s="24">
        <f t="shared" si="9"/>
        <v>6</v>
      </c>
      <c r="AQ19" s="24">
        <v>0</v>
      </c>
      <c r="AR19" s="45"/>
    </row>
    <row r="20" spans="1:44" ht="15.95" customHeight="1" x14ac:dyDescent="0.25">
      <c r="A20" s="47"/>
      <c r="H20" s="24">
        <v>2</v>
      </c>
      <c r="I20" s="23" t="s">
        <v>83</v>
      </c>
      <c r="L20" s="23" t="s">
        <v>267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3</v>
      </c>
      <c r="AA20" s="24">
        <v>0</v>
      </c>
      <c r="AB20" s="24">
        <v>2</v>
      </c>
      <c r="AC20" s="24">
        <f t="shared" si="8"/>
        <v>2</v>
      </c>
      <c r="AD20" s="24">
        <v>0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3</v>
      </c>
      <c r="AN20" s="24">
        <v>2</v>
      </c>
      <c r="AO20" s="24">
        <v>4</v>
      </c>
      <c r="AP20" s="24">
        <f t="shared" si="9"/>
        <v>6</v>
      </c>
      <c r="AQ20" s="24">
        <v>0</v>
      </c>
      <c r="AR20" s="45"/>
    </row>
    <row r="21" spans="1:44" ht="15.95" customHeight="1" x14ac:dyDescent="0.25">
      <c r="A21" s="47"/>
      <c r="H21" s="24">
        <v>2</v>
      </c>
      <c r="I21" s="23" t="s">
        <v>260</v>
      </c>
      <c r="L21" s="23" t="s">
        <v>69</v>
      </c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3</v>
      </c>
      <c r="AA21" s="24">
        <v>1</v>
      </c>
      <c r="AB21" s="24">
        <v>2</v>
      </c>
      <c r="AC21" s="24">
        <f t="shared" si="8"/>
        <v>3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2</v>
      </c>
      <c r="AN21" s="24">
        <v>0</v>
      </c>
      <c r="AO21" s="24">
        <v>0</v>
      </c>
      <c r="AP21" s="24">
        <f t="shared" si="9"/>
        <v>0</v>
      </c>
      <c r="AQ21" s="24">
        <v>0</v>
      </c>
      <c r="AR21" s="45"/>
    </row>
    <row r="22" spans="1:44" ht="15.95" customHeight="1" x14ac:dyDescent="0.25">
      <c r="A22" s="47"/>
      <c r="H22" s="24">
        <v>2</v>
      </c>
      <c r="I22" s="23" t="s">
        <v>260</v>
      </c>
      <c r="L22" s="23" t="s">
        <v>261</v>
      </c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2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</v>
      </c>
      <c r="AN22" s="24">
        <v>0</v>
      </c>
      <c r="AO22" s="24">
        <v>2</v>
      </c>
      <c r="AP22" s="24">
        <f t="shared" si="9"/>
        <v>2</v>
      </c>
      <c r="AQ22" s="24">
        <v>0</v>
      </c>
      <c r="AR22" s="45"/>
    </row>
    <row r="23" spans="1:44" ht="15.95" customHeight="1" x14ac:dyDescent="0.25">
      <c r="A23" s="47"/>
      <c r="H23" s="24">
        <v>2</v>
      </c>
      <c r="I23" s="23" t="s">
        <v>180</v>
      </c>
      <c r="L23" s="23" t="s">
        <v>276</v>
      </c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3</v>
      </c>
      <c r="AA23" s="24">
        <v>1</v>
      </c>
      <c r="AB23" s="24">
        <v>0</v>
      </c>
      <c r="AC23" s="24">
        <f t="shared" si="8"/>
        <v>1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3</v>
      </c>
      <c r="AN23" s="24">
        <v>0</v>
      </c>
      <c r="AO23" s="24">
        <v>7</v>
      </c>
      <c r="AP23" s="24">
        <f t="shared" si="9"/>
        <v>7</v>
      </c>
      <c r="AQ23" s="24">
        <v>0</v>
      </c>
      <c r="AR23" s="50"/>
    </row>
    <row r="24" spans="1:44" ht="15.95" customHeight="1" x14ac:dyDescent="0.25">
      <c r="A24" s="47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0</v>
      </c>
      <c r="AA24" s="24">
        <v>0</v>
      </c>
      <c r="AB24" s="24">
        <v>0</v>
      </c>
      <c r="AC24" s="24">
        <f t="shared" si="8"/>
        <v>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3</v>
      </c>
      <c r="AN24" s="24">
        <v>0</v>
      </c>
      <c r="AO24" s="24">
        <v>0</v>
      </c>
      <c r="AP24" s="24">
        <f t="shared" si="9"/>
        <v>0</v>
      </c>
      <c r="AQ24" s="24">
        <v>0</v>
      </c>
      <c r="AR24" s="40"/>
    </row>
    <row r="25" spans="1:44" ht="15.95" customHeight="1" x14ac:dyDescent="0.25">
      <c r="A25" s="47"/>
      <c r="B25" s="24" t="s">
        <v>53</v>
      </c>
      <c r="C25" s="6" t="s">
        <v>184</v>
      </c>
      <c r="D25" s="11"/>
      <c r="E25" s="23"/>
      <c r="F25" s="23"/>
      <c r="G25" s="5">
        <v>4</v>
      </c>
      <c r="H25" s="24">
        <v>1</v>
      </c>
      <c r="I25" s="23" t="s">
        <v>119</v>
      </c>
      <c r="L25" s="23" t="s">
        <v>262</v>
      </c>
      <c r="M25" s="23"/>
      <c r="N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2</v>
      </c>
      <c r="AA25" s="24">
        <v>0</v>
      </c>
      <c r="AB25" s="24">
        <v>1</v>
      </c>
      <c r="AC25" s="24">
        <f t="shared" si="8"/>
        <v>1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3</v>
      </c>
      <c r="AN25" s="24">
        <v>1</v>
      </c>
      <c r="AO25" s="24">
        <v>2</v>
      </c>
      <c r="AP25" s="24">
        <f t="shared" si="9"/>
        <v>3</v>
      </c>
      <c r="AQ25" s="24">
        <v>0</v>
      </c>
      <c r="AR25" s="40"/>
    </row>
    <row r="26" spans="1:44" ht="15.95" customHeight="1" x14ac:dyDescent="0.25">
      <c r="A26" s="47"/>
      <c r="B26" s="24" t="s">
        <v>34</v>
      </c>
      <c r="C26" s="23" t="s">
        <v>258</v>
      </c>
      <c r="D26" s="16"/>
      <c r="E26" s="23"/>
      <c r="F26" s="23"/>
      <c r="G26" s="5"/>
      <c r="H26" s="24">
        <v>1</v>
      </c>
      <c r="I26" s="23" t="s">
        <v>81</v>
      </c>
      <c r="L26" s="23" t="s">
        <v>263</v>
      </c>
      <c r="M26" s="23"/>
      <c r="N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2</v>
      </c>
      <c r="AA26" s="24">
        <v>0</v>
      </c>
      <c r="AB26" s="24">
        <v>0</v>
      </c>
      <c r="AC26" s="24">
        <f t="shared" si="8"/>
        <v>0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3</v>
      </c>
      <c r="AN26" s="24">
        <v>1</v>
      </c>
      <c r="AO26" s="24">
        <v>4</v>
      </c>
      <c r="AP26" s="24">
        <f t="shared" si="9"/>
        <v>5</v>
      </c>
      <c r="AQ26" s="24">
        <v>0</v>
      </c>
      <c r="AR26" s="40"/>
    </row>
    <row r="27" spans="1:44" ht="15.95" customHeight="1" thickBot="1" x14ac:dyDescent="0.3">
      <c r="A27" s="47"/>
      <c r="H27" s="24">
        <v>1</v>
      </c>
      <c r="I27" s="23" t="s">
        <v>172</v>
      </c>
      <c r="L27" s="23" t="s">
        <v>264</v>
      </c>
      <c r="M27" s="23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33</v>
      </c>
      <c r="AA27" s="25">
        <f t="shared" ref="AA27" si="10">SUM(AA15:AA26)</f>
        <v>8</v>
      </c>
      <c r="AB27" s="25">
        <f>SUM(AB15:AB26)</f>
        <v>15</v>
      </c>
      <c r="AC27" s="25">
        <f>+AB27+AA27</f>
        <v>23</v>
      </c>
      <c r="AD27" s="25">
        <f>SUM(AD15:AD26)</f>
        <v>4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33</v>
      </c>
      <c r="AN27" s="25">
        <f t="shared" ref="AN27" si="11">SUM(AN15:AN26)</f>
        <v>18</v>
      </c>
      <c r="AO27" s="25">
        <f>SUM(AO15:AO26)</f>
        <v>31</v>
      </c>
      <c r="AP27" s="25">
        <f>+AO27+AN27</f>
        <v>49</v>
      </c>
      <c r="AQ27" s="25">
        <f>SUM(AQ15:AQ26)</f>
        <v>0</v>
      </c>
      <c r="AR27" s="40"/>
    </row>
    <row r="28" spans="1:44" ht="15.95" customHeight="1" x14ac:dyDescent="0.25">
      <c r="A28" s="47"/>
      <c r="H28" s="24">
        <v>2</v>
      </c>
      <c r="I28" s="23" t="s">
        <v>259</v>
      </c>
      <c r="L28" s="23" t="s">
        <v>265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2</v>
      </c>
      <c r="AA28" s="15">
        <v>2</v>
      </c>
      <c r="AB28" s="15">
        <v>3</v>
      </c>
      <c r="AC28" s="15">
        <f t="shared" ref="AC28:AC39" si="12">+AA28+AB28</f>
        <v>5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7</v>
      </c>
      <c r="AN28" s="15">
        <v>5</v>
      </c>
      <c r="AO28" s="15">
        <v>5</v>
      </c>
      <c r="AP28" s="15">
        <f t="shared" ref="AP28:AP39" si="13">+AN28+AO28</f>
        <v>10</v>
      </c>
      <c r="AQ28" s="15">
        <v>0</v>
      </c>
      <c r="AR28" s="40"/>
    </row>
    <row r="29" spans="1:44" ht="15.95" customHeight="1" x14ac:dyDescent="0.25">
      <c r="A29" s="47"/>
      <c r="B29" s="40"/>
      <c r="C29" s="52"/>
      <c r="D29" s="52"/>
      <c r="E29" s="52"/>
      <c r="F29" s="52"/>
      <c r="G29" s="48"/>
      <c r="H29" s="51"/>
      <c r="I29" s="52"/>
      <c r="J29" s="52"/>
      <c r="K29" s="51"/>
      <c r="L29" s="51"/>
      <c r="M29" s="51"/>
      <c r="N29" s="51"/>
      <c r="O29" s="51"/>
      <c r="P29" s="51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3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3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B30" s="48" t="s">
        <v>58</v>
      </c>
      <c r="C30" s="6" t="s">
        <v>187</v>
      </c>
      <c r="E30" s="23"/>
      <c r="F30" s="23"/>
      <c r="G30" s="5">
        <v>3</v>
      </c>
      <c r="H30" s="24">
        <v>1</v>
      </c>
      <c r="I30" s="23" t="s">
        <v>37</v>
      </c>
      <c r="J30" s="23"/>
      <c r="K30" s="23"/>
      <c r="L30" s="23" t="s">
        <v>61</v>
      </c>
      <c r="M30" s="23"/>
      <c r="N30" s="23"/>
      <c r="O30" s="23"/>
      <c r="P30" s="23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3</v>
      </c>
      <c r="AA30" s="24">
        <v>2</v>
      </c>
      <c r="AB30" s="24">
        <v>2</v>
      </c>
      <c r="AC30" s="24">
        <f t="shared" si="12"/>
        <v>4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B31" s="24" t="s">
        <v>34</v>
      </c>
      <c r="C31" s="16"/>
      <c r="D31" s="16" t="s">
        <v>140</v>
      </c>
      <c r="E31" s="23"/>
      <c r="F31" s="23"/>
      <c r="G31" s="11"/>
      <c r="H31" s="24">
        <v>1</v>
      </c>
      <c r="I31" s="23" t="s">
        <v>61</v>
      </c>
      <c r="J31" s="23"/>
      <c r="K31" s="23"/>
      <c r="L31" s="23" t="s">
        <v>270</v>
      </c>
      <c r="M31" s="23"/>
      <c r="N31" s="23"/>
      <c r="O31" s="23"/>
      <c r="P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2</v>
      </c>
      <c r="AA31" s="24">
        <v>1</v>
      </c>
      <c r="AB31" s="24">
        <v>1</v>
      </c>
      <c r="AC31" s="24">
        <f t="shared" si="12"/>
        <v>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3</v>
      </c>
      <c r="AN31" s="24">
        <v>1</v>
      </c>
      <c r="AO31" s="24">
        <v>0</v>
      </c>
      <c r="AP31" s="24">
        <f t="shared" si="13"/>
        <v>1</v>
      </c>
      <c r="AQ31" s="24">
        <v>0</v>
      </c>
      <c r="AR31" s="40"/>
    </row>
    <row r="32" spans="1:44" ht="15.95" customHeight="1" x14ac:dyDescent="0.25">
      <c r="A32" s="47"/>
      <c r="D32" s="16"/>
      <c r="E32" s="23"/>
      <c r="F32" s="23"/>
      <c r="G32" s="5"/>
      <c r="H32" s="24">
        <v>2</v>
      </c>
      <c r="I32" s="23" t="s">
        <v>61</v>
      </c>
      <c r="J32" s="23"/>
      <c r="K32" s="23"/>
      <c r="L32" s="23" t="s">
        <v>76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3</v>
      </c>
      <c r="AA32" s="24">
        <v>0</v>
      </c>
      <c r="AB32" s="24">
        <v>3</v>
      </c>
      <c r="AC32" s="24">
        <f t="shared" si="12"/>
        <v>3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2</v>
      </c>
      <c r="AN32" s="24">
        <v>1</v>
      </c>
      <c r="AO32" s="24">
        <v>2</v>
      </c>
      <c r="AP32" s="24">
        <f t="shared" si="13"/>
        <v>3</v>
      </c>
      <c r="AQ32" s="24">
        <v>0</v>
      </c>
      <c r="AR32" s="40"/>
    </row>
    <row r="33" spans="1:44" ht="15.95" customHeight="1" x14ac:dyDescent="0.25">
      <c r="A33" s="47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3</v>
      </c>
      <c r="AA33" s="24">
        <v>2</v>
      </c>
      <c r="AB33" s="24">
        <v>2</v>
      </c>
      <c r="AC33" s="24">
        <f t="shared" si="12"/>
        <v>4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</v>
      </c>
      <c r="AN33" s="24">
        <v>0</v>
      </c>
      <c r="AO33" s="24">
        <v>1</v>
      </c>
      <c r="AP33" s="24">
        <f t="shared" si="13"/>
        <v>1</v>
      </c>
      <c r="AQ33" s="24">
        <v>0</v>
      </c>
      <c r="AR33" s="40"/>
    </row>
    <row r="34" spans="1:44" ht="15.95" customHeight="1" x14ac:dyDescent="0.25">
      <c r="A34" s="47"/>
      <c r="C34" s="6" t="s">
        <v>182</v>
      </c>
      <c r="E34" s="23"/>
      <c r="F34" s="23"/>
      <c r="G34" s="5">
        <v>5</v>
      </c>
      <c r="H34" s="24">
        <v>1</v>
      </c>
      <c r="I34" s="23" t="s">
        <v>41</v>
      </c>
      <c r="J34" s="23"/>
      <c r="K34" s="23"/>
      <c r="L34" s="23" t="s">
        <v>271</v>
      </c>
      <c r="M34" s="23"/>
      <c r="N34" s="23"/>
      <c r="O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2</v>
      </c>
      <c r="AA34" s="24">
        <v>1</v>
      </c>
      <c r="AB34" s="24">
        <v>1</v>
      </c>
      <c r="AC34" s="24">
        <f t="shared" si="12"/>
        <v>2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3</v>
      </c>
      <c r="AN34" s="24">
        <v>1</v>
      </c>
      <c r="AO34" s="24">
        <v>1</v>
      </c>
      <c r="AP34" s="24">
        <f t="shared" si="13"/>
        <v>2</v>
      </c>
      <c r="AQ34" s="24">
        <v>0</v>
      </c>
      <c r="AR34" s="40"/>
    </row>
    <row r="35" spans="1:44" ht="15.95" customHeight="1" x14ac:dyDescent="0.25">
      <c r="A35" s="47" t="s">
        <v>64</v>
      </c>
      <c r="B35" s="24" t="s">
        <v>34</v>
      </c>
      <c r="C35" s="23" t="s">
        <v>268</v>
      </c>
      <c r="D35" s="16"/>
      <c r="H35" s="24">
        <v>1</v>
      </c>
      <c r="I35" s="23" t="s">
        <v>158</v>
      </c>
      <c r="J35" s="23"/>
      <c r="K35" s="23"/>
      <c r="L35" s="23" t="s">
        <v>272</v>
      </c>
      <c r="M35" s="24"/>
      <c r="N35" s="23"/>
      <c r="O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3</v>
      </c>
      <c r="AA35" s="24">
        <v>0</v>
      </c>
      <c r="AB35" s="24">
        <v>0</v>
      </c>
      <c r="AC35" s="24">
        <f t="shared" si="12"/>
        <v>0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3</v>
      </c>
      <c r="AN35" s="24">
        <v>0</v>
      </c>
      <c r="AO35" s="24">
        <v>0</v>
      </c>
      <c r="AP35" s="24">
        <f t="shared" si="13"/>
        <v>0</v>
      </c>
      <c r="AQ35" s="24">
        <v>0</v>
      </c>
      <c r="AR35" s="40"/>
    </row>
    <row r="36" spans="1:44" ht="15.95" customHeight="1" x14ac:dyDescent="0.25">
      <c r="A36" s="47"/>
      <c r="C36" s="23" t="s">
        <v>269</v>
      </c>
      <c r="H36" s="24">
        <v>2</v>
      </c>
      <c r="I36" s="23" t="s">
        <v>158</v>
      </c>
      <c r="L36" s="23" t="s">
        <v>171</v>
      </c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3</v>
      </c>
      <c r="AA36" s="24">
        <v>1</v>
      </c>
      <c r="AB36" s="24">
        <v>0</v>
      </c>
      <c r="AC36" s="24">
        <f t="shared" si="12"/>
        <v>1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3</v>
      </c>
      <c r="AN36" s="24">
        <v>0</v>
      </c>
      <c r="AO36" s="24">
        <v>2</v>
      </c>
      <c r="AP36" s="24">
        <f t="shared" si="13"/>
        <v>2</v>
      </c>
      <c r="AQ36" s="24">
        <v>2</v>
      </c>
      <c r="AR36" s="40"/>
    </row>
    <row r="37" spans="1:44" ht="15.95" customHeight="1" x14ac:dyDescent="0.25">
      <c r="A37" s="47"/>
      <c r="H37" s="24">
        <v>2</v>
      </c>
      <c r="I37" s="23" t="s">
        <v>122</v>
      </c>
      <c r="L37" s="23" t="s">
        <v>273</v>
      </c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3</v>
      </c>
      <c r="AA37" s="24">
        <v>0</v>
      </c>
      <c r="AB37" s="24">
        <v>1</v>
      </c>
      <c r="AC37" s="24">
        <f t="shared" si="12"/>
        <v>1</v>
      </c>
      <c r="AD37" s="24">
        <v>0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2</v>
      </c>
      <c r="AN37" s="24">
        <v>0</v>
      </c>
      <c r="AO37" s="24">
        <v>0</v>
      </c>
      <c r="AP37" s="24">
        <f t="shared" si="13"/>
        <v>0</v>
      </c>
      <c r="AQ37" s="24">
        <v>0</v>
      </c>
      <c r="AR37" s="40"/>
    </row>
    <row r="38" spans="1:44" ht="15.95" customHeight="1" x14ac:dyDescent="0.25">
      <c r="A38" s="47"/>
      <c r="H38" s="24">
        <v>2</v>
      </c>
      <c r="I38" s="23" t="s">
        <v>171</v>
      </c>
      <c r="L38" s="23" t="s">
        <v>274</v>
      </c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3</v>
      </c>
      <c r="AA38" s="24">
        <v>0</v>
      </c>
      <c r="AB38" s="24">
        <v>4</v>
      </c>
      <c r="AC38" s="24">
        <f t="shared" si="12"/>
        <v>4</v>
      </c>
      <c r="AD38" s="24">
        <v>0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3</v>
      </c>
      <c r="AN38" s="24">
        <v>0</v>
      </c>
      <c r="AO38" s="24">
        <v>0</v>
      </c>
      <c r="AP38" s="24">
        <f t="shared" si="13"/>
        <v>0</v>
      </c>
      <c r="AQ38" s="24">
        <v>0</v>
      </c>
      <c r="AR38" s="40"/>
    </row>
    <row r="39" spans="1:44" ht="15.95" customHeight="1" x14ac:dyDescent="0.25">
      <c r="A39" s="47"/>
      <c r="B39" s="40"/>
      <c r="C39" s="52"/>
      <c r="D39" s="52"/>
      <c r="E39" s="52"/>
      <c r="F39" s="52"/>
      <c r="G39" s="48"/>
      <c r="H39" s="51"/>
      <c r="I39" s="52"/>
      <c r="J39" s="52"/>
      <c r="K39" s="51"/>
      <c r="L39" s="51"/>
      <c r="M39" s="51"/>
      <c r="N39" s="51"/>
      <c r="O39" s="51"/>
      <c r="P39" s="51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3</v>
      </c>
      <c r="AA39" s="24">
        <v>0</v>
      </c>
      <c r="AB39" s="24">
        <v>0</v>
      </c>
      <c r="AC39" s="24">
        <f t="shared" si="12"/>
        <v>0</v>
      </c>
      <c r="AD39" s="24">
        <v>2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3</v>
      </c>
      <c r="AN39" s="24">
        <v>1</v>
      </c>
      <c r="AO39" s="24">
        <v>0</v>
      </c>
      <c r="AP39" s="24">
        <f t="shared" si="13"/>
        <v>1</v>
      </c>
      <c r="AQ39" s="24">
        <v>0</v>
      </c>
      <c r="AR39" s="40"/>
    </row>
    <row r="40" spans="1:44" ht="15.95" customHeight="1" thickBot="1" x14ac:dyDescent="0.3">
      <c r="A40" s="47"/>
      <c r="B40" s="48" t="s">
        <v>67</v>
      </c>
      <c r="C40" s="6" t="s">
        <v>183</v>
      </c>
      <c r="F40" s="20"/>
      <c r="G40" s="5">
        <v>5</v>
      </c>
      <c r="H40" s="24">
        <v>1</v>
      </c>
      <c r="I40" s="23" t="s">
        <v>125</v>
      </c>
      <c r="J40" s="23"/>
      <c r="K40" s="23"/>
      <c r="L40" s="23" t="s">
        <v>221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33</v>
      </c>
      <c r="AA40" s="25">
        <f t="shared" ref="AA40" si="14">SUM(AA28:AA39)</f>
        <v>9</v>
      </c>
      <c r="AB40" s="25">
        <f>SUM(AB28:AB39)</f>
        <v>17</v>
      </c>
      <c r="AC40" s="25">
        <f>+AB40+AA40</f>
        <v>26</v>
      </c>
      <c r="AD40" s="25">
        <f>SUM(AD28:AD39)</f>
        <v>2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33</v>
      </c>
      <c r="AN40" s="25">
        <f t="shared" ref="AN40" si="15">SUM(AN28:AN39)</f>
        <v>9</v>
      </c>
      <c r="AO40" s="25">
        <f>SUM(AO28:AO39)</f>
        <v>11</v>
      </c>
      <c r="AP40" s="25">
        <f>+AO40+AN40</f>
        <v>20</v>
      </c>
      <c r="AQ40" s="25">
        <f>SUM(AQ28:AQ39)</f>
        <v>2</v>
      </c>
      <c r="AR40" s="40"/>
    </row>
    <row r="41" spans="1:44" ht="15.95" customHeight="1" x14ac:dyDescent="0.25">
      <c r="A41" s="47"/>
      <c r="B41" s="24" t="s">
        <v>34</v>
      </c>
      <c r="C41" s="23" t="s">
        <v>254</v>
      </c>
      <c r="D41" s="23"/>
      <c r="E41" s="23"/>
      <c r="H41" s="24">
        <v>1</v>
      </c>
      <c r="I41" s="23" t="s">
        <v>143</v>
      </c>
      <c r="L41" s="23" t="s">
        <v>257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4</v>
      </c>
      <c r="AA41" s="15">
        <v>0</v>
      </c>
      <c r="AB41" s="15">
        <v>0</v>
      </c>
      <c r="AC41" s="15">
        <f t="shared" ref="AC41:AC52" si="16">+AA41+AB41</f>
        <v>0</v>
      </c>
      <c r="AD41" s="15">
        <v>0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3.5</v>
      </c>
      <c r="AN41" s="15">
        <v>0</v>
      </c>
      <c r="AO41" s="15">
        <v>1</v>
      </c>
      <c r="AP41" s="15">
        <f t="shared" ref="AP41:AP52" si="17">+AN41+AO41</f>
        <v>1</v>
      </c>
      <c r="AQ41" s="15">
        <v>0</v>
      </c>
      <c r="AR41" s="40"/>
    </row>
    <row r="42" spans="1:44" ht="15.95" customHeight="1" x14ac:dyDescent="0.25">
      <c r="A42" s="47"/>
      <c r="C42" s="23" t="s">
        <v>255</v>
      </c>
      <c r="H42" s="24">
        <v>2</v>
      </c>
      <c r="I42" s="23" t="s">
        <v>177</v>
      </c>
      <c r="L42" s="23" t="s">
        <v>42</v>
      </c>
      <c r="M42" s="23"/>
      <c r="N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3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3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H43" s="24">
        <v>2</v>
      </c>
      <c r="I43" s="23" t="s">
        <v>125</v>
      </c>
      <c r="L43" s="23"/>
      <c r="M43" s="23" t="s">
        <v>193</v>
      </c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3</v>
      </c>
      <c r="AA43" s="24">
        <v>5</v>
      </c>
      <c r="AB43" s="24">
        <v>1</v>
      </c>
      <c r="AC43" s="24">
        <f t="shared" si="16"/>
        <v>6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3</v>
      </c>
      <c r="AN43" s="24">
        <v>4</v>
      </c>
      <c r="AO43" s="24">
        <v>2</v>
      </c>
      <c r="AP43" s="24">
        <f t="shared" si="17"/>
        <v>6</v>
      </c>
      <c r="AQ43" s="24">
        <v>0</v>
      </c>
      <c r="AR43" s="40"/>
    </row>
    <row r="44" spans="1:44" ht="15.95" customHeight="1" x14ac:dyDescent="0.25">
      <c r="A44" s="47"/>
      <c r="H44" s="24">
        <v>2</v>
      </c>
      <c r="I44" s="23" t="s">
        <v>125</v>
      </c>
      <c r="L44" s="23" t="s">
        <v>143</v>
      </c>
      <c r="M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3</v>
      </c>
      <c r="AA44" s="24">
        <v>1</v>
      </c>
      <c r="AB44" s="24">
        <v>2</v>
      </c>
      <c r="AC44" s="24">
        <f t="shared" si="16"/>
        <v>3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2</v>
      </c>
      <c r="AN44" s="24">
        <v>1</v>
      </c>
      <c r="AO44" s="24">
        <v>0</v>
      </c>
      <c r="AP44" s="24">
        <f t="shared" si="17"/>
        <v>1</v>
      </c>
      <c r="AQ44" s="24">
        <v>0</v>
      </c>
      <c r="AR44" s="40"/>
    </row>
    <row r="45" spans="1:44" ht="15.95" customHeight="1" x14ac:dyDescent="0.25">
      <c r="A45" s="47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3</v>
      </c>
      <c r="AA45" s="24">
        <v>1</v>
      </c>
      <c r="AB45" s="24">
        <v>0</v>
      </c>
      <c r="AC45" s="24">
        <f t="shared" si="16"/>
        <v>1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2</v>
      </c>
      <c r="AN45" s="24">
        <v>1</v>
      </c>
      <c r="AO45" s="24">
        <v>3</v>
      </c>
      <c r="AP45" s="24">
        <f t="shared" si="17"/>
        <v>4</v>
      </c>
      <c r="AQ45" s="24">
        <v>0</v>
      </c>
      <c r="AR45" s="40"/>
    </row>
    <row r="46" spans="1:44" ht="15.95" customHeight="1" x14ac:dyDescent="0.25">
      <c r="A46" s="47"/>
      <c r="C46" s="6" t="s">
        <v>188</v>
      </c>
      <c r="D46" s="1"/>
      <c r="E46" s="23"/>
      <c r="F46" s="23"/>
      <c r="G46" s="5">
        <v>1</v>
      </c>
      <c r="H46" s="24">
        <v>1</v>
      </c>
      <c r="I46" s="23" t="s">
        <v>112</v>
      </c>
      <c r="L46" s="23" t="s">
        <v>89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3</v>
      </c>
      <c r="AA46" s="24">
        <v>1</v>
      </c>
      <c r="AB46" s="24">
        <v>1</v>
      </c>
      <c r="AC46" s="24">
        <f t="shared" si="16"/>
        <v>2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3</v>
      </c>
      <c r="AN46" s="24">
        <v>0</v>
      </c>
      <c r="AO46" s="24">
        <v>1</v>
      </c>
      <c r="AP46" s="24">
        <f t="shared" si="17"/>
        <v>1</v>
      </c>
      <c r="AQ46" s="24">
        <v>0</v>
      </c>
      <c r="AR46" s="40"/>
    </row>
    <row r="47" spans="1:44" ht="15.95" customHeight="1" x14ac:dyDescent="0.25">
      <c r="A47" s="47"/>
      <c r="B47" s="24" t="s">
        <v>34</v>
      </c>
      <c r="C47" s="16" t="s">
        <v>256</v>
      </c>
      <c r="D47" s="16"/>
      <c r="H47" s="24"/>
      <c r="I47" s="23"/>
      <c r="L47" s="23"/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2</v>
      </c>
      <c r="AA47" s="24">
        <v>1</v>
      </c>
      <c r="AB47" s="24">
        <v>3</v>
      </c>
      <c r="AC47" s="24">
        <f t="shared" si="16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3</v>
      </c>
      <c r="AN47" s="24">
        <v>0</v>
      </c>
      <c r="AO47" s="24">
        <v>2</v>
      </c>
      <c r="AP47" s="24">
        <f t="shared" si="17"/>
        <v>2</v>
      </c>
      <c r="AQ47" s="24">
        <v>0</v>
      </c>
      <c r="AR47" s="40"/>
    </row>
    <row r="48" spans="1:44" ht="15.95" customHeight="1" x14ac:dyDescent="0.25">
      <c r="A48" s="47"/>
      <c r="B48" s="40"/>
      <c r="C48" s="52"/>
      <c r="D48" s="52"/>
      <c r="E48" s="52"/>
      <c r="F48" s="52"/>
      <c r="G48" s="48"/>
      <c r="H48" s="51"/>
      <c r="I48" s="52"/>
      <c r="J48" s="52"/>
      <c r="K48" s="51"/>
      <c r="L48" s="51"/>
      <c r="M48" s="51"/>
      <c r="N48" s="51"/>
      <c r="O48" s="51"/>
      <c r="P48" s="51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3</v>
      </c>
      <c r="AA48" s="24">
        <v>0</v>
      </c>
      <c r="AB48" s="24">
        <v>1</v>
      </c>
      <c r="AC48" s="24">
        <f t="shared" si="16"/>
        <v>1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3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B49" s="48" t="s">
        <v>80</v>
      </c>
      <c r="C49" s="6" t="s">
        <v>169</v>
      </c>
      <c r="E49" s="11"/>
      <c r="F49" s="11"/>
      <c r="G49" s="5">
        <v>4</v>
      </c>
      <c r="H49" s="24">
        <v>1</v>
      </c>
      <c r="I49" s="23" t="s">
        <v>167</v>
      </c>
      <c r="J49" s="23"/>
      <c r="K49" s="23"/>
      <c r="L49" s="23" t="s">
        <v>252</v>
      </c>
      <c r="M49" s="23"/>
      <c r="N49" s="23"/>
      <c r="O49" s="23"/>
      <c r="P49" s="23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3</v>
      </c>
      <c r="AA49" s="24">
        <v>0</v>
      </c>
      <c r="AB49" s="24">
        <v>1</v>
      </c>
      <c r="AC49" s="24">
        <f t="shared" si="16"/>
        <v>1</v>
      </c>
      <c r="AD49" s="24">
        <v>2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B50" s="24" t="s">
        <v>34</v>
      </c>
      <c r="C50" s="16"/>
      <c r="D50" s="16" t="s">
        <v>140</v>
      </c>
      <c r="E50" s="16"/>
      <c r="H50" s="24">
        <v>1</v>
      </c>
      <c r="I50" s="23" t="s">
        <v>88</v>
      </c>
      <c r="J50" s="23"/>
      <c r="K50" s="23"/>
      <c r="L50" s="23" t="s">
        <v>275</v>
      </c>
      <c r="M50" s="23"/>
      <c r="N50" s="23"/>
      <c r="O50" s="23"/>
      <c r="P50" s="23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3</v>
      </c>
      <c r="AA50" s="24">
        <v>0</v>
      </c>
      <c r="AB50" s="24">
        <v>1</v>
      </c>
      <c r="AC50" s="24">
        <f t="shared" si="16"/>
        <v>1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3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C51" s="16"/>
      <c r="H51" s="24">
        <v>1</v>
      </c>
      <c r="I51" s="23" t="s">
        <v>251</v>
      </c>
      <c r="L51" s="23" t="s">
        <v>253</v>
      </c>
      <c r="M51" s="23"/>
      <c r="N51" s="23"/>
      <c r="O51" s="23"/>
      <c r="P51" s="23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3</v>
      </c>
      <c r="AA51" s="24">
        <v>1</v>
      </c>
      <c r="AB51" s="24">
        <v>4</v>
      </c>
      <c r="AC51" s="24">
        <f t="shared" si="16"/>
        <v>5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3</v>
      </c>
      <c r="AN51" s="24">
        <v>0</v>
      </c>
      <c r="AO51" s="24">
        <v>0</v>
      </c>
      <c r="AP51" s="24">
        <f t="shared" si="17"/>
        <v>0</v>
      </c>
      <c r="AQ51" s="24">
        <v>0</v>
      </c>
      <c r="AR51" s="40"/>
    </row>
    <row r="52" spans="1:44" ht="15.95" customHeight="1" x14ac:dyDescent="0.25">
      <c r="A52" s="47"/>
      <c r="H52" s="24">
        <v>2</v>
      </c>
      <c r="I52" s="23" t="s">
        <v>251</v>
      </c>
      <c r="L52" s="23" t="s">
        <v>253</v>
      </c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2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33</v>
      </c>
      <c r="AA53" s="25">
        <f t="shared" ref="AA53" si="18">SUM(AA41:AA52)</f>
        <v>10</v>
      </c>
      <c r="AB53" s="25">
        <f>SUM(AB41:AB52)</f>
        <v>14</v>
      </c>
      <c r="AC53" s="25">
        <f>+AB53+AA53</f>
        <v>24</v>
      </c>
      <c r="AD53" s="25">
        <f>SUM(AD41:AD52)</f>
        <v>6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33</v>
      </c>
      <c r="AN53" s="25">
        <f t="shared" ref="AN53" si="19">SUM(AN41:AN52)</f>
        <v>7</v>
      </c>
      <c r="AO53" s="25">
        <f>SUM(AO41:AO52)</f>
        <v>10</v>
      </c>
      <c r="AP53" s="25">
        <f>+AO53+AN53</f>
        <v>17</v>
      </c>
      <c r="AQ53" s="25">
        <f>SUM(AQ41:AQ52)</f>
        <v>4</v>
      </c>
      <c r="AR53" s="40"/>
    </row>
    <row r="54" spans="1:44" ht="15.95" customHeight="1" x14ac:dyDescent="0.25">
      <c r="A54" s="47"/>
      <c r="B54" s="11"/>
      <c r="C54" s="6" t="s">
        <v>185</v>
      </c>
      <c r="D54" s="16"/>
      <c r="F54" s="11"/>
      <c r="G54" s="5">
        <v>3</v>
      </c>
      <c r="H54" s="24">
        <v>1</v>
      </c>
      <c r="I54" s="23" t="s">
        <v>62</v>
      </c>
      <c r="L54" s="23" t="s">
        <v>250</v>
      </c>
      <c r="M54" s="23"/>
      <c r="N54" s="23"/>
      <c r="O54" s="23"/>
      <c r="P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1</v>
      </c>
      <c r="AA54" s="15">
        <v>1</v>
      </c>
      <c r="AB54" s="15">
        <v>0</v>
      </c>
      <c r="AC54" s="15">
        <f t="shared" ref="AC54:AC65" si="20">+AA54+AB54</f>
        <v>1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2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B55" s="24" t="s">
        <v>34</v>
      </c>
      <c r="C55" s="23" t="s">
        <v>249</v>
      </c>
      <c r="D55" s="16"/>
      <c r="E55" s="23"/>
      <c r="F55" s="23"/>
      <c r="G55" s="5"/>
      <c r="H55" s="24">
        <v>2</v>
      </c>
      <c r="I55" s="23" t="s">
        <v>155</v>
      </c>
      <c r="L55" s="23" t="s">
        <v>277</v>
      </c>
      <c r="M55" s="23"/>
      <c r="N55" s="23"/>
      <c r="O55" s="23"/>
      <c r="P55" s="23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3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3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H56" s="24">
        <v>2</v>
      </c>
      <c r="I56" s="23" t="s">
        <v>36</v>
      </c>
      <c r="L56" s="23" t="s">
        <v>278</v>
      </c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3</v>
      </c>
      <c r="AA56" s="24">
        <v>4</v>
      </c>
      <c r="AB56" s="24">
        <v>3</v>
      </c>
      <c r="AC56" s="24">
        <f t="shared" si="20"/>
        <v>7</v>
      </c>
      <c r="AD56" s="24">
        <v>0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3</v>
      </c>
      <c r="AN56" s="24">
        <v>4</v>
      </c>
      <c r="AO56" s="24">
        <v>1</v>
      </c>
      <c r="AP56" s="24">
        <f t="shared" si="21"/>
        <v>5</v>
      </c>
      <c r="AQ56" s="24">
        <v>2</v>
      </c>
      <c r="AR56" s="40"/>
    </row>
    <row r="57" spans="1:44" ht="15.95" customHeight="1" x14ac:dyDescent="0.25">
      <c r="A57" s="47"/>
      <c r="B57" s="40"/>
      <c r="C57" s="52"/>
      <c r="D57" s="52"/>
      <c r="E57" s="52"/>
      <c r="F57" s="52"/>
      <c r="G57" s="48"/>
      <c r="H57" s="51"/>
      <c r="I57" s="52"/>
      <c r="J57" s="52"/>
      <c r="K57" s="51"/>
      <c r="L57" s="51"/>
      <c r="M57" s="51"/>
      <c r="N57" s="51"/>
      <c r="O57" s="51"/>
      <c r="P57" s="51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2</v>
      </c>
      <c r="AA57" s="24">
        <v>1</v>
      </c>
      <c r="AB57" s="24">
        <v>1</v>
      </c>
      <c r="AC57" s="24">
        <f t="shared" si="20"/>
        <v>2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2</v>
      </c>
      <c r="AN57" s="24">
        <v>0</v>
      </c>
      <c r="AO57" s="24">
        <v>1</v>
      </c>
      <c r="AP57" s="24">
        <f t="shared" si="21"/>
        <v>1</v>
      </c>
      <c r="AQ57" s="24">
        <v>0</v>
      </c>
      <c r="AR57" s="40"/>
    </row>
    <row r="58" spans="1:44" ht="15.95" customHeight="1" x14ac:dyDescent="0.25">
      <c r="A58" s="47"/>
      <c r="B58" s="11"/>
      <c r="C58" s="11"/>
      <c r="D58" s="11"/>
      <c r="E58" s="23" t="s">
        <v>142</v>
      </c>
      <c r="F58" s="23"/>
      <c r="G58" s="5">
        <f>SUM(G14:G57)</f>
        <v>34</v>
      </c>
      <c r="H58" s="5"/>
      <c r="I58" s="20"/>
      <c r="J58" s="23" t="s">
        <v>84</v>
      </c>
      <c r="K58" s="20"/>
      <c r="L58" s="5">
        <f>COUNTA(C14:C57)-8</f>
        <v>7</v>
      </c>
      <c r="N58" s="23" t="s">
        <v>102</v>
      </c>
      <c r="O58" s="5">
        <f>2*L58</f>
        <v>14</v>
      </c>
      <c r="P58" s="11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3</v>
      </c>
      <c r="AA58" s="24">
        <v>2</v>
      </c>
      <c r="AB58" s="24">
        <v>3</v>
      </c>
      <c r="AC58" s="24">
        <f t="shared" si="20"/>
        <v>5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3</v>
      </c>
      <c r="AN58" s="24">
        <v>0</v>
      </c>
      <c r="AO58" s="24">
        <v>1</v>
      </c>
      <c r="AP58" s="24">
        <f t="shared" si="21"/>
        <v>1</v>
      </c>
      <c r="AQ58" s="24">
        <v>0</v>
      </c>
      <c r="AR58" s="40"/>
    </row>
    <row r="59" spans="1:44" ht="15.95" customHeight="1" x14ac:dyDescent="0.25">
      <c r="A59" s="47"/>
      <c r="E59" s="23" t="s">
        <v>141</v>
      </c>
      <c r="F59" s="23"/>
      <c r="G59" s="5">
        <f>COUNTA(L15:L57)+COUNTIF(L15:L57,"*&amp;*")</f>
        <v>53</v>
      </c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3</v>
      </c>
      <c r="AA59" s="24">
        <v>2</v>
      </c>
      <c r="AB59" s="24">
        <v>2</v>
      </c>
      <c r="AC59" s="24">
        <f t="shared" si="20"/>
        <v>4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3</v>
      </c>
      <c r="AN59" s="24">
        <v>1</v>
      </c>
      <c r="AO59" s="24">
        <v>1</v>
      </c>
      <c r="AP59" s="24">
        <f t="shared" si="21"/>
        <v>2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3</v>
      </c>
      <c r="AA60" s="24">
        <v>1</v>
      </c>
      <c r="AB60" s="24">
        <v>4</v>
      </c>
      <c r="AC60" s="24">
        <f t="shared" si="20"/>
        <v>5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3</v>
      </c>
      <c r="AN60" s="24">
        <v>0</v>
      </c>
      <c r="AO60" s="24">
        <v>1</v>
      </c>
      <c r="AP60" s="24">
        <f t="shared" si="21"/>
        <v>1</v>
      </c>
      <c r="AQ60" s="24">
        <v>2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3</v>
      </c>
      <c r="AA61" s="24">
        <v>0</v>
      </c>
      <c r="AB61" s="24">
        <v>0</v>
      </c>
      <c r="AC61" s="24">
        <f t="shared" si="20"/>
        <v>0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3</v>
      </c>
      <c r="AN61" s="24">
        <v>0</v>
      </c>
      <c r="AO61" s="24">
        <v>0</v>
      </c>
      <c r="AP61" s="24">
        <f t="shared" si="21"/>
        <v>0</v>
      </c>
      <c r="AQ61" s="24">
        <v>0</v>
      </c>
      <c r="AR61" s="40"/>
    </row>
    <row r="62" spans="1:44" ht="15.95" customHeight="1" x14ac:dyDescent="0.25">
      <c r="A62" s="47"/>
      <c r="B62" s="6" t="s">
        <v>117</v>
      </c>
      <c r="C62" s="6"/>
      <c r="N62" s="6"/>
      <c r="O62" s="6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3</v>
      </c>
      <c r="AA62" s="24">
        <v>0</v>
      </c>
      <c r="AB62" s="24">
        <v>2</v>
      </c>
      <c r="AC62" s="24">
        <f t="shared" si="20"/>
        <v>2</v>
      </c>
      <c r="AD62" s="24">
        <v>2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3</v>
      </c>
      <c r="AN62" s="24">
        <v>0</v>
      </c>
      <c r="AO62" s="24">
        <v>1</v>
      </c>
      <c r="AP62" s="24">
        <f t="shared" si="21"/>
        <v>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3</v>
      </c>
      <c r="AA63" s="24">
        <v>0</v>
      </c>
      <c r="AB63" s="24">
        <v>0</v>
      </c>
      <c r="AC63" s="24">
        <f t="shared" si="20"/>
        <v>0</v>
      </c>
      <c r="AD63" s="24">
        <v>0</v>
      </c>
      <c r="AE63" s="51"/>
      <c r="AF63" s="30">
        <v>7</v>
      </c>
      <c r="AG63" s="23" t="s">
        <v>110</v>
      </c>
      <c r="AL63" s="23" t="s">
        <v>148</v>
      </c>
      <c r="AM63" s="24">
        <v>2</v>
      </c>
      <c r="AN63" s="24">
        <v>0</v>
      </c>
      <c r="AO63" s="24">
        <v>0</v>
      </c>
      <c r="AP63" s="24">
        <f t="shared" si="21"/>
        <v>0</v>
      </c>
      <c r="AQ63" s="24">
        <v>0</v>
      </c>
      <c r="AR63" s="40"/>
    </row>
    <row r="64" spans="1:44" ht="15.95" customHeight="1" x14ac:dyDescent="0.25">
      <c r="A64" s="47"/>
      <c r="C64" s="6" t="s">
        <v>86</v>
      </c>
      <c r="H64" s="6" t="s">
        <v>93</v>
      </c>
      <c r="M64" s="6" t="s">
        <v>94</v>
      </c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3</v>
      </c>
      <c r="AA64" s="24">
        <v>1</v>
      </c>
      <c r="AB64" s="24">
        <v>3</v>
      </c>
      <c r="AC64" s="24">
        <f t="shared" si="20"/>
        <v>4</v>
      </c>
      <c r="AD64" s="24">
        <v>2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3</v>
      </c>
      <c r="AN64" s="24">
        <v>2</v>
      </c>
      <c r="AO64" s="24">
        <v>0</v>
      </c>
      <c r="AP64" s="24">
        <f t="shared" si="21"/>
        <v>2</v>
      </c>
      <c r="AQ64" s="24">
        <v>0</v>
      </c>
      <c r="AR64" s="40"/>
    </row>
    <row r="65" spans="1:44" ht="15.95" customHeight="1" x14ac:dyDescent="0.25">
      <c r="A65" s="40"/>
      <c r="C65" s="23" t="s">
        <v>140</v>
      </c>
      <c r="F65" s="23"/>
      <c r="H65" s="23" t="s">
        <v>288</v>
      </c>
      <c r="I65" s="23"/>
      <c r="J65" s="23"/>
      <c r="K65" s="23"/>
      <c r="L65" s="23"/>
      <c r="M65" s="23" t="s">
        <v>248</v>
      </c>
      <c r="O65" s="23"/>
      <c r="P65" s="23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3</v>
      </c>
      <c r="AA65" s="24">
        <v>0</v>
      </c>
      <c r="AB65" s="24">
        <v>1</v>
      </c>
      <c r="AC65" s="24">
        <f t="shared" si="20"/>
        <v>1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3</v>
      </c>
      <c r="AN65" s="24">
        <v>0</v>
      </c>
      <c r="AO65" s="24">
        <v>0</v>
      </c>
      <c r="AP65" s="24">
        <f t="shared" si="21"/>
        <v>0</v>
      </c>
      <c r="AQ65" s="24">
        <v>0</v>
      </c>
      <c r="AR65" s="40"/>
    </row>
    <row r="66" spans="1:44" ht="15.95" customHeight="1" thickBot="1" x14ac:dyDescent="0.3">
      <c r="A66" s="47"/>
      <c r="H66" s="23" t="s">
        <v>289</v>
      </c>
      <c r="M66" s="23" t="s">
        <v>290</v>
      </c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33</v>
      </c>
      <c r="AA66" s="25">
        <f t="shared" ref="AA66" si="22">SUM(AA54:AA65)</f>
        <v>12</v>
      </c>
      <c r="AB66" s="25">
        <f>SUM(AB54:AB65)</f>
        <v>19</v>
      </c>
      <c r="AC66" s="25">
        <f>+AB66+AA66</f>
        <v>31</v>
      </c>
      <c r="AD66" s="25">
        <f>SUM(AD54:AD65)</f>
        <v>4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33</v>
      </c>
      <c r="AN66" s="25">
        <f t="shared" ref="AN66" si="23">SUM(AN54:AN65)</f>
        <v>7</v>
      </c>
      <c r="AO66" s="25">
        <f>SUM(AO54:AO65)</f>
        <v>7</v>
      </c>
      <c r="AP66" s="25">
        <f>+AO66+AN66</f>
        <v>14</v>
      </c>
      <c r="AQ66" s="25">
        <f>SUM(AQ54:AQ65)</f>
        <v>4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132</v>
      </c>
      <c r="AA67" s="39">
        <f t="shared" ref="AA67:AD67" si="24">+AA66+AA53+AA40+AA27</f>
        <v>39</v>
      </c>
      <c r="AB67" s="39">
        <f t="shared" si="24"/>
        <v>65</v>
      </c>
      <c r="AC67" s="39">
        <f t="shared" si="24"/>
        <v>104</v>
      </c>
      <c r="AD67" s="39">
        <f t="shared" si="24"/>
        <v>16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132</v>
      </c>
      <c r="AN67" s="39">
        <f t="shared" ref="AN67:AQ67" si="25">+AN66+AN53+AN40+AN27</f>
        <v>41</v>
      </c>
      <c r="AO67" s="39">
        <f t="shared" si="25"/>
        <v>59</v>
      </c>
      <c r="AP67" s="39">
        <f t="shared" si="25"/>
        <v>100</v>
      </c>
      <c r="AQ67" s="39">
        <f t="shared" si="25"/>
        <v>10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264</v>
      </c>
      <c r="AN68" s="24">
        <f>AA67+AN67</f>
        <v>80</v>
      </c>
      <c r="AO68" s="24">
        <f>AB67+AO67</f>
        <v>124</v>
      </c>
      <c r="AP68" s="37">
        <f>AC67+AP67</f>
        <v>204</v>
      </c>
      <c r="AQ68" s="24">
        <f>AD67+AQ67</f>
        <v>26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0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0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3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6.5</v>
      </c>
      <c r="T77" s="23" t="s">
        <v>213</v>
      </c>
      <c r="Z77" s="24">
        <v>3</v>
      </c>
      <c r="AA77" s="24">
        <v>1</v>
      </c>
      <c r="AB77" s="24">
        <v>0</v>
      </c>
      <c r="AC77" s="24">
        <f>+AA77+AB77</f>
        <v>1</v>
      </c>
      <c r="AD77" s="24">
        <v>0</v>
      </c>
      <c r="AF77" s="30">
        <v>6</v>
      </c>
      <c r="AG77" s="23" t="s">
        <v>214</v>
      </c>
      <c r="AM77" s="24">
        <v>2</v>
      </c>
      <c r="AN77" s="24">
        <v>0</v>
      </c>
      <c r="AO77" s="24">
        <v>0</v>
      </c>
      <c r="AP77" s="24">
        <f t="shared" ref="AP77" si="26">+AN77+AO77</f>
        <v>0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9.5</v>
      </c>
      <c r="T78" s="23" t="s">
        <v>285</v>
      </c>
      <c r="Z78" s="24">
        <v>1</v>
      </c>
      <c r="AA78" s="24">
        <v>4</v>
      </c>
      <c r="AB78" s="24">
        <v>1</v>
      </c>
      <c r="AC78" s="24">
        <f t="shared" ref="AC78" si="27">+AA78+AB78</f>
        <v>5</v>
      </c>
      <c r="AD78" s="24">
        <v>0</v>
      </c>
      <c r="AF78" s="30">
        <v>7.5</v>
      </c>
      <c r="AG78" s="23" t="s">
        <v>242</v>
      </c>
      <c r="AM78" s="24">
        <v>1</v>
      </c>
      <c r="AN78" s="24">
        <v>1</v>
      </c>
      <c r="AO78" s="24">
        <v>0</v>
      </c>
      <c r="AP78" s="24">
        <f>+AN78+AO78</f>
        <v>1</v>
      </c>
      <c r="AQ78" s="24">
        <v>0</v>
      </c>
      <c r="AR78" s="40"/>
    </row>
    <row r="79" spans="1:44" ht="15.75" customHeight="1" x14ac:dyDescent="0.25">
      <c r="A79" s="40"/>
      <c r="D79" s="23" t="s">
        <v>180</v>
      </c>
      <c r="E79" s="23"/>
      <c r="F79" s="23"/>
      <c r="G79" s="23" t="s">
        <v>149</v>
      </c>
      <c r="I79" s="24">
        <v>3</v>
      </c>
      <c r="J79" s="24">
        <v>4</v>
      </c>
      <c r="K79" s="24">
        <v>5</v>
      </c>
      <c r="L79" s="55">
        <f t="shared" ref="L79:L105" si="28">+J79+K79</f>
        <v>9</v>
      </c>
      <c r="M79" s="24">
        <v>0</v>
      </c>
      <c r="Q79" s="40"/>
      <c r="R79" s="40"/>
      <c r="S79" s="30">
        <v>6.5</v>
      </c>
      <c r="T79" s="23" t="s">
        <v>245</v>
      </c>
      <c r="Z79" s="24">
        <v>1</v>
      </c>
      <c r="AA79" s="24">
        <v>1</v>
      </c>
      <c r="AB79" s="24">
        <v>0</v>
      </c>
      <c r="AC79" s="24">
        <f t="shared" ref="AC79:AC80" si="29">+AA79+AB79</f>
        <v>1</v>
      </c>
      <c r="AD79" s="24">
        <v>0</v>
      </c>
      <c r="AF79" s="30">
        <v>9</v>
      </c>
      <c r="AG79" s="23" t="s">
        <v>241</v>
      </c>
      <c r="AM79" s="24">
        <v>2</v>
      </c>
      <c r="AN79" s="24">
        <v>0</v>
      </c>
      <c r="AO79" s="24">
        <v>3</v>
      </c>
      <c r="AP79" s="24">
        <f>+AN79+AO79</f>
        <v>3</v>
      </c>
      <c r="AQ79" s="24">
        <v>0</v>
      </c>
      <c r="AR79" s="40"/>
    </row>
    <row r="80" spans="1:44" ht="15.75" customHeight="1" x14ac:dyDescent="0.25">
      <c r="A80" s="40"/>
      <c r="D80" s="23" t="s">
        <v>119</v>
      </c>
      <c r="E80" s="23"/>
      <c r="F80" s="23"/>
      <c r="G80" s="23" t="s">
        <v>146</v>
      </c>
      <c r="I80" s="24">
        <v>3</v>
      </c>
      <c r="J80" s="24">
        <v>4</v>
      </c>
      <c r="K80" s="24">
        <v>3</v>
      </c>
      <c r="L80" s="55">
        <f t="shared" si="28"/>
        <v>7</v>
      </c>
      <c r="M80" s="24">
        <v>0</v>
      </c>
      <c r="Q80" s="40"/>
      <c r="R80" s="40"/>
      <c r="S80" s="30">
        <v>8</v>
      </c>
      <c r="T80" s="23" t="s">
        <v>283</v>
      </c>
      <c r="Z80" s="24">
        <v>1</v>
      </c>
      <c r="AA80" s="24">
        <v>1</v>
      </c>
      <c r="AB80" s="24">
        <v>0</v>
      </c>
      <c r="AC80" s="24">
        <f t="shared" si="29"/>
        <v>1</v>
      </c>
      <c r="AD80" s="24">
        <v>0</v>
      </c>
      <c r="AF80" s="30">
        <v>7.5</v>
      </c>
      <c r="AG80" s="23" t="s">
        <v>215</v>
      </c>
      <c r="AM80" s="24">
        <v>3</v>
      </c>
      <c r="AN80" s="24">
        <v>0</v>
      </c>
      <c r="AO80" s="24">
        <v>2</v>
      </c>
      <c r="AP80" s="24">
        <f>+AN80+AO80</f>
        <v>2</v>
      </c>
      <c r="AQ80" s="24">
        <v>0</v>
      </c>
      <c r="AR80" s="40"/>
    </row>
    <row r="81" spans="1:44" ht="15.75" customHeight="1" x14ac:dyDescent="0.25">
      <c r="A81" s="40"/>
      <c r="D81" s="23" t="s">
        <v>69</v>
      </c>
      <c r="E81" s="23"/>
      <c r="F81" s="23"/>
      <c r="G81" s="23" t="s">
        <v>149</v>
      </c>
      <c r="I81" s="24">
        <v>3</v>
      </c>
      <c r="J81" s="24">
        <v>0</v>
      </c>
      <c r="K81" s="24">
        <v>7</v>
      </c>
      <c r="L81" s="55">
        <f t="shared" si="28"/>
        <v>7</v>
      </c>
      <c r="M81" s="24">
        <v>0</v>
      </c>
      <c r="Q81" s="40"/>
      <c r="R81" s="40"/>
      <c r="S81" s="30">
        <v>8.5</v>
      </c>
      <c r="T81" s="23" t="s">
        <v>244</v>
      </c>
      <c r="Z81" s="24">
        <v>1</v>
      </c>
      <c r="AA81" s="24">
        <v>2</v>
      </c>
      <c r="AB81" s="24">
        <v>0</v>
      </c>
      <c r="AC81" s="24">
        <f>+AA81+AB81</f>
        <v>2</v>
      </c>
      <c r="AD81" s="24">
        <v>0</v>
      </c>
      <c r="AF81" s="30">
        <v>8</v>
      </c>
      <c r="AG81" s="23" t="s">
        <v>286</v>
      </c>
      <c r="AM81" s="24">
        <v>1</v>
      </c>
      <c r="AN81" s="24">
        <v>0</v>
      </c>
      <c r="AO81" s="24">
        <v>1</v>
      </c>
      <c r="AP81" s="24">
        <f t="shared" ref="AP81" si="30">+AN81+AO81</f>
        <v>1</v>
      </c>
      <c r="AQ81" s="24">
        <v>0</v>
      </c>
      <c r="AR81" s="40"/>
    </row>
    <row r="82" spans="1:44" ht="15.75" customHeight="1" x14ac:dyDescent="0.25">
      <c r="A82" s="40"/>
      <c r="D82" s="23" t="s">
        <v>125</v>
      </c>
      <c r="E82" s="23"/>
      <c r="F82" s="23"/>
      <c r="G82" s="23" t="s">
        <v>147</v>
      </c>
      <c r="I82" s="24">
        <v>3</v>
      </c>
      <c r="J82" s="24">
        <v>5</v>
      </c>
      <c r="K82" s="24">
        <v>1</v>
      </c>
      <c r="L82" s="55">
        <f t="shared" si="28"/>
        <v>6</v>
      </c>
      <c r="M82" s="24">
        <v>0</v>
      </c>
      <c r="Q82" s="40"/>
      <c r="R82" s="40"/>
      <c r="S82" s="30">
        <v>7.5</v>
      </c>
      <c r="T82" s="23" t="s">
        <v>284</v>
      </c>
      <c r="Z82" s="24">
        <v>1</v>
      </c>
      <c r="AA82" s="24">
        <v>0</v>
      </c>
      <c r="AB82" s="24">
        <v>0</v>
      </c>
      <c r="AC82" s="24">
        <f t="shared" ref="AC82" si="31">+AA82+AB82</f>
        <v>0</v>
      </c>
      <c r="AD82" s="24">
        <v>0</v>
      </c>
      <c r="AF82" s="30">
        <v>7</v>
      </c>
      <c r="AG82" s="23" t="s">
        <v>210</v>
      </c>
      <c r="AM82" s="24">
        <v>2</v>
      </c>
      <c r="AN82" s="24">
        <v>1</v>
      </c>
      <c r="AO82" s="24">
        <v>1</v>
      </c>
      <c r="AP82" s="24">
        <f>+AN82+AO82</f>
        <v>2</v>
      </c>
      <c r="AQ82" s="24">
        <v>0</v>
      </c>
      <c r="AR82" s="40"/>
    </row>
    <row r="83" spans="1:44" ht="15.75" customHeight="1" x14ac:dyDescent="0.25">
      <c r="A83" s="40"/>
      <c r="D83" s="23" t="s">
        <v>61</v>
      </c>
      <c r="E83" s="23"/>
      <c r="F83" s="23"/>
      <c r="G83" s="23" t="s">
        <v>17</v>
      </c>
      <c r="I83" s="24">
        <v>3</v>
      </c>
      <c r="J83" s="24">
        <v>4</v>
      </c>
      <c r="K83" s="24">
        <v>2</v>
      </c>
      <c r="L83" s="55">
        <f t="shared" si="28"/>
        <v>6</v>
      </c>
      <c r="M83" s="24">
        <v>0</v>
      </c>
      <c r="Q83" s="40"/>
      <c r="R83" s="40"/>
      <c r="S83" s="30">
        <v>7</v>
      </c>
      <c r="T83" s="23" t="s">
        <v>212</v>
      </c>
      <c r="Z83" s="24">
        <v>1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281</v>
      </c>
      <c r="AM83" s="24">
        <v>1</v>
      </c>
      <c r="AN83" s="24">
        <v>0</v>
      </c>
      <c r="AO83" s="24">
        <v>0</v>
      </c>
      <c r="AP83" s="24">
        <f t="shared" ref="AP83" si="32">+AN83+AO83</f>
        <v>0</v>
      </c>
      <c r="AQ83" s="24">
        <v>0</v>
      </c>
      <c r="AR83" s="40"/>
    </row>
    <row r="84" spans="1:44" ht="15.75" customHeight="1" x14ac:dyDescent="0.25">
      <c r="A84" s="40"/>
      <c r="D84" s="23" t="s">
        <v>158</v>
      </c>
      <c r="E84" s="23"/>
      <c r="F84" s="23"/>
      <c r="G84" s="23" t="s">
        <v>136</v>
      </c>
      <c r="I84" s="24">
        <v>3</v>
      </c>
      <c r="J84" s="24">
        <v>3</v>
      </c>
      <c r="K84" s="24">
        <v>3</v>
      </c>
      <c r="L84" s="55">
        <f t="shared" si="28"/>
        <v>6</v>
      </c>
      <c r="M84" s="24">
        <v>2</v>
      </c>
      <c r="Q84" s="40"/>
      <c r="R84" s="40"/>
      <c r="S84" s="30">
        <v>7.5</v>
      </c>
      <c r="T84" s="23" t="s">
        <v>280</v>
      </c>
      <c r="Z84" s="24">
        <v>1</v>
      </c>
      <c r="AA84" s="24">
        <v>0</v>
      </c>
      <c r="AB84" s="24">
        <v>1</v>
      </c>
      <c r="AC84" s="24">
        <f t="shared" ref="AC84" si="33">+AA84+AB84</f>
        <v>1</v>
      </c>
      <c r="AD84" s="24">
        <v>0</v>
      </c>
      <c r="AF84" s="30">
        <v>6</v>
      </c>
      <c r="AG84" s="23" t="s">
        <v>282</v>
      </c>
      <c r="AM84" s="24">
        <v>1</v>
      </c>
      <c r="AN84" s="24">
        <v>0</v>
      </c>
      <c r="AO84" s="24">
        <v>0</v>
      </c>
      <c r="AP84" s="24">
        <f t="shared" ref="AP84" si="34">+AN84+AO84</f>
        <v>0</v>
      </c>
      <c r="AQ84" s="24">
        <v>0</v>
      </c>
      <c r="AR84" s="40"/>
    </row>
    <row r="85" spans="1:44" ht="15.75" customHeight="1" thickBot="1" x14ac:dyDescent="0.3">
      <c r="A85" s="40"/>
      <c r="D85" s="23" t="s">
        <v>123</v>
      </c>
      <c r="E85" s="23"/>
      <c r="F85" s="23"/>
      <c r="G85" s="23" t="s">
        <v>149</v>
      </c>
      <c r="I85" s="24">
        <v>3</v>
      </c>
      <c r="J85" s="24">
        <v>2</v>
      </c>
      <c r="K85" s="24">
        <v>4</v>
      </c>
      <c r="L85" s="55">
        <f t="shared" si="28"/>
        <v>6</v>
      </c>
      <c r="M85" s="24">
        <v>0</v>
      </c>
      <c r="Q85" s="40"/>
      <c r="R85" s="40"/>
      <c r="S85" s="30">
        <v>8.5</v>
      </c>
      <c r="T85" s="23" t="s">
        <v>240</v>
      </c>
      <c r="Z85" s="24">
        <v>1</v>
      </c>
      <c r="AA85" s="24">
        <v>0</v>
      </c>
      <c r="AB85" s="24">
        <v>0</v>
      </c>
      <c r="AC85" s="24">
        <f t="shared" ref="AC85" si="35">+AA85+AB85</f>
        <v>0</v>
      </c>
      <c r="AD85" s="24">
        <v>0</v>
      </c>
      <c r="AF85" s="30">
        <v>6</v>
      </c>
      <c r="AG85" s="23" t="s">
        <v>211</v>
      </c>
      <c r="AM85" s="24">
        <v>1</v>
      </c>
      <c r="AN85" s="24">
        <v>0</v>
      </c>
      <c r="AO85" s="24">
        <v>0</v>
      </c>
      <c r="AP85" s="24">
        <f>+AN85+AO85</f>
        <v>0</v>
      </c>
      <c r="AQ85" s="24">
        <v>0</v>
      </c>
      <c r="AR85" s="40"/>
    </row>
    <row r="86" spans="1:44" ht="15.75" customHeight="1" thickBot="1" x14ac:dyDescent="0.3">
      <c r="A86" s="40"/>
      <c r="D86" s="23" t="s">
        <v>175</v>
      </c>
      <c r="G86" s="23" t="s">
        <v>149</v>
      </c>
      <c r="I86" s="24">
        <v>3</v>
      </c>
      <c r="J86" s="24">
        <v>2</v>
      </c>
      <c r="K86" s="24">
        <v>4</v>
      </c>
      <c r="L86" s="55">
        <f t="shared" si="28"/>
        <v>6</v>
      </c>
      <c r="M86" s="24">
        <v>0</v>
      </c>
      <c r="Q86" s="46"/>
      <c r="R86" s="46"/>
      <c r="S86" s="30">
        <v>8</v>
      </c>
      <c r="T86" s="23" t="s">
        <v>279</v>
      </c>
      <c r="Z86" s="24">
        <v>1</v>
      </c>
      <c r="AA86" s="24">
        <v>0</v>
      </c>
      <c r="AB86" s="24">
        <v>3</v>
      </c>
      <c r="AC86" s="24">
        <f t="shared" ref="AC86" si="36">+AA86+AB86</f>
        <v>3</v>
      </c>
      <c r="AD86" s="24">
        <v>0</v>
      </c>
      <c r="AF86" s="8"/>
      <c r="AG86" s="34" t="s">
        <v>124</v>
      </c>
      <c r="AH86" s="8"/>
      <c r="AI86" s="8"/>
      <c r="AJ86" s="8"/>
      <c r="AK86" s="8"/>
      <c r="AL86" s="8"/>
      <c r="AM86" s="15">
        <f>SUM(AM77:AM85)</f>
        <v>14</v>
      </c>
      <c r="AN86" s="15">
        <f>SUM(AN77:AN85)</f>
        <v>2</v>
      </c>
      <c r="AO86" s="15">
        <f>SUM(AO77:AO85)</f>
        <v>7</v>
      </c>
      <c r="AP86" s="15">
        <f>SUM(AP77:AP85)</f>
        <v>9</v>
      </c>
      <c r="AQ86" s="15">
        <f>SUM(AQ77:AQ85)</f>
        <v>0</v>
      </c>
      <c r="AR86" s="46"/>
    </row>
    <row r="87" spans="1:44" ht="15.75" customHeight="1" x14ac:dyDescent="0.25">
      <c r="A87" s="40"/>
      <c r="D87" s="23" t="s">
        <v>171</v>
      </c>
      <c r="E87" s="23"/>
      <c r="F87" s="23"/>
      <c r="G87" s="23" t="s">
        <v>136</v>
      </c>
      <c r="I87" s="24">
        <v>3</v>
      </c>
      <c r="J87" s="24">
        <v>1</v>
      </c>
      <c r="K87" s="24">
        <v>5</v>
      </c>
      <c r="L87" s="55">
        <f t="shared" si="28"/>
        <v>6</v>
      </c>
      <c r="M87" s="24">
        <v>0</v>
      </c>
      <c r="Q87" s="46"/>
      <c r="R87" s="46"/>
      <c r="S87" s="8"/>
      <c r="T87" s="34" t="s">
        <v>124</v>
      </c>
      <c r="U87" s="8"/>
      <c r="V87" s="8"/>
      <c r="W87" s="8"/>
      <c r="X87" s="8"/>
      <c r="Y87" s="8"/>
      <c r="Z87" s="15">
        <f>SUM(Z77:Z86)</f>
        <v>12</v>
      </c>
      <c r="AA87" s="15">
        <f>SUM(AA77:AA86)</f>
        <v>9</v>
      </c>
      <c r="AB87" s="15">
        <f>SUM(AB77:AB86)</f>
        <v>6</v>
      </c>
      <c r="AC87" s="15">
        <f>SUM(AC77:AC86)</f>
        <v>15</v>
      </c>
      <c r="AD87" s="15">
        <f>SUM(AD77:AD86)</f>
        <v>0</v>
      </c>
      <c r="AR87" s="46"/>
    </row>
    <row r="88" spans="1:44" ht="15.75" customHeight="1" x14ac:dyDescent="0.25">
      <c r="A88" s="40"/>
      <c r="D88" s="23" t="s">
        <v>112</v>
      </c>
      <c r="E88" s="23"/>
      <c r="F88" s="23"/>
      <c r="G88" s="23" t="s">
        <v>148</v>
      </c>
      <c r="I88" s="24">
        <v>3</v>
      </c>
      <c r="J88" s="24">
        <v>4</v>
      </c>
      <c r="K88" s="24">
        <v>1</v>
      </c>
      <c r="L88" s="55">
        <f t="shared" si="28"/>
        <v>5</v>
      </c>
      <c r="M88" s="24">
        <v>2</v>
      </c>
      <c r="Q88" s="46"/>
      <c r="R88" s="46"/>
      <c r="T88" s="23" t="s">
        <v>120</v>
      </c>
      <c r="Z88" s="24">
        <f>+Z87+AM86</f>
        <v>26</v>
      </c>
      <c r="AA88" s="24">
        <f>+AA87+AN86</f>
        <v>11</v>
      </c>
      <c r="AB88" s="24">
        <f>+AB87+AO86</f>
        <v>13</v>
      </c>
      <c r="AC88" s="24">
        <f>+AC87+AP86</f>
        <v>24</v>
      </c>
      <c r="AD88" s="24">
        <f>+AD87+AQ86</f>
        <v>0</v>
      </c>
      <c r="AR88" s="46"/>
    </row>
    <row r="89" spans="1:44" ht="15.75" customHeight="1" thickBot="1" x14ac:dyDescent="0.3">
      <c r="A89" s="40"/>
      <c r="D89" s="23" t="s">
        <v>63</v>
      </c>
      <c r="E89" s="23"/>
      <c r="F89" s="23"/>
      <c r="G89" s="23" t="s">
        <v>146</v>
      </c>
      <c r="I89" s="24">
        <v>3</v>
      </c>
      <c r="J89" s="24">
        <v>2</v>
      </c>
      <c r="K89" s="24">
        <v>3</v>
      </c>
      <c r="L89" s="55">
        <f t="shared" si="28"/>
        <v>5</v>
      </c>
      <c r="M89" s="24">
        <v>0</v>
      </c>
      <c r="Q89" s="47"/>
      <c r="R89" s="47"/>
      <c r="AF89" s="31" t="s">
        <v>150</v>
      </c>
      <c r="AG89" s="31" t="s">
        <v>153</v>
      </c>
      <c r="AH89" s="31"/>
      <c r="AI89" s="43"/>
      <c r="AJ89" s="43"/>
      <c r="AK89" s="43"/>
      <c r="AL89" s="43"/>
      <c r="AM89" s="43" t="s">
        <v>4</v>
      </c>
      <c r="AN89" s="43" t="s">
        <v>29</v>
      </c>
      <c r="AO89" s="43" t="s">
        <v>30</v>
      </c>
      <c r="AP89" s="43" t="s">
        <v>31</v>
      </c>
      <c r="AQ89" s="43" t="s">
        <v>3</v>
      </c>
      <c r="AR89" s="47"/>
    </row>
    <row r="90" spans="1:44" ht="15.75" customHeight="1" thickBot="1" x14ac:dyDescent="0.3">
      <c r="A90" s="40"/>
      <c r="D90" s="23" t="s">
        <v>143</v>
      </c>
      <c r="E90" s="23"/>
      <c r="F90" s="23"/>
      <c r="G90" s="23" t="s">
        <v>147</v>
      </c>
      <c r="I90" s="24">
        <v>3</v>
      </c>
      <c r="J90" s="24">
        <v>1</v>
      </c>
      <c r="K90" s="24">
        <v>4</v>
      </c>
      <c r="L90" s="55">
        <f t="shared" si="28"/>
        <v>5</v>
      </c>
      <c r="M90" s="24">
        <v>0</v>
      </c>
      <c r="Q90" s="47"/>
      <c r="R90" s="47"/>
      <c r="S90" s="31" t="s">
        <v>150</v>
      </c>
      <c r="T90" s="31" t="s">
        <v>153</v>
      </c>
      <c r="U90" s="31"/>
      <c r="V90" s="43"/>
      <c r="W90" s="43"/>
      <c r="X90" s="43"/>
      <c r="Y90" s="43"/>
      <c r="Z90" s="43" t="s">
        <v>4</v>
      </c>
      <c r="AA90" s="43" t="s">
        <v>29</v>
      </c>
      <c r="AB90" s="43" t="s">
        <v>30</v>
      </c>
      <c r="AC90" s="43" t="s">
        <v>31</v>
      </c>
      <c r="AD90" s="43" t="s">
        <v>3</v>
      </c>
      <c r="AF90" s="30">
        <v>7.5</v>
      </c>
      <c r="AG90" s="23" t="s">
        <v>41</v>
      </c>
      <c r="AM90" s="24">
        <v>1</v>
      </c>
      <c r="AN90" s="24">
        <v>2</v>
      </c>
      <c r="AO90" s="24">
        <v>0</v>
      </c>
      <c r="AP90" s="24">
        <f t="shared" ref="AP90" si="37">+AN90+AO90</f>
        <v>2</v>
      </c>
      <c r="AQ90" s="24">
        <v>0</v>
      </c>
      <c r="AR90" s="47"/>
    </row>
    <row r="91" spans="1:44" ht="15.75" customHeight="1" x14ac:dyDescent="0.25">
      <c r="A91" s="40"/>
      <c r="D91" s="23" t="s">
        <v>172</v>
      </c>
      <c r="E91" s="23"/>
      <c r="F91" s="23"/>
      <c r="G91" s="23" t="s">
        <v>146</v>
      </c>
      <c r="I91" s="24">
        <v>3</v>
      </c>
      <c r="J91" s="24">
        <v>1</v>
      </c>
      <c r="K91" s="24">
        <v>4</v>
      </c>
      <c r="L91" s="55">
        <f t="shared" si="28"/>
        <v>5</v>
      </c>
      <c r="M91" s="24">
        <v>0</v>
      </c>
      <c r="Q91" s="47"/>
      <c r="R91" s="47"/>
      <c r="S91" s="30">
        <v>6</v>
      </c>
      <c r="T91" s="23" t="s">
        <v>157</v>
      </c>
      <c r="Z91" s="24">
        <v>0.5</v>
      </c>
      <c r="AA91" s="24">
        <v>0</v>
      </c>
      <c r="AB91" s="24">
        <v>0</v>
      </c>
      <c r="AC91" s="24">
        <f t="shared" ref="AC91" si="38">+AA91+AB91</f>
        <v>0</v>
      </c>
      <c r="AD91" s="24">
        <v>0</v>
      </c>
      <c r="AF91" s="8"/>
      <c r="AG91" s="34" t="s">
        <v>124</v>
      </c>
      <c r="AH91" s="8"/>
      <c r="AI91" s="8"/>
      <c r="AJ91" s="8"/>
      <c r="AK91" s="8"/>
      <c r="AL91" s="8"/>
      <c r="AM91" s="15">
        <f>SUM(AM90)</f>
        <v>1</v>
      </c>
      <c r="AN91" s="15">
        <f t="shared" ref="AN91:AQ91" si="39">SUM(AN90)</f>
        <v>2</v>
      </c>
      <c r="AO91" s="15">
        <f t="shared" si="39"/>
        <v>0</v>
      </c>
      <c r="AP91" s="15">
        <f t="shared" si="39"/>
        <v>2</v>
      </c>
      <c r="AQ91" s="15">
        <f t="shared" si="39"/>
        <v>0</v>
      </c>
      <c r="AR91" s="47"/>
    </row>
    <row r="92" spans="1:44" ht="15.75" customHeight="1" x14ac:dyDescent="0.25">
      <c r="A92" s="40"/>
      <c r="D92" s="23" t="s">
        <v>83</v>
      </c>
      <c r="E92" s="23"/>
      <c r="F92" s="23"/>
      <c r="G92" s="23" t="s">
        <v>149</v>
      </c>
      <c r="I92" s="24">
        <v>3</v>
      </c>
      <c r="J92" s="24">
        <v>1</v>
      </c>
      <c r="K92" s="24">
        <v>4</v>
      </c>
      <c r="L92" s="55">
        <f t="shared" si="28"/>
        <v>5</v>
      </c>
      <c r="M92" s="24">
        <v>0</v>
      </c>
      <c r="Q92" s="47"/>
      <c r="R92" s="47"/>
      <c r="S92" s="30">
        <v>6</v>
      </c>
      <c r="T92" s="23" t="s">
        <v>70</v>
      </c>
      <c r="Z92" s="24">
        <v>1</v>
      </c>
      <c r="AA92" s="24">
        <v>0</v>
      </c>
      <c r="AB92" s="24">
        <v>0</v>
      </c>
      <c r="AC92" s="24">
        <f>+AA92+AB92</f>
        <v>0</v>
      </c>
      <c r="AD92" s="24">
        <v>0</v>
      </c>
      <c r="AF92" s="30"/>
      <c r="AG92" s="23"/>
      <c r="AM92" s="24"/>
      <c r="AN92" s="24"/>
      <c r="AO92" s="24"/>
      <c r="AP92" s="24"/>
      <c r="AQ92" s="24"/>
      <c r="AR92" s="47"/>
    </row>
    <row r="93" spans="1:44" ht="15.75" customHeight="1" thickBot="1" x14ac:dyDescent="0.3">
      <c r="A93" s="40"/>
      <c r="D93" s="23" t="s">
        <v>78</v>
      </c>
      <c r="E93" s="23"/>
      <c r="F93" s="23"/>
      <c r="G93" s="23" t="s">
        <v>149</v>
      </c>
      <c r="I93" s="24">
        <v>2</v>
      </c>
      <c r="J93" s="24">
        <v>4</v>
      </c>
      <c r="K93" s="24">
        <v>0</v>
      </c>
      <c r="L93" s="55">
        <f t="shared" si="28"/>
        <v>4</v>
      </c>
      <c r="M93" s="24">
        <v>0</v>
      </c>
      <c r="Q93" s="47"/>
      <c r="R93" s="47"/>
      <c r="S93" s="30">
        <v>8.5</v>
      </c>
      <c r="T93" s="23" t="s">
        <v>63</v>
      </c>
      <c r="Z93" s="24">
        <v>1</v>
      </c>
      <c r="AA93" s="24">
        <v>1</v>
      </c>
      <c r="AB93" s="24">
        <v>0</v>
      </c>
      <c r="AC93" s="24">
        <f>+AA93+AB93</f>
        <v>1</v>
      </c>
      <c r="AD93" s="24">
        <v>0</v>
      </c>
      <c r="AR93" s="47"/>
    </row>
    <row r="94" spans="1:44" ht="15.75" customHeight="1" x14ac:dyDescent="0.25">
      <c r="A94" s="40"/>
      <c r="D94" s="23" t="s">
        <v>88</v>
      </c>
      <c r="E94" s="23"/>
      <c r="F94" s="23"/>
      <c r="G94" s="16" t="s">
        <v>138</v>
      </c>
      <c r="I94" s="24">
        <v>3</v>
      </c>
      <c r="J94" s="24">
        <v>2</v>
      </c>
      <c r="K94" s="24">
        <v>2</v>
      </c>
      <c r="L94" s="55">
        <f t="shared" si="28"/>
        <v>4</v>
      </c>
      <c r="M94" s="24">
        <v>0</v>
      </c>
      <c r="Q94" s="47"/>
      <c r="R94" s="47"/>
      <c r="S94" s="8"/>
      <c r="T94" s="34" t="s">
        <v>124</v>
      </c>
      <c r="U94" s="8"/>
      <c r="V94" s="8"/>
      <c r="W94" s="8"/>
      <c r="X94" s="8"/>
      <c r="Y94" s="8"/>
      <c r="Z94" s="15">
        <f>SUM(Z91:Z93)</f>
        <v>2.5</v>
      </c>
      <c r="AA94" s="15">
        <f t="shared" ref="AA94:AD94" si="40">SUM(AA91:AA93)</f>
        <v>1</v>
      </c>
      <c r="AB94" s="15">
        <f t="shared" si="40"/>
        <v>0</v>
      </c>
      <c r="AC94" s="15">
        <f t="shared" si="40"/>
        <v>1</v>
      </c>
      <c r="AD94" s="15">
        <f t="shared" si="40"/>
        <v>0</v>
      </c>
      <c r="AR94" s="47"/>
    </row>
    <row r="95" spans="1:44" ht="15.75" customHeight="1" x14ac:dyDescent="0.25">
      <c r="A95" s="40"/>
      <c r="D95" s="23" t="s">
        <v>49</v>
      </c>
      <c r="E95" s="23"/>
      <c r="F95" s="23"/>
      <c r="G95" s="16" t="s">
        <v>138</v>
      </c>
      <c r="I95" s="24">
        <v>3</v>
      </c>
      <c r="J95" s="24">
        <v>2</v>
      </c>
      <c r="K95" s="24">
        <v>2</v>
      </c>
      <c r="L95" s="55">
        <f t="shared" si="28"/>
        <v>4</v>
      </c>
      <c r="M95" s="24">
        <v>0</v>
      </c>
      <c r="Q95" s="47"/>
      <c r="R95" s="47"/>
      <c r="T95" s="23" t="s">
        <v>121</v>
      </c>
      <c r="Z95" s="24">
        <f>+Z94+AM91</f>
        <v>3.5</v>
      </c>
      <c r="AA95" s="24">
        <f>+AA94+AN91</f>
        <v>3</v>
      </c>
      <c r="AB95" s="24">
        <f>+AB94+AO91</f>
        <v>0</v>
      </c>
      <c r="AC95" s="24">
        <f>+AC94+AP91</f>
        <v>3</v>
      </c>
      <c r="AD95" s="24">
        <f>+AD94+AQ91</f>
        <v>0</v>
      </c>
      <c r="AR95" s="47"/>
    </row>
    <row r="96" spans="1:44" ht="15.75" customHeight="1" x14ac:dyDescent="0.25">
      <c r="A96" s="40"/>
      <c r="D96" s="23" t="s">
        <v>81</v>
      </c>
      <c r="E96" s="23"/>
      <c r="F96" s="23"/>
      <c r="G96" s="23" t="s">
        <v>146</v>
      </c>
      <c r="I96" s="24">
        <v>3</v>
      </c>
      <c r="J96" s="24">
        <v>2</v>
      </c>
      <c r="K96" s="24">
        <v>2</v>
      </c>
      <c r="L96" s="55">
        <f t="shared" si="28"/>
        <v>4</v>
      </c>
      <c r="M96" s="24">
        <v>0</v>
      </c>
      <c r="Q96" s="47"/>
      <c r="R96" s="47"/>
      <c r="S96" s="30"/>
      <c r="T96" s="23"/>
      <c r="Z96" s="24"/>
      <c r="AA96" s="24"/>
      <c r="AB96" s="24"/>
      <c r="AC96" s="24"/>
      <c r="AD96" s="24"/>
      <c r="AR96" s="47"/>
    </row>
    <row r="97" spans="1:44" ht="15.75" customHeight="1" x14ac:dyDescent="0.25">
      <c r="A97" s="40"/>
      <c r="D97" s="23" t="s">
        <v>177</v>
      </c>
      <c r="E97" s="23"/>
      <c r="F97" s="23"/>
      <c r="G97" s="23" t="s">
        <v>147</v>
      </c>
      <c r="I97" s="24">
        <v>2</v>
      </c>
      <c r="J97" s="24">
        <v>1</v>
      </c>
      <c r="K97" s="24">
        <v>3</v>
      </c>
      <c r="L97" s="55">
        <f t="shared" si="28"/>
        <v>4</v>
      </c>
      <c r="M97" s="24">
        <v>0</v>
      </c>
      <c r="Q97" s="47"/>
      <c r="R97" s="47"/>
      <c r="S97" s="30"/>
      <c r="T97" s="23" t="s">
        <v>120</v>
      </c>
      <c r="Z97" s="24">
        <f>+Z88+Z95+AC104</f>
        <v>30.5</v>
      </c>
      <c r="AA97" s="24">
        <f>+AA88+AA95</f>
        <v>14</v>
      </c>
      <c r="AB97" s="24">
        <f>+AB88+AB95</f>
        <v>13</v>
      </c>
      <c r="AC97" s="24">
        <f>AB97+AA97</f>
        <v>27</v>
      </c>
      <c r="AD97" s="24">
        <f>+AD88+AD95</f>
        <v>0</v>
      </c>
      <c r="AR97" s="47"/>
    </row>
    <row r="98" spans="1:44" ht="15.75" customHeight="1" x14ac:dyDescent="0.25">
      <c r="A98" s="40"/>
      <c r="D98" s="23" t="s">
        <v>179</v>
      </c>
      <c r="E98" s="23"/>
      <c r="F98" s="23"/>
      <c r="G98" s="23" t="s">
        <v>146</v>
      </c>
      <c r="I98" s="24">
        <v>3</v>
      </c>
      <c r="J98" s="24">
        <v>1</v>
      </c>
      <c r="K98" s="24">
        <v>3</v>
      </c>
      <c r="L98" s="55">
        <f t="shared" si="28"/>
        <v>4</v>
      </c>
      <c r="M98" s="24">
        <v>2</v>
      </c>
      <c r="Q98" s="47"/>
      <c r="R98" s="47"/>
      <c r="S98" s="30"/>
      <c r="T98" s="23" t="s">
        <v>107</v>
      </c>
      <c r="Z98" s="24">
        <f>+Z15+Z28+Z41+Z54+AM15+AM28+AM41+AM54</f>
        <v>30.5</v>
      </c>
      <c r="AA98" s="24">
        <f>+AA15+AA28+AA41+AA54+AN15+AN28+AN41+AN54</f>
        <v>14</v>
      </c>
      <c r="AB98" s="24">
        <f>+AB15+AB28+AB41+AB54+AO15+AO28+AO41+AO54</f>
        <v>13</v>
      </c>
      <c r="AC98" s="24">
        <f>+AC15+AC28+AC41+AC54+AP15+AP28+AP41+AP54</f>
        <v>27</v>
      </c>
      <c r="AD98" s="24">
        <f>+AD15+AD28+AD41+AD54+AQ15+AQ28+AQ41+AQ54</f>
        <v>0</v>
      </c>
      <c r="AR98" s="47"/>
    </row>
    <row r="99" spans="1:44" ht="15.75" customHeight="1" x14ac:dyDescent="0.25">
      <c r="A99" s="40"/>
      <c r="D99" s="23" t="s">
        <v>165</v>
      </c>
      <c r="G99" s="23" t="s">
        <v>17</v>
      </c>
      <c r="I99" s="24">
        <v>2</v>
      </c>
      <c r="J99" s="24">
        <v>1</v>
      </c>
      <c r="K99" s="24">
        <v>3</v>
      </c>
      <c r="L99" s="55">
        <f t="shared" si="28"/>
        <v>4</v>
      </c>
      <c r="M99" s="24">
        <v>0</v>
      </c>
      <c r="Q99" s="47"/>
      <c r="R99" s="47"/>
      <c r="AM99" s="24"/>
      <c r="AN99" s="24"/>
      <c r="AO99" s="24"/>
      <c r="AP99" s="24"/>
      <c r="AQ99" s="24"/>
      <c r="AR99" s="47"/>
    </row>
    <row r="100" spans="1:44" ht="15.75" customHeight="1" x14ac:dyDescent="0.25">
      <c r="A100" s="40"/>
      <c r="D100" s="23" t="s">
        <v>157</v>
      </c>
      <c r="G100" s="16" t="s">
        <v>138</v>
      </c>
      <c r="I100" s="24">
        <v>3</v>
      </c>
      <c r="J100" s="24">
        <v>0</v>
      </c>
      <c r="K100" s="24">
        <v>4</v>
      </c>
      <c r="L100" s="55">
        <f t="shared" si="28"/>
        <v>4</v>
      </c>
      <c r="M100" s="24">
        <v>0</v>
      </c>
      <c r="Q100" s="47"/>
      <c r="R100" s="47"/>
      <c r="AF100" s="30"/>
      <c r="AG100" s="23"/>
      <c r="AM100" s="24"/>
      <c r="AN100" s="24"/>
      <c r="AO100" s="24"/>
      <c r="AP100" s="24"/>
      <c r="AQ100" s="24"/>
      <c r="AR100" s="47"/>
    </row>
    <row r="101" spans="1:44" ht="15.75" customHeight="1" x14ac:dyDescent="0.25">
      <c r="A101" s="40"/>
      <c r="D101" s="23" t="s">
        <v>41</v>
      </c>
      <c r="E101" s="23"/>
      <c r="F101" s="23"/>
      <c r="G101" s="23" t="s">
        <v>136</v>
      </c>
      <c r="I101" s="24">
        <v>3</v>
      </c>
      <c r="J101" s="24">
        <v>1</v>
      </c>
      <c r="K101" s="24">
        <v>2</v>
      </c>
      <c r="L101" s="55">
        <f t="shared" si="28"/>
        <v>3</v>
      </c>
      <c r="M101" s="24">
        <v>0</v>
      </c>
      <c r="Q101" s="47"/>
      <c r="R101" s="47"/>
      <c r="AR101" s="47"/>
    </row>
    <row r="102" spans="1:44" ht="15.75" customHeight="1" thickBot="1" x14ac:dyDescent="0.3">
      <c r="A102" s="40"/>
      <c r="D102" s="23" t="s">
        <v>104</v>
      </c>
      <c r="E102" s="23"/>
      <c r="F102" s="23"/>
      <c r="G102" s="23" t="s">
        <v>147</v>
      </c>
      <c r="I102" s="24">
        <v>3</v>
      </c>
      <c r="J102" s="24">
        <v>1</v>
      </c>
      <c r="K102" s="24">
        <v>2</v>
      </c>
      <c r="L102" s="55">
        <f t="shared" si="28"/>
        <v>3</v>
      </c>
      <c r="M102" s="24">
        <v>2</v>
      </c>
      <c r="Q102" s="47"/>
      <c r="R102" s="47"/>
      <c r="U102" s="42" t="s">
        <v>150</v>
      </c>
      <c r="V102" s="10" t="s">
        <v>168</v>
      </c>
      <c r="W102" s="10"/>
      <c r="X102" s="10"/>
      <c r="Y102" s="10"/>
      <c r="Z102" s="10"/>
      <c r="AA102" s="10"/>
      <c r="AB102" s="10"/>
      <c r="AC102" s="42" t="s">
        <v>4</v>
      </c>
      <c r="AD102" s="42" t="s">
        <v>8</v>
      </c>
      <c r="AE102" s="42" t="s">
        <v>9</v>
      </c>
      <c r="AF102" s="42" t="s">
        <v>10</v>
      </c>
      <c r="AG102" s="42" t="s">
        <v>100</v>
      </c>
      <c r="AH102" s="42"/>
      <c r="AI102" s="42" t="s">
        <v>5</v>
      </c>
      <c r="AJ102" s="42" t="s">
        <v>7</v>
      </c>
      <c r="AK102" s="42" t="s">
        <v>6</v>
      </c>
      <c r="AL102" s="42" t="s">
        <v>101</v>
      </c>
      <c r="AR102" s="47"/>
    </row>
    <row r="103" spans="1:44" ht="15.75" customHeight="1" thickBot="1" x14ac:dyDescent="0.3">
      <c r="A103" s="40"/>
      <c r="D103" s="23" t="s">
        <v>56</v>
      </c>
      <c r="G103" s="23" t="s">
        <v>149</v>
      </c>
      <c r="I103" s="24">
        <v>3</v>
      </c>
      <c r="J103" s="24">
        <v>1</v>
      </c>
      <c r="K103" s="24">
        <v>2</v>
      </c>
      <c r="L103" s="55">
        <f t="shared" si="28"/>
        <v>3</v>
      </c>
      <c r="M103" s="24">
        <v>0</v>
      </c>
      <c r="Q103" s="47"/>
      <c r="R103" s="47"/>
      <c r="U103" s="30">
        <v>7</v>
      </c>
      <c r="V103" s="23" t="s">
        <v>211</v>
      </c>
      <c r="W103" s="23"/>
      <c r="X103" s="23"/>
      <c r="Y103" s="23"/>
      <c r="Z103" s="24"/>
      <c r="AC103" s="24">
        <v>1</v>
      </c>
      <c r="AD103" s="24">
        <v>1</v>
      </c>
      <c r="AE103" s="24">
        <v>0</v>
      </c>
      <c r="AF103" s="24">
        <v>0</v>
      </c>
      <c r="AG103" s="120">
        <f t="shared" ref="AG103" si="41">+(AD103*2+AF103)/(2*AC103)</f>
        <v>1</v>
      </c>
      <c r="AH103" s="120"/>
      <c r="AI103" s="24">
        <v>2</v>
      </c>
      <c r="AJ103" s="24">
        <v>0</v>
      </c>
      <c r="AK103" s="24">
        <v>0</v>
      </c>
      <c r="AL103" s="26">
        <f t="shared" ref="AL103" si="42">+AI103/AC103</f>
        <v>2</v>
      </c>
      <c r="AR103" s="47"/>
    </row>
    <row r="104" spans="1:44" ht="15.75" customHeight="1" x14ac:dyDescent="0.25">
      <c r="A104" s="40"/>
      <c r="D104" s="23" t="s">
        <v>62</v>
      </c>
      <c r="E104" s="23"/>
      <c r="F104" s="23"/>
      <c r="G104" s="16" t="s">
        <v>21</v>
      </c>
      <c r="I104" s="24">
        <v>2</v>
      </c>
      <c r="J104" s="24">
        <v>1</v>
      </c>
      <c r="K104" s="24">
        <v>2</v>
      </c>
      <c r="L104" s="55">
        <f t="shared" si="28"/>
        <v>3</v>
      </c>
      <c r="M104" s="24">
        <v>0</v>
      </c>
      <c r="Q104" s="47"/>
      <c r="R104" s="47"/>
      <c r="U104" s="8"/>
      <c r="V104" s="35"/>
      <c r="W104" s="34" t="s">
        <v>27</v>
      </c>
      <c r="X104" s="35"/>
      <c r="Y104" s="35"/>
      <c r="Z104" s="15"/>
      <c r="AA104" s="8"/>
      <c r="AB104" s="8"/>
      <c r="AC104" s="15">
        <f>SUM(AC103)</f>
        <v>1</v>
      </c>
      <c r="AD104" s="15">
        <f t="shared" ref="AD104:AF104" si="43">SUM(AD103)</f>
        <v>1</v>
      </c>
      <c r="AE104" s="15">
        <f t="shared" si="43"/>
        <v>0</v>
      </c>
      <c r="AF104" s="15">
        <f t="shared" si="43"/>
        <v>0</v>
      </c>
      <c r="AG104" s="118">
        <f>(2*AD104+AF104)/(2*AC104)</f>
        <v>1</v>
      </c>
      <c r="AH104" s="118"/>
      <c r="AI104" s="15">
        <f t="shared" ref="AI104:AK104" si="44">SUM(AI103)</f>
        <v>2</v>
      </c>
      <c r="AJ104" s="15">
        <f t="shared" si="44"/>
        <v>0</v>
      </c>
      <c r="AK104" s="15">
        <f t="shared" si="44"/>
        <v>0</v>
      </c>
      <c r="AL104" s="36">
        <f>+AI104/AC104</f>
        <v>2</v>
      </c>
      <c r="AR104" s="47"/>
    </row>
    <row r="105" spans="1:44" ht="15.75" customHeight="1" x14ac:dyDescent="0.25">
      <c r="A105" s="40"/>
      <c r="D105" s="23" t="s">
        <v>144</v>
      </c>
      <c r="E105" s="23"/>
      <c r="F105" s="23"/>
      <c r="G105" s="16" t="s">
        <v>138</v>
      </c>
      <c r="I105" s="24">
        <v>3</v>
      </c>
      <c r="J105" s="24">
        <v>0</v>
      </c>
      <c r="K105" s="24">
        <v>3</v>
      </c>
      <c r="L105" s="55">
        <f t="shared" si="28"/>
        <v>3</v>
      </c>
      <c r="M105" s="24">
        <v>0</v>
      </c>
      <c r="Q105" s="47"/>
      <c r="R105" s="47"/>
      <c r="AR105" s="47"/>
    </row>
    <row r="106" spans="1:44" ht="15.75" customHeight="1" x14ac:dyDescent="0.25">
      <c r="A106" s="40"/>
      <c r="D106" s="23"/>
      <c r="E106" s="23"/>
      <c r="F106" s="23"/>
      <c r="G106" s="16"/>
      <c r="H106" s="24"/>
      <c r="I106" s="24"/>
      <c r="J106" s="24"/>
      <c r="K106" s="24"/>
      <c r="L106" s="24"/>
      <c r="M106" s="24"/>
      <c r="Q106" s="47"/>
      <c r="R106" s="47"/>
      <c r="AR106" s="47"/>
    </row>
    <row r="107" spans="1:44" ht="15.75" customHeight="1" x14ac:dyDescent="0.25">
      <c r="A107" s="40"/>
      <c r="D107" s="23"/>
      <c r="E107" s="23"/>
      <c r="F107" s="23"/>
      <c r="G107" s="16"/>
      <c r="H107" s="24"/>
      <c r="I107" s="24"/>
      <c r="J107" s="24"/>
      <c r="K107" s="24"/>
      <c r="L107" s="24"/>
      <c r="M107" s="24"/>
      <c r="Q107" s="47"/>
      <c r="R107" s="47"/>
      <c r="S107" s="30"/>
      <c r="T107" s="23"/>
      <c r="AM107" s="24"/>
      <c r="AN107" s="24"/>
      <c r="AO107" s="24"/>
      <c r="AP107" s="24"/>
      <c r="AQ107" s="24"/>
      <c r="AR107" s="47"/>
    </row>
    <row r="108" spans="1:44" ht="15.75" customHeight="1" thickBot="1" x14ac:dyDescent="0.3">
      <c r="A108" s="40"/>
      <c r="D108" s="2" t="s">
        <v>109</v>
      </c>
      <c r="E108" s="2"/>
      <c r="F108" s="2"/>
      <c r="G108" s="4" t="s">
        <v>2</v>
      </c>
      <c r="H108" s="4"/>
      <c r="I108" s="4" t="s">
        <v>4</v>
      </c>
      <c r="J108" s="4" t="s">
        <v>29</v>
      </c>
      <c r="K108" s="4" t="s">
        <v>30</v>
      </c>
      <c r="L108" s="4" t="s">
        <v>31</v>
      </c>
      <c r="M108" s="56" t="s">
        <v>3</v>
      </c>
      <c r="Q108" s="47"/>
      <c r="R108" s="47"/>
      <c r="S108" s="30"/>
      <c r="T108" s="23"/>
      <c r="Z108" s="24"/>
      <c r="AA108" s="24"/>
      <c r="AB108" s="24"/>
      <c r="AC108" s="24"/>
      <c r="AD108" s="24"/>
      <c r="AF108" s="30"/>
      <c r="AG108" s="23"/>
      <c r="AM108" s="24"/>
      <c r="AN108" s="24"/>
      <c r="AO108" s="24"/>
      <c r="AP108" s="24"/>
      <c r="AQ108" s="24"/>
      <c r="AR108" s="47"/>
    </row>
    <row r="109" spans="1:44" ht="15.75" customHeight="1" x14ac:dyDescent="0.25">
      <c r="A109" s="40"/>
      <c r="D109" s="23" t="s">
        <v>126</v>
      </c>
      <c r="G109" s="23" t="s">
        <v>17</v>
      </c>
      <c r="H109" s="24"/>
      <c r="I109" s="24">
        <v>2.5</v>
      </c>
      <c r="J109" s="24">
        <v>0</v>
      </c>
      <c r="K109" s="24">
        <v>0</v>
      </c>
      <c r="L109" s="24">
        <f t="shared" ref="L109:L121" si="45">+J109+K109</f>
        <v>0</v>
      </c>
      <c r="M109" s="55">
        <v>2</v>
      </c>
      <c r="Q109" s="47"/>
      <c r="R109" s="47"/>
      <c r="S109" s="30"/>
      <c r="T109" s="23"/>
      <c r="Z109" s="24"/>
      <c r="AA109" s="24"/>
      <c r="AB109" s="24"/>
      <c r="AC109" s="24"/>
      <c r="AD109" s="24"/>
      <c r="AR109" s="47"/>
    </row>
    <row r="110" spans="1:44" ht="15.75" customHeight="1" x14ac:dyDescent="0.25">
      <c r="A110" s="40"/>
      <c r="D110" s="23" t="s">
        <v>158</v>
      </c>
      <c r="E110" s="23"/>
      <c r="F110" s="23"/>
      <c r="G110" s="23" t="s">
        <v>136</v>
      </c>
      <c r="H110" s="24"/>
      <c r="I110" s="24">
        <v>3</v>
      </c>
      <c r="J110" s="24">
        <v>3</v>
      </c>
      <c r="K110" s="24">
        <v>3</v>
      </c>
      <c r="L110" s="24">
        <f t="shared" si="45"/>
        <v>6</v>
      </c>
      <c r="M110" s="55">
        <v>2</v>
      </c>
      <c r="Q110" s="47"/>
      <c r="R110" s="47"/>
      <c r="AR110" s="47"/>
    </row>
    <row r="111" spans="1:44" ht="15.75" customHeight="1" x14ac:dyDescent="0.25">
      <c r="A111" s="40"/>
      <c r="D111" s="23" t="s">
        <v>112</v>
      </c>
      <c r="E111" s="23"/>
      <c r="F111" s="23"/>
      <c r="G111" s="23" t="s">
        <v>148</v>
      </c>
      <c r="H111" s="24"/>
      <c r="I111" s="24">
        <v>3</v>
      </c>
      <c r="J111" s="24">
        <v>4</v>
      </c>
      <c r="K111" s="24">
        <v>1</v>
      </c>
      <c r="L111" s="24">
        <f t="shared" si="45"/>
        <v>5</v>
      </c>
      <c r="M111" s="55">
        <v>2</v>
      </c>
      <c r="Q111" s="47"/>
      <c r="R111" s="47"/>
      <c r="AR111" s="47"/>
    </row>
    <row r="112" spans="1:44" ht="15.75" customHeight="1" x14ac:dyDescent="0.25">
      <c r="A112" s="40"/>
      <c r="D112" s="23" t="s">
        <v>179</v>
      </c>
      <c r="E112" s="23"/>
      <c r="F112" s="23"/>
      <c r="G112" s="23" t="s">
        <v>146</v>
      </c>
      <c r="H112" s="24"/>
      <c r="I112" s="24">
        <v>3</v>
      </c>
      <c r="J112" s="24">
        <v>1</v>
      </c>
      <c r="K112" s="24">
        <v>3</v>
      </c>
      <c r="L112" s="24">
        <f t="shared" si="45"/>
        <v>4</v>
      </c>
      <c r="M112" s="55">
        <v>2</v>
      </c>
      <c r="Q112" s="47"/>
      <c r="R112" s="47"/>
      <c r="S112" s="30"/>
      <c r="T112" s="23"/>
      <c r="Z112" s="24"/>
      <c r="AA112" s="24"/>
      <c r="AB112" s="24"/>
      <c r="AC112" s="24"/>
      <c r="AD112" s="24"/>
      <c r="AP112" s="24"/>
      <c r="AQ112" s="24"/>
      <c r="AR112" s="47"/>
    </row>
    <row r="113" spans="1:44" ht="15.75" customHeight="1" x14ac:dyDescent="0.25">
      <c r="A113" s="40"/>
      <c r="D113" s="23" t="s">
        <v>104</v>
      </c>
      <c r="E113" s="23"/>
      <c r="F113" s="23"/>
      <c r="G113" s="23" t="s">
        <v>147</v>
      </c>
      <c r="H113" s="24"/>
      <c r="I113" s="24">
        <v>3</v>
      </c>
      <c r="J113" s="24">
        <v>1</v>
      </c>
      <c r="K113" s="24">
        <v>2</v>
      </c>
      <c r="L113" s="24">
        <f t="shared" si="45"/>
        <v>3</v>
      </c>
      <c r="M113" s="55">
        <v>2</v>
      </c>
      <c r="Q113" s="47"/>
      <c r="R113" s="47"/>
      <c r="AR113" s="47"/>
    </row>
    <row r="114" spans="1:44" ht="15.75" customHeight="1" x14ac:dyDescent="0.25">
      <c r="A114" s="40"/>
      <c r="D114" s="23" t="s">
        <v>154</v>
      </c>
      <c r="E114" s="23"/>
      <c r="F114" s="23"/>
      <c r="G114" s="23" t="s">
        <v>147</v>
      </c>
      <c r="H114" s="24"/>
      <c r="I114" s="24">
        <v>3</v>
      </c>
      <c r="J114" s="24">
        <v>1</v>
      </c>
      <c r="K114" s="24">
        <v>1</v>
      </c>
      <c r="L114" s="24">
        <f t="shared" si="45"/>
        <v>2</v>
      </c>
      <c r="M114" s="55">
        <v>2</v>
      </c>
      <c r="Q114" s="47"/>
      <c r="R114" s="47"/>
      <c r="AR114" s="47"/>
    </row>
    <row r="115" spans="1:44" ht="15.75" customHeight="1" x14ac:dyDescent="0.25">
      <c r="A115" s="40"/>
      <c r="D115" s="23" t="s">
        <v>51</v>
      </c>
      <c r="E115" s="23"/>
      <c r="F115" s="23"/>
      <c r="G115" s="23" t="s">
        <v>17</v>
      </c>
      <c r="H115" s="24"/>
      <c r="I115" s="24">
        <v>3</v>
      </c>
      <c r="J115" s="24">
        <v>1</v>
      </c>
      <c r="K115" s="24">
        <v>1</v>
      </c>
      <c r="L115" s="24">
        <f t="shared" si="45"/>
        <v>2</v>
      </c>
      <c r="M115" s="55">
        <v>2</v>
      </c>
      <c r="Q115" s="47"/>
      <c r="R115" s="47"/>
      <c r="AR115" s="47"/>
    </row>
    <row r="116" spans="1:44" ht="15.75" customHeight="1" x14ac:dyDescent="0.25">
      <c r="A116" s="40"/>
      <c r="D116" s="23" t="s">
        <v>156</v>
      </c>
      <c r="G116" s="23" t="s">
        <v>136</v>
      </c>
      <c r="H116" s="24"/>
      <c r="I116" s="24">
        <v>3</v>
      </c>
      <c r="J116" s="24">
        <v>0</v>
      </c>
      <c r="K116" s="24">
        <v>2</v>
      </c>
      <c r="L116" s="24">
        <f t="shared" si="45"/>
        <v>2</v>
      </c>
      <c r="M116" s="55">
        <v>2</v>
      </c>
      <c r="Q116" s="47"/>
      <c r="R116" s="47"/>
      <c r="AR116" s="47"/>
    </row>
    <row r="117" spans="1:44" ht="15.75" customHeight="1" x14ac:dyDescent="0.25">
      <c r="A117" s="40"/>
      <c r="D117" s="23" t="s">
        <v>44</v>
      </c>
      <c r="E117" s="23"/>
      <c r="F117" s="23"/>
      <c r="G117" s="23" t="s">
        <v>146</v>
      </c>
      <c r="H117" s="24"/>
      <c r="I117" s="24">
        <v>3</v>
      </c>
      <c r="J117" s="24">
        <v>0</v>
      </c>
      <c r="K117" s="24">
        <v>2</v>
      </c>
      <c r="L117" s="24">
        <f t="shared" si="45"/>
        <v>2</v>
      </c>
      <c r="M117" s="55">
        <v>2</v>
      </c>
      <c r="Q117" s="47"/>
      <c r="R117" s="47"/>
      <c r="AR117" s="47"/>
    </row>
    <row r="118" spans="1:44" ht="15.75" customHeight="1" x14ac:dyDescent="0.25">
      <c r="A118" s="40"/>
      <c r="D118" s="23" t="s">
        <v>162</v>
      </c>
      <c r="E118" s="23"/>
      <c r="F118" s="23"/>
      <c r="G118" s="23" t="s">
        <v>21</v>
      </c>
      <c r="H118" s="24"/>
      <c r="I118" s="24">
        <v>3</v>
      </c>
      <c r="J118" s="24">
        <v>0</v>
      </c>
      <c r="K118" s="24">
        <v>2</v>
      </c>
      <c r="L118" s="24">
        <f t="shared" si="45"/>
        <v>2</v>
      </c>
      <c r="M118" s="55">
        <v>2</v>
      </c>
      <c r="Q118" s="47"/>
      <c r="R118" s="47"/>
      <c r="AR118" s="47"/>
    </row>
    <row r="119" spans="1:44" ht="15.75" customHeight="1" x14ac:dyDescent="0.25">
      <c r="A119" s="40"/>
      <c r="D119" s="23" t="s">
        <v>38</v>
      </c>
      <c r="E119" s="23"/>
      <c r="F119" s="23"/>
      <c r="G119" s="23" t="s">
        <v>147</v>
      </c>
      <c r="H119" s="24"/>
      <c r="I119" s="24">
        <v>3</v>
      </c>
      <c r="J119" s="24">
        <v>0</v>
      </c>
      <c r="K119" s="24">
        <v>1</v>
      </c>
      <c r="L119" s="24">
        <f t="shared" si="45"/>
        <v>1</v>
      </c>
      <c r="M119" s="55">
        <v>2</v>
      </c>
      <c r="Q119" s="47"/>
      <c r="R119" s="47"/>
      <c r="AR119" s="47"/>
    </row>
    <row r="120" spans="1:44" ht="15.75" customHeight="1" x14ac:dyDescent="0.25">
      <c r="A120" s="40"/>
      <c r="D120" s="23" t="s">
        <v>39</v>
      </c>
      <c r="E120" s="23"/>
      <c r="F120" s="23"/>
      <c r="G120" s="23" t="s">
        <v>148</v>
      </c>
      <c r="H120" s="24"/>
      <c r="I120" s="24">
        <v>3</v>
      </c>
      <c r="J120" s="24">
        <v>0</v>
      </c>
      <c r="K120" s="24">
        <v>1</v>
      </c>
      <c r="L120" s="24">
        <f t="shared" si="45"/>
        <v>1</v>
      </c>
      <c r="M120" s="55">
        <v>2</v>
      </c>
      <c r="Q120" s="47"/>
      <c r="R120" s="47"/>
      <c r="AR120" s="47"/>
    </row>
    <row r="121" spans="1:44" ht="15.75" customHeight="1" x14ac:dyDescent="0.25">
      <c r="A121" s="40"/>
      <c r="D121" s="23" t="s">
        <v>20</v>
      </c>
      <c r="E121" s="23"/>
      <c r="F121" s="23"/>
      <c r="G121" s="16" t="s">
        <v>138</v>
      </c>
      <c r="H121" s="24"/>
      <c r="I121" s="24">
        <v>3</v>
      </c>
      <c r="J121" s="24">
        <v>0</v>
      </c>
      <c r="K121" s="24">
        <v>0</v>
      </c>
      <c r="L121" s="24">
        <f t="shared" si="45"/>
        <v>0</v>
      </c>
      <c r="M121" s="55">
        <v>2</v>
      </c>
      <c r="Q121" s="47"/>
      <c r="R121" s="47"/>
      <c r="S121" s="30"/>
      <c r="T121" s="23"/>
      <c r="U121" s="23"/>
      <c r="V121" s="23"/>
      <c r="W121" s="23"/>
      <c r="X121" s="11"/>
      <c r="Y121" s="23"/>
      <c r="Z121" s="24"/>
      <c r="AA121" s="24"/>
      <c r="AB121" s="24"/>
      <c r="AC121" s="24"/>
      <c r="AD121" s="24"/>
      <c r="AE121" s="115"/>
      <c r="AF121" s="115"/>
      <c r="AG121" s="24"/>
      <c r="AH121" s="24"/>
      <c r="AI121" s="24"/>
      <c r="AJ121" s="24"/>
      <c r="AK121" s="24"/>
      <c r="AL121" s="29"/>
      <c r="AR121" s="47"/>
    </row>
    <row r="122" spans="1:44" ht="15.75" customHeight="1" x14ac:dyDescent="0.25">
      <c r="A122" s="40"/>
      <c r="Q122" s="47"/>
      <c r="R122" s="47"/>
      <c r="S122" s="30"/>
      <c r="T122" s="23"/>
      <c r="U122" s="23"/>
      <c r="V122" s="23"/>
      <c r="W122" s="23"/>
      <c r="X122" s="11"/>
      <c r="Y122" s="23"/>
      <c r="Z122" s="24"/>
      <c r="AA122" s="24"/>
      <c r="AB122" s="24"/>
      <c r="AC122" s="24"/>
      <c r="AD122" s="24"/>
      <c r="AE122" s="115"/>
      <c r="AF122" s="115"/>
      <c r="AG122" s="24"/>
      <c r="AH122" s="24"/>
      <c r="AI122" s="24"/>
      <c r="AJ122" s="24"/>
      <c r="AK122" s="24"/>
      <c r="AL122" s="29"/>
      <c r="AR122" s="47"/>
    </row>
    <row r="123" spans="1:44" ht="15.75" customHeight="1" x14ac:dyDescent="0.25">
      <c r="A123" s="40"/>
      <c r="Q123" s="47"/>
      <c r="R123" s="47"/>
      <c r="S123" s="30"/>
      <c r="T123" s="23"/>
      <c r="U123" s="23"/>
      <c r="V123" s="23"/>
      <c r="W123" s="23"/>
      <c r="X123" s="11"/>
      <c r="Y123" s="23"/>
      <c r="Z123" s="24"/>
      <c r="AA123" s="24"/>
      <c r="AB123" s="24"/>
      <c r="AC123" s="24"/>
      <c r="AD123" s="24"/>
      <c r="AE123" s="115"/>
      <c r="AF123" s="115"/>
      <c r="AG123" s="24"/>
      <c r="AH123" s="24"/>
      <c r="AI123" s="24"/>
      <c r="AJ123" s="24"/>
      <c r="AK123" s="24"/>
      <c r="AL123" s="29"/>
      <c r="AR123" s="47"/>
    </row>
    <row r="124" spans="1:44" ht="15.75" customHeight="1" x14ac:dyDescent="0.25">
      <c r="A124" s="40"/>
      <c r="Q124" s="47"/>
      <c r="R124" s="47"/>
      <c r="S124" s="30"/>
      <c r="T124" s="23"/>
      <c r="U124" s="23"/>
      <c r="V124" s="23"/>
      <c r="W124" s="23"/>
      <c r="X124" s="11"/>
      <c r="Y124" s="23"/>
      <c r="Z124" s="24"/>
      <c r="AA124" s="24"/>
      <c r="AB124" s="24"/>
      <c r="AC124" s="24"/>
      <c r="AD124" s="24"/>
      <c r="AE124" s="44"/>
      <c r="AF124" s="44"/>
      <c r="AG124" s="24"/>
      <c r="AH124" s="24"/>
      <c r="AI124" s="24"/>
      <c r="AJ124" s="24"/>
      <c r="AK124" s="24"/>
      <c r="AL124" s="29"/>
      <c r="AR124" s="47"/>
    </row>
    <row r="125" spans="1:44" ht="15.75" customHeight="1" x14ac:dyDescent="0.25">
      <c r="A125" s="40"/>
      <c r="Q125" s="47"/>
      <c r="R125" s="47"/>
      <c r="S125" s="30"/>
      <c r="T125" s="23"/>
      <c r="U125" s="23"/>
      <c r="V125" s="23"/>
      <c r="W125" s="23"/>
      <c r="X125" s="11"/>
      <c r="Y125" s="23"/>
      <c r="Z125" s="24"/>
      <c r="AA125" s="24"/>
      <c r="AB125" s="24"/>
      <c r="AC125" s="24"/>
      <c r="AD125" s="24"/>
      <c r="AE125" s="44"/>
      <c r="AF125" s="44"/>
      <c r="AG125" s="24"/>
      <c r="AH125" s="24"/>
      <c r="AI125" s="24"/>
      <c r="AJ125" s="24"/>
      <c r="AK125" s="24"/>
      <c r="AL125" s="29"/>
      <c r="AR125" s="47"/>
    </row>
    <row r="126" spans="1:44" ht="15.75" customHeight="1" x14ac:dyDescent="0.25">
      <c r="A126" s="40"/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Q127" s="47"/>
      <c r="R127" s="47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x14ac:dyDescent="0.25">
      <c r="A133" s="40"/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0"/>
      <c r="R135" s="40"/>
      <c r="AR135" s="40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S138" s="30"/>
      <c r="T138" s="23"/>
      <c r="U138" s="23"/>
      <c r="V138" s="23"/>
      <c r="W138" s="23"/>
      <c r="X138" s="11"/>
      <c r="Y138" s="23"/>
      <c r="Z138" s="24"/>
      <c r="AA138" s="24"/>
      <c r="AB138" s="24"/>
      <c r="AC138" s="24"/>
      <c r="AD138" s="24"/>
      <c r="AE138" s="29"/>
      <c r="AF138" s="24"/>
      <c r="AG138" s="24"/>
      <c r="AH138" s="24"/>
      <c r="AI138" s="24"/>
      <c r="AJ138" s="24"/>
      <c r="AK138" s="24"/>
      <c r="AL138" s="26"/>
      <c r="AR138" s="40"/>
    </row>
    <row r="139" spans="1:44" ht="15.75" customHeight="1" x14ac:dyDescent="0.25">
      <c r="A139" s="40"/>
      <c r="Q139" s="40"/>
      <c r="R139" s="40"/>
      <c r="S139" s="30"/>
      <c r="T139" s="23"/>
      <c r="AA139" s="24"/>
      <c r="AB139" s="24"/>
      <c r="AC139" s="24"/>
      <c r="AD139" s="24"/>
      <c r="AE139" s="29"/>
      <c r="AF139" s="24"/>
      <c r="AG139" s="24"/>
      <c r="AH139" s="24"/>
      <c r="AI139" s="24"/>
      <c r="AJ139" s="24"/>
      <c r="AK139" s="24"/>
      <c r="AL139" s="26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5"/>
      <c r="R141" s="45"/>
      <c r="AR141" s="45"/>
    </row>
    <row r="142" spans="1:44" ht="15.75" customHeight="1" x14ac:dyDescent="0.25">
      <c r="A142" s="40"/>
      <c r="Q142" s="45"/>
      <c r="R142" s="45"/>
      <c r="AR142" s="45"/>
    </row>
    <row r="143" spans="1:44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</row>
    <row r="144" spans="1:44" ht="15.75" x14ac:dyDescent="0.25">
      <c r="A144" s="40"/>
      <c r="Q144" s="45"/>
      <c r="R144" s="45"/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3">
    <mergeCell ref="AG103:AH103"/>
    <mergeCell ref="AG104:AH104"/>
    <mergeCell ref="AE121:AF121"/>
    <mergeCell ref="AE122:AF122"/>
    <mergeCell ref="AE123:AF123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4CAD2-80AA-44F1-9A12-7C8F4451D273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0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2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1</v>
      </c>
      <c r="Q3" s="40"/>
      <c r="R3" s="40"/>
      <c r="U3" s="30">
        <v>7.5</v>
      </c>
      <c r="V3" s="23" t="s">
        <v>97</v>
      </c>
      <c r="X3" s="23"/>
      <c r="Y3" s="23"/>
      <c r="Z3" s="23" t="s">
        <v>132</v>
      </c>
      <c r="AB3" s="24"/>
      <c r="AC3" s="24">
        <v>2</v>
      </c>
      <c r="AD3" s="24">
        <v>1</v>
      </c>
      <c r="AE3" s="24">
        <v>0</v>
      </c>
      <c r="AF3" s="24">
        <v>1</v>
      </c>
      <c r="AG3" s="118">
        <f t="shared" ref="AG3:AG10" si="0">+(AD3*2+AF3)/(2*AC3)</f>
        <v>0.75</v>
      </c>
      <c r="AH3" s="118"/>
      <c r="AI3" s="24">
        <v>3</v>
      </c>
      <c r="AJ3" s="24">
        <v>0</v>
      </c>
      <c r="AK3" s="24">
        <v>0</v>
      </c>
      <c r="AL3" s="26">
        <f t="shared" ref="AL3:AL10" si="1">+AI3/AC3</f>
        <v>1.5</v>
      </c>
      <c r="AQ3" s="24"/>
      <c r="AR3" s="45"/>
    </row>
    <row r="4" spans="1:44" ht="18" x14ac:dyDescent="0.25">
      <c r="A4" s="40"/>
      <c r="B4" s="5">
        <v>5</v>
      </c>
      <c r="C4" s="6" t="s">
        <v>23</v>
      </c>
      <c r="D4" s="11"/>
      <c r="E4" s="6"/>
      <c r="F4" s="11"/>
      <c r="G4" s="5">
        <v>2</v>
      </c>
      <c r="H4" s="5">
        <v>0</v>
      </c>
      <c r="I4" s="5">
        <v>0</v>
      </c>
      <c r="J4" s="5">
        <f t="shared" ref="J4:J11" si="2">2*G4+I4</f>
        <v>4</v>
      </c>
      <c r="K4" s="38">
        <f t="shared" ref="K4:K11" si="3">+J4/((G4+H4+I4)*2)</f>
        <v>1</v>
      </c>
      <c r="L4" s="5">
        <f>+$AN$27</f>
        <v>9</v>
      </c>
      <c r="M4" s="5">
        <v>5</v>
      </c>
      <c r="N4" s="5">
        <f>+$AO$27</f>
        <v>18</v>
      </c>
      <c r="O4" s="5">
        <f>+$AQ$27</f>
        <v>0</v>
      </c>
      <c r="P4" s="5">
        <v>1</v>
      </c>
      <c r="Q4" s="46"/>
      <c r="R4" s="40"/>
      <c r="U4" s="30">
        <v>7.5</v>
      </c>
      <c r="V4" s="23" t="s">
        <v>98</v>
      </c>
      <c r="X4" s="23"/>
      <c r="Y4" s="23"/>
      <c r="Z4" s="23" t="s">
        <v>19</v>
      </c>
      <c r="AB4" s="24"/>
      <c r="AC4" s="24">
        <v>2</v>
      </c>
      <c r="AD4" s="24">
        <v>1</v>
      </c>
      <c r="AE4" s="24">
        <v>0</v>
      </c>
      <c r="AF4" s="24">
        <v>1</v>
      </c>
      <c r="AG4" s="115">
        <f t="shared" si="0"/>
        <v>0.75</v>
      </c>
      <c r="AH4" s="115"/>
      <c r="AI4" s="24">
        <v>3</v>
      </c>
      <c r="AJ4" s="24">
        <v>0</v>
      </c>
      <c r="AK4" s="24">
        <v>0</v>
      </c>
      <c r="AL4" s="26">
        <f t="shared" si="1"/>
        <v>1.5</v>
      </c>
      <c r="AQ4" s="24"/>
      <c r="AR4" s="45"/>
    </row>
    <row r="5" spans="1:44" ht="18" x14ac:dyDescent="0.25">
      <c r="A5" s="40"/>
      <c r="B5" s="5">
        <v>4</v>
      </c>
      <c r="C5" s="6" t="s">
        <v>160</v>
      </c>
      <c r="D5" s="11"/>
      <c r="E5" s="11"/>
      <c r="F5" s="11"/>
      <c r="G5" s="5">
        <v>1</v>
      </c>
      <c r="H5" s="5">
        <v>0</v>
      </c>
      <c r="I5" s="5">
        <v>1</v>
      </c>
      <c r="J5" s="5">
        <f t="shared" si="2"/>
        <v>3</v>
      </c>
      <c r="K5" s="38">
        <f t="shared" si="3"/>
        <v>0.75</v>
      </c>
      <c r="L5" s="5">
        <f>+$AA$66</f>
        <v>8</v>
      </c>
      <c r="M5" s="5">
        <v>3</v>
      </c>
      <c r="N5" s="5">
        <f>+$AB$66</f>
        <v>11</v>
      </c>
      <c r="O5" s="5">
        <f>+$AD$66</f>
        <v>2</v>
      </c>
      <c r="P5" s="5">
        <v>1</v>
      </c>
      <c r="Q5" s="46"/>
      <c r="R5" s="40"/>
      <c r="U5" s="30">
        <v>7</v>
      </c>
      <c r="V5" s="23" t="s">
        <v>176</v>
      </c>
      <c r="X5" s="23"/>
      <c r="Y5" s="23"/>
      <c r="Z5" s="23" t="s">
        <v>23</v>
      </c>
      <c r="AB5" s="24"/>
      <c r="AC5" s="24">
        <v>1</v>
      </c>
      <c r="AD5" s="24">
        <v>1</v>
      </c>
      <c r="AE5" s="24">
        <v>0</v>
      </c>
      <c r="AF5" s="24">
        <v>0</v>
      </c>
      <c r="AG5" s="115">
        <f t="shared" si="0"/>
        <v>1</v>
      </c>
      <c r="AH5" s="115"/>
      <c r="AI5" s="24">
        <v>3</v>
      </c>
      <c r="AJ5" s="24">
        <v>0</v>
      </c>
      <c r="AK5" s="24">
        <v>0</v>
      </c>
      <c r="AL5" s="26">
        <f t="shared" si="1"/>
        <v>3</v>
      </c>
      <c r="AQ5" s="24"/>
      <c r="AR5" s="45"/>
    </row>
    <row r="6" spans="1:44" ht="18" x14ac:dyDescent="0.25">
      <c r="A6" s="40"/>
      <c r="B6" s="5">
        <v>2</v>
      </c>
      <c r="C6" s="6" t="s">
        <v>132</v>
      </c>
      <c r="D6" s="11"/>
      <c r="E6" s="11"/>
      <c r="F6" s="11"/>
      <c r="G6" s="5">
        <v>1</v>
      </c>
      <c r="H6" s="5">
        <v>0</v>
      </c>
      <c r="I6" s="5">
        <v>1</v>
      </c>
      <c r="J6" s="5">
        <f t="shared" si="2"/>
        <v>3</v>
      </c>
      <c r="K6" s="38">
        <f t="shared" si="3"/>
        <v>0.75</v>
      </c>
      <c r="L6" s="5">
        <f>+$AA$40</f>
        <v>5</v>
      </c>
      <c r="M6" s="5">
        <v>3</v>
      </c>
      <c r="N6" s="5">
        <f>+$AB$40</f>
        <v>10</v>
      </c>
      <c r="O6" s="5">
        <f>+$AD$40</f>
        <v>2</v>
      </c>
      <c r="P6" s="5">
        <v>1</v>
      </c>
      <c r="Q6" s="46"/>
      <c r="R6" s="40"/>
      <c r="U6" s="30">
        <v>7.5</v>
      </c>
      <c r="V6" s="23" t="s">
        <v>111</v>
      </c>
      <c r="X6" s="23"/>
      <c r="Y6" s="23"/>
      <c r="Z6" s="23" t="s">
        <v>21</v>
      </c>
      <c r="AB6" s="24"/>
      <c r="AC6" s="24">
        <v>2</v>
      </c>
      <c r="AD6" s="24">
        <v>1</v>
      </c>
      <c r="AE6" s="24">
        <v>1</v>
      </c>
      <c r="AF6" s="24">
        <v>0</v>
      </c>
      <c r="AG6" s="115">
        <f t="shared" si="0"/>
        <v>0.5</v>
      </c>
      <c r="AH6" s="115"/>
      <c r="AI6" s="24">
        <v>6</v>
      </c>
      <c r="AJ6" s="24">
        <v>0</v>
      </c>
      <c r="AK6" s="24">
        <v>0</v>
      </c>
      <c r="AL6" s="26">
        <f t="shared" si="1"/>
        <v>3</v>
      </c>
      <c r="AQ6" s="24"/>
      <c r="AR6" s="45"/>
    </row>
    <row r="7" spans="1:44" ht="18" x14ac:dyDescent="0.25">
      <c r="A7" s="40"/>
      <c r="B7" s="5">
        <v>8</v>
      </c>
      <c r="C7" s="6" t="s">
        <v>15</v>
      </c>
      <c r="D7" s="11"/>
      <c r="E7" s="6"/>
      <c r="F7" s="11"/>
      <c r="G7" s="5">
        <v>1</v>
      </c>
      <c r="H7" s="5">
        <v>1</v>
      </c>
      <c r="I7" s="5">
        <v>0</v>
      </c>
      <c r="J7" s="5">
        <f t="shared" si="2"/>
        <v>2</v>
      </c>
      <c r="K7" s="38">
        <f t="shared" si="3"/>
        <v>0.5</v>
      </c>
      <c r="L7" s="5">
        <f>+$AN$66</f>
        <v>6</v>
      </c>
      <c r="M7" s="5">
        <v>7</v>
      </c>
      <c r="N7" s="5">
        <f>+$AO$66</f>
        <v>6</v>
      </c>
      <c r="O7" s="5">
        <f>+$AQ$66</f>
        <v>2</v>
      </c>
      <c r="P7" s="5">
        <v>1</v>
      </c>
      <c r="Q7" s="46"/>
      <c r="R7" s="40"/>
      <c r="U7" s="30">
        <v>7</v>
      </c>
      <c r="V7" s="23" t="s">
        <v>22</v>
      </c>
      <c r="X7" s="23"/>
      <c r="Y7" s="23"/>
      <c r="Z7" s="23" t="s">
        <v>15</v>
      </c>
      <c r="AB7" s="24"/>
      <c r="AC7" s="24">
        <v>2</v>
      </c>
      <c r="AD7" s="24">
        <v>1</v>
      </c>
      <c r="AE7" s="24">
        <v>1</v>
      </c>
      <c r="AF7" s="24">
        <v>0</v>
      </c>
      <c r="AG7" s="115">
        <f t="shared" si="0"/>
        <v>0.5</v>
      </c>
      <c r="AH7" s="115"/>
      <c r="AI7" s="24">
        <v>7</v>
      </c>
      <c r="AJ7" s="24">
        <v>0</v>
      </c>
      <c r="AK7" s="24">
        <v>0</v>
      </c>
      <c r="AL7" s="26">
        <f t="shared" si="1"/>
        <v>3.5</v>
      </c>
      <c r="AQ7" s="24"/>
      <c r="AR7" s="45"/>
    </row>
    <row r="8" spans="1:44" ht="18" x14ac:dyDescent="0.25">
      <c r="A8" s="40"/>
      <c r="B8" s="5">
        <v>3</v>
      </c>
      <c r="C8" s="6" t="s">
        <v>47</v>
      </c>
      <c r="D8" s="11"/>
      <c r="E8" s="11"/>
      <c r="F8" s="11"/>
      <c r="G8" s="5">
        <v>1</v>
      </c>
      <c r="H8" s="5">
        <v>1</v>
      </c>
      <c r="I8" s="5">
        <v>0</v>
      </c>
      <c r="J8" s="5">
        <f t="shared" si="2"/>
        <v>2</v>
      </c>
      <c r="K8" s="38">
        <f t="shared" si="3"/>
        <v>0.5</v>
      </c>
      <c r="L8" s="5">
        <f>+$AA$53</f>
        <v>5</v>
      </c>
      <c r="M8" s="5">
        <v>8</v>
      </c>
      <c r="N8" s="5">
        <f>+$AB$53</f>
        <v>8</v>
      </c>
      <c r="O8" s="5">
        <f>+$AD$53</f>
        <v>2</v>
      </c>
      <c r="P8" s="5">
        <v>5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v>2</v>
      </c>
      <c r="AD8" s="24">
        <v>0</v>
      </c>
      <c r="AE8" s="24">
        <v>2</v>
      </c>
      <c r="AF8" s="24">
        <v>0</v>
      </c>
      <c r="AG8" s="115">
        <f t="shared" si="0"/>
        <v>0</v>
      </c>
      <c r="AH8" s="115"/>
      <c r="AI8" s="24">
        <v>7</v>
      </c>
      <c r="AJ8" s="24">
        <v>0</v>
      </c>
      <c r="AK8" s="24">
        <v>0</v>
      </c>
      <c r="AL8" s="26">
        <f t="shared" si="1"/>
        <v>3.5</v>
      </c>
      <c r="AQ8" s="24"/>
      <c r="AR8" s="45"/>
    </row>
    <row r="9" spans="1:44" ht="18" x14ac:dyDescent="0.25">
      <c r="A9" s="40"/>
      <c r="B9" s="5">
        <v>6</v>
      </c>
      <c r="C9" s="6" t="s">
        <v>21</v>
      </c>
      <c r="D9" s="11"/>
      <c r="E9" s="6"/>
      <c r="F9" s="11"/>
      <c r="G9" s="5">
        <v>1</v>
      </c>
      <c r="H9" s="5">
        <v>1</v>
      </c>
      <c r="I9" s="5">
        <v>0</v>
      </c>
      <c r="J9" s="5">
        <f t="shared" si="2"/>
        <v>2</v>
      </c>
      <c r="K9" s="38">
        <f t="shared" si="3"/>
        <v>0.5</v>
      </c>
      <c r="L9" s="5">
        <f>+$AN$40</f>
        <v>6</v>
      </c>
      <c r="M9" s="5">
        <v>6</v>
      </c>
      <c r="N9" s="5">
        <f>+$AO$40</f>
        <v>6</v>
      </c>
      <c r="O9" s="5">
        <f>+$AQ$40</f>
        <v>0</v>
      </c>
      <c r="P9" s="5">
        <v>5</v>
      </c>
      <c r="Q9" s="46"/>
      <c r="R9" s="40"/>
      <c r="U9" s="30">
        <v>7.5</v>
      </c>
      <c r="V9" s="23" t="s">
        <v>16</v>
      </c>
      <c r="X9" s="23"/>
      <c r="Y9" s="23"/>
      <c r="Z9" s="23" t="s">
        <v>17</v>
      </c>
      <c r="AB9" s="24"/>
      <c r="AC9" s="24">
        <v>2</v>
      </c>
      <c r="AD9" s="24">
        <v>0</v>
      </c>
      <c r="AE9" s="24">
        <v>2</v>
      </c>
      <c r="AF9" s="24">
        <v>0</v>
      </c>
      <c r="AG9" s="115">
        <f t="shared" si="0"/>
        <v>0</v>
      </c>
      <c r="AH9" s="115"/>
      <c r="AI9" s="24">
        <v>7</v>
      </c>
      <c r="AJ9" s="24">
        <v>0</v>
      </c>
      <c r="AK9" s="24">
        <v>0</v>
      </c>
      <c r="AL9" s="26">
        <f t="shared" si="1"/>
        <v>3.5</v>
      </c>
      <c r="AQ9" s="24"/>
      <c r="AR9" s="45"/>
    </row>
    <row r="10" spans="1:44" ht="18" x14ac:dyDescent="0.25">
      <c r="A10" s="46"/>
      <c r="B10" s="5">
        <v>1</v>
      </c>
      <c r="C10" s="6" t="s">
        <v>131</v>
      </c>
      <c r="D10" s="11"/>
      <c r="E10" s="6"/>
      <c r="F10" s="11"/>
      <c r="G10" s="5">
        <v>0</v>
      </c>
      <c r="H10" s="5">
        <v>2</v>
      </c>
      <c r="I10" s="5">
        <v>0</v>
      </c>
      <c r="J10" s="5">
        <f t="shared" si="2"/>
        <v>0</v>
      </c>
      <c r="K10" s="38">
        <f t="shared" si="3"/>
        <v>0</v>
      </c>
      <c r="L10" s="5">
        <f>+$AA$27</f>
        <v>3</v>
      </c>
      <c r="M10" s="5">
        <v>7</v>
      </c>
      <c r="N10" s="5">
        <f>+$AB$27</f>
        <v>6</v>
      </c>
      <c r="O10" s="5">
        <f>+$AD$27</f>
        <v>0</v>
      </c>
      <c r="P10" s="5">
        <v>5</v>
      </c>
      <c r="Q10" s="46"/>
      <c r="R10" s="46"/>
      <c r="U10" s="30">
        <v>7</v>
      </c>
      <c r="V10" s="23" t="s">
        <v>24</v>
      </c>
      <c r="X10" s="23"/>
      <c r="Y10" s="23"/>
      <c r="Z10" s="23" t="s">
        <v>25</v>
      </c>
      <c r="AB10" s="24"/>
      <c r="AC10" s="24">
        <v>2</v>
      </c>
      <c r="AD10" s="24">
        <v>1</v>
      </c>
      <c r="AE10" s="24">
        <v>1</v>
      </c>
      <c r="AF10" s="24">
        <v>0</v>
      </c>
      <c r="AG10" s="115">
        <f t="shared" si="0"/>
        <v>0.5</v>
      </c>
      <c r="AH10" s="115"/>
      <c r="AI10" s="24">
        <v>8</v>
      </c>
      <c r="AJ10" s="24">
        <v>0</v>
      </c>
      <c r="AK10" s="24">
        <v>0</v>
      </c>
      <c r="AL10" s="26">
        <f t="shared" si="1"/>
        <v>4</v>
      </c>
      <c r="AQ10" s="24"/>
      <c r="AR10" s="45"/>
    </row>
    <row r="11" spans="1:44" ht="18.75" thickBot="1" x14ac:dyDescent="0.3">
      <c r="A11" s="46"/>
      <c r="B11" s="5">
        <v>7</v>
      </c>
      <c r="C11" s="6" t="s">
        <v>161</v>
      </c>
      <c r="D11" s="11"/>
      <c r="E11" s="6"/>
      <c r="F11" s="11"/>
      <c r="G11" s="5">
        <v>0</v>
      </c>
      <c r="H11" s="5">
        <v>2</v>
      </c>
      <c r="I11" s="5">
        <v>0</v>
      </c>
      <c r="J11" s="5">
        <f t="shared" si="2"/>
        <v>0</v>
      </c>
      <c r="K11" s="38">
        <f t="shared" si="3"/>
        <v>0</v>
      </c>
      <c r="L11" s="5">
        <f>+$AN$53</f>
        <v>4</v>
      </c>
      <c r="M11" s="5">
        <v>7</v>
      </c>
      <c r="N11" s="5">
        <f>+$AO$53</f>
        <v>6</v>
      </c>
      <c r="O11" s="5">
        <f>+$AQ$53</f>
        <v>4</v>
      </c>
      <c r="P11" s="5">
        <v>5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+AC100</f>
        <v>1</v>
      </c>
      <c r="AD11" s="24">
        <f>+AD100</f>
        <v>1</v>
      </c>
      <c r="AE11" s="24">
        <f>+AE100</f>
        <v>0</v>
      </c>
      <c r="AF11" s="24">
        <f>+AF100</f>
        <v>0</v>
      </c>
      <c r="AG11" s="115">
        <f t="shared" ref="AG11" si="4">+(AD11*2+AF11)/(2*AC11)</f>
        <v>1</v>
      </c>
      <c r="AH11" s="115"/>
      <c r="AI11" s="24">
        <f>+AI100</f>
        <v>2</v>
      </c>
      <c r="AJ11" s="24">
        <f>+AJ100</f>
        <v>0</v>
      </c>
      <c r="AK11" s="24">
        <f>+AK100</f>
        <v>0</v>
      </c>
      <c r="AL11" s="26">
        <f t="shared" ref="AL11" si="5">+AI11/AC11</f>
        <v>2</v>
      </c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7</v>
      </c>
      <c r="H12" s="9">
        <f>SUM(H4:H11)</f>
        <v>7</v>
      </c>
      <c r="I12" s="9">
        <f>SUM(I4:I11)</f>
        <v>2</v>
      </c>
      <c r="J12" s="9"/>
      <c r="K12" s="9"/>
      <c r="L12" s="9">
        <f>SUM(L4:L11)</f>
        <v>46</v>
      </c>
      <c r="M12" s="9">
        <f>SUM(M4:M11)</f>
        <v>46</v>
      </c>
      <c r="N12" s="9">
        <f>SUM(N4:N11)</f>
        <v>71</v>
      </c>
      <c r="O12" s="9">
        <f>SUM(O4:O11)</f>
        <v>12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6">SUM(AC3:AC11)</f>
        <v>16</v>
      </c>
      <c r="AD12" s="15">
        <f t="shared" si="6"/>
        <v>7</v>
      </c>
      <c r="AE12" s="15">
        <f t="shared" si="6"/>
        <v>7</v>
      </c>
      <c r="AF12" s="15">
        <f t="shared" si="6"/>
        <v>2</v>
      </c>
      <c r="AG12" s="15"/>
      <c r="AH12" s="15"/>
      <c r="AI12" s="15">
        <f t="shared" ref="AI12:AK12" si="7">SUM(AI3:AI11)</f>
        <v>46</v>
      </c>
      <c r="AJ12" s="15">
        <f t="shared" si="7"/>
        <v>0</v>
      </c>
      <c r="AK12" s="15">
        <f t="shared" si="7"/>
        <v>0</v>
      </c>
      <c r="AL12" s="36">
        <f>+AI12/AC12</f>
        <v>2.875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2 Summary:</v>
      </c>
      <c r="C14" s="54"/>
      <c r="D14" s="54"/>
      <c r="E14" s="116">
        <v>44458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187</v>
      </c>
      <c r="D15" s="11"/>
      <c r="E15" s="23"/>
      <c r="F15" s="23"/>
      <c r="G15" s="5">
        <v>2</v>
      </c>
      <c r="H15" s="24">
        <v>1</v>
      </c>
      <c r="I15" s="23" t="s">
        <v>51</v>
      </c>
      <c r="J15" s="23"/>
      <c r="K15" s="23"/>
      <c r="L15" s="23" t="s">
        <v>232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5</v>
      </c>
      <c r="AA15" s="24">
        <v>2</v>
      </c>
      <c r="AB15" s="24">
        <v>0</v>
      </c>
      <c r="AC15" s="24">
        <f t="shared" ref="AC15:AC26" si="8">+AA15+AB15</f>
        <v>2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2</v>
      </c>
      <c r="AN15" s="15">
        <v>0</v>
      </c>
      <c r="AO15" s="15">
        <v>0</v>
      </c>
      <c r="AP15" s="15">
        <f t="shared" ref="AP15:AP26" si="9">+AN15+AO15</f>
        <v>0</v>
      </c>
      <c r="AQ15" s="15">
        <v>0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1</v>
      </c>
      <c r="I16" s="23" t="s">
        <v>61</v>
      </c>
      <c r="J16" s="23"/>
      <c r="K16" s="23"/>
      <c r="L16" s="23" t="s">
        <v>231</v>
      </c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2</v>
      </c>
      <c r="AA16" s="24">
        <v>0</v>
      </c>
      <c r="AB16" s="24">
        <v>0</v>
      </c>
      <c r="AC16" s="24">
        <f t="shared" si="8"/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</v>
      </c>
      <c r="AN16" s="24">
        <v>0</v>
      </c>
      <c r="AO16" s="24">
        <v>0</v>
      </c>
      <c r="AP16" s="24">
        <f t="shared" si="9"/>
        <v>0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2</v>
      </c>
      <c r="AA17" s="24">
        <v>1</v>
      </c>
      <c r="AB17" s="24">
        <v>2</v>
      </c>
      <c r="AC17" s="24">
        <f t="shared" si="8"/>
        <v>3</v>
      </c>
      <c r="AD17" s="24">
        <v>0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2</v>
      </c>
      <c r="AN17" s="24">
        <v>4</v>
      </c>
      <c r="AO17" s="24">
        <v>0</v>
      </c>
      <c r="AP17" s="24">
        <f t="shared" si="9"/>
        <v>4</v>
      </c>
      <c r="AQ17" s="24">
        <v>0</v>
      </c>
      <c r="AR17" s="45"/>
    </row>
    <row r="18" spans="1:44" ht="15.95" customHeight="1" x14ac:dyDescent="0.25">
      <c r="A18" s="47"/>
      <c r="B18" s="24" t="s">
        <v>53</v>
      </c>
      <c r="C18" s="6" t="s">
        <v>185</v>
      </c>
      <c r="D18" s="11"/>
      <c r="E18" s="23"/>
      <c r="F18" s="23"/>
      <c r="G18" s="5">
        <v>3</v>
      </c>
      <c r="H18" s="24">
        <v>1</v>
      </c>
      <c r="I18" s="23" t="s">
        <v>243</v>
      </c>
      <c r="L18" s="23" t="s">
        <v>234</v>
      </c>
      <c r="M18" s="23"/>
      <c r="N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2</v>
      </c>
      <c r="AA18" s="24">
        <v>0</v>
      </c>
      <c r="AB18" s="24">
        <v>3</v>
      </c>
      <c r="AC18" s="24">
        <f t="shared" si="8"/>
        <v>3</v>
      </c>
      <c r="AD18" s="24">
        <v>0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2</v>
      </c>
      <c r="AN18" s="24">
        <v>2</v>
      </c>
      <c r="AO18" s="24">
        <v>4</v>
      </c>
      <c r="AP18" s="24">
        <f t="shared" si="9"/>
        <v>6</v>
      </c>
      <c r="AQ18" s="24">
        <v>0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2</v>
      </c>
      <c r="I19" s="23" t="s">
        <v>233</v>
      </c>
      <c r="L19" s="23"/>
      <c r="M19" s="23" t="s">
        <v>193</v>
      </c>
      <c r="N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2</v>
      </c>
      <c r="AA19" s="24">
        <v>0</v>
      </c>
      <c r="AB19" s="24">
        <v>1</v>
      </c>
      <c r="AC19" s="24">
        <f t="shared" si="8"/>
        <v>1</v>
      </c>
      <c r="AD19" s="24">
        <v>0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2</v>
      </c>
      <c r="AN19" s="24">
        <v>2</v>
      </c>
      <c r="AO19" s="24">
        <v>2</v>
      </c>
      <c r="AP19" s="24">
        <f t="shared" si="9"/>
        <v>4</v>
      </c>
      <c r="AQ19" s="24">
        <v>0</v>
      </c>
      <c r="AR19" s="45"/>
    </row>
    <row r="20" spans="1:44" ht="15.95" customHeight="1" x14ac:dyDescent="0.25">
      <c r="A20" s="47"/>
      <c r="H20" s="24">
        <v>2</v>
      </c>
      <c r="I20" s="23" t="s">
        <v>233</v>
      </c>
      <c r="L20" s="23"/>
      <c r="M20" s="23" t="s">
        <v>193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2</v>
      </c>
      <c r="AA20" s="24">
        <v>0</v>
      </c>
      <c r="AB20" s="24">
        <v>0</v>
      </c>
      <c r="AC20" s="24">
        <f t="shared" si="8"/>
        <v>0</v>
      </c>
      <c r="AD20" s="24">
        <v>0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2</v>
      </c>
      <c r="AN20" s="24">
        <v>1</v>
      </c>
      <c r="AO20" s="24">
        <v>2</v>
      </c>
      <c r="AP20" s="24">
        <f t="shared" si="9"/>
        <v>3</v>
      </c>
      <c r="AQ20" s="24">
        <v>0</v>
      </c>
      <c r="AR20" s="45"/>
    </row>
    <row r="21" spans="1:44" ht="15.95" customHeight="1" x14ac:dyDescent="0.25">
      <c r="A21" s="47"/>
      <c r="B21" s="40"/>
      <c r="C21" s="52"/>
      <c r="D21" s="52"/>
      <c r="E21" s="52"/>
      <c r="F21" s="52"/>
      <c r="G21" s="48"/>
      <c r="H21" s="51"/>
      <c r="I21" s="52"/>
      <c r="J21" s="52"/>
      <c r="K21" s="51"/>
      <c r="L21" s="51"/>
      <c r="M21" s="51"/>
      <c r="N21" s="51"/>
      <c r="O21" s="51"/>
      <c r="P21" s="51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2</v>
      </c>
      <c r="AA21" s="24">
        <v>0</v>
      </c>
      <c r="AB21" s="24">
        <v>0</v>
      </c>
      <c r="AC21" s="24">
        <f t="shared" si="8"/>
        <v>0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2</v>
      </c>
      <c r="AN21" s="24">
        <v>0</v>
      </c>
      <c r="AO21" s="24">
        <v>0</v>
      </c>
      <c r="AP21" s="24">
        <f t="shared" si="9"/>
        <v>0</v>
      </c>
      <c r="AQ21" s="24">
        <v>0</v>
      </c>
      <c r="AR21" s="45"/>
    </row>
    <row r="22" spans="1:44" ht="15.95" customHeight="1" x14ac:dyDescent="0.25">
      <c r="A22" s="47"/>
      <c r="B22" s="48" t="s">
        <v>58</v>
      </c>
      <c r="C22" s="6" t="s">
        <v>188</v>
      </c>
      <c r="E22" s="23"/>
      <c r="F22" s="23"/>
      <c r="G22" s="5">
        <v>2</v>
      </c>
      <c r="H22" s="24">
        <v>2</v>
      </c>
      <c r="I22" s="23" t="s">
        <v>112</v>
      </c>
      <c r="J22" s="23"/>
      <c r="K22" s="23"/>
      <c r="L22" s="23"/>
      <c r="M22" s="23" t="s">
        <v>193</v>
      </c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</v>
      </c>
      <c r="AN22" s="24">
        <v>0</v>
      </c>
      <c r="AO22" s="24">
        <v>2</v>
      </c>
      <c r="AP22" s="24">
        <f t="shared" si="9"/>
        <v>2</v>
      </c>
      <c r="AQ22" s="24">
        <v>0</v>
      </c>
      <c r="AR22" s="45"/>
    </row>
    <row r="23" spans="1:44" ht="15.95" customHeight="1" x14ac:dyDescent="0.25">
      <c r="A23" s="47"/>
      <c r="B23" s="24" t="s">
        <v>34</v>
      </c>
      <c r="C23" s="16"/>
      <c r="D23" s="16" t="s">
        <v>140</v>
      </c>
      <c r="E23" s="23"/>
      <c r="F23" s="23"/>
      <c r="G23" s="11"/>
      <c r="H23" s="24">
        <v>2</v>
      </c>
      <c r="I23" s="23" t="s">
        <v>43</v>
      </c>
      <c r="J23" s="23"/>
      <c r="K23" s="23"/>
      <c r="L23" s="23" t="s">
        <v>106</v>
      </c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2</v>
      </c>
      <c r="AA23" s="24">
        <v>0</v>
      </c>
      <c r="AB23" s="24">
        <v>0</v>
      </c>
      <c r="AC23" s="24">
        <f t="shared" si="8"/>
        <v>0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2</v>
      </c>
      <c r="AN23" s="24">
        <v>0</v>
      </c>
      <c r="AO23" s="24">
        <v>4</v>
      </c>
      <c r="AP23" s="24">
        <f t="shared" si="9"/>
        <v>4</v>
      </c>
      <c r="AQ23" s="24">
        <v>0</v>
      </c>
      <c r="AR23" s="50"/>
    </row>
    <row r="24" spans="1:44" ht="15.95" customHeight="1" x14ac:dyDescent="0.25">
      <c r="A24" s="47"/>
      <c r="D24" s="16"/>
      <c r="E24" s="23"/>
      <c r="F24" s="23"/>
      <c r="G24" s="5"/>
      <c r="H24" s="24"/>
      <c r="I24" s="23"/>
      <c r="J24" s="23"/>
      <c r="K24" s="23"/>
      <c r="L24" s="23"/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0</v>
      </c>
      <c r="AA24" s="24">
        <v>0</v>
      </c>
      <c r="AB24" s="24">
        <v>0</v>
      </c>
      <c r="AC24" s="24">
        <f t="shared" si="8"/>
        <v>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2</v>
      </c>
      <c r="AN24" s="24">
        <v>0</v>
      </c>
      <c r="AO24" s="24">
        <v>0</v>
      </c>
      <c r="AP24" s="24">
        <f t="shared" si="9"/>
        <v>0</v>
      </c>
      <c r="AQ24" s="24">
        <v>0</v>
      </c>
      <c r="AR24" s="40"/>
    </row>
    <row r="25" spans="1:44" ht="15.95" customHeight="1" x14ac:dyDescent="0.25">
      <c r="A25" s="47"/>
      <c r="C25" s="6" t="s">
        <v>186</v>
      </c>
      <c r="E25" s="23"/>
      <c r="F25" s="23"/>
      <c r="G25" s="5">
        <v>5</v>
      </c>
      <c r="H25" s="24">
        <v>1</v>
      </c>
      <c r="I25" s="23" t="s">
        <v>78</v>
      </c>
      <c r="J25" s="23"/>
      <c r="K25" s="23"/>
      <c r="L25" s="23" t="s">
        <v>239</v>
      </c>
      <c r="M25" s="23"/>
      <c r="N25" s="23"/>
      <c r="O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</v>
      </c>
      <c r="AA25" s="24">
        <v>0</v>
      </c>
      <c r="AB25" s="24">
        <v>0</v>
      </c>
      <c r="AC25" s="24">
        <f t="shared" si="8"/>
        <v>0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2</v>
      </c>
      <c r="AN25" s="24">
        <v>0</v>
      </c>
      <c r="AO25" s="24">
        <v>1</v>
      </c>
      <c r="AP25" s="24">
        <f t="shared" si="9"/>
        <v>1</v>
      </c>
      <c r="AQ25" s="24">
        <v>0</v>
      </c>
      <c r="AR25" s="40"/>
    </row>
    <row r="26" spans="1:44" ht="15.95" customHeight="1" x14ac:dyDescent="0.25">
      <c r="A26" s="47"/>
      <c r="B26" s="24" t="s">
        <v>34</v>
      </c>
      <c r="D26" s="16" t="s">
        <v>140</v>
      </c>
      <c r="H26" s="24">
        <v>1</v>
      </c>
      <c r="I26" s="23" t="s">
        <v>78</v>
      </c>
      <c r="J26" s="23"/>
      <c r="K26" s="23"/>
      <c r="L26" s="23" t="s">
        <v>238</v>
      </c>
      <c r="M26" s="24"/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</v>
      </c>
      <c r="AA26" s="24">
        <v>0</v>
      </c>
      <c r="AB26" s="24">
        <v>0</v>
      </c>
      <c r="AC26" s="24">
        <f t="shared" si="8"/>
        <v>0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2</v>
      </c>
      <c r="AN26" s="24">
        <v>0</v>
      </c>
      <c r="AO26" s="24">
        <v>3</v>
      </c>
      <c r="AP26" s="24">
        <f t="shared" si="9"/>
        <v>3</v>
      </c>
      <c r="AQ26" s="24">
        <v>0</v>
      </c>
      <c r="AR26" s="40"/>
    </row>
    <row r="27" spans="1:44" ht="15.95" customHeight="1" thickBot="1" x14ac:dyDescent="0.3">
      <c r="A27" s="47"/>
      <c r="H27" s="24">
        <v>2</v>
      </c>
      <c r="I27" s="23" t="s">
        <v>180</v>
      </c>
      <c r="L27" s="23" t="s">
        <v>237</v>
      </c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22</v>
      </c>
      <c r="AA27" s="25">
        <f t="shared" ref="AA27" si="10">SUM(AA15:AA26)</f>
        <v>3</v>
      </c>
      <c r="AB27" s="25">
        <f>SUM(AB15:AB26)</f>
        <v>6</v>
      </c>
      <c r="AC27" s="25">
        <f>+AB27+AA27</f>
        <v>9</v>
      </c>
      <c r="AD27" s="25">
        <f>SUM(AD15:AD26)</f>
        <v>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22</v>
      </c>
      <c r="AN27" s="25">
        <f t="shared" ref="AN27" si="11">SUM(AN15:AN26)</f>
        <v>9</v>
      </c>
      <c r="AO27" s="25">
        <f>SUM(AO15:AO26)</f>
        <v>18</v>
      </c>
      <c r="AP27" s="25">
        <f>+AO27+AN27</f>
        <v>27</v>
      </c>
      <c r="AQ27" s="25">
        <f>SUM(AQ15:AQ26)</f>
        <v>0</v>
      </c>
      <c r="AR27" s="40"/>
    </row>
    <row r="28" spans="1:44" ht="15.95" customHeight="1" x14ac:dyDescent="0.25">
      <c r="A28" s="47"/>
      <c r="H28" s="24">
        <v>2</v>
      </c>
      <c r="I28" s="23" t="s">
        <v>78</v>
      </c>
      <c r="L28" s="23" t="s">
        <v>236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0</v>
      </c>
      <c r="AA28" s="15">
        <v>0</v>
      </c>
      <c r="AB28" s="15">
        <v>0</v>
      </c>
      <c r="AC28" s="15">
        <f t="shared" ref="AC28:AC39" si="12">+AA28+AB28</f>
        <v>0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5</v>
      </c>
      <c r="AN28" s="15">
        <v>5</v>
      </c>
      <c r="AO28" s="15">
        <v>2</v>
      </c>
      <c r="AP28" s="15">
        <f t="shared" ref="AP28:AP39" si="13">+AN28+AO28</f>
        <v>7</v>
      </c>
      <c r="AQ28" s="15">
        <v>0</v>
      </c>
      <c r="AR28" s="40"/>
    </row>
    <row r="29" spans="1:44" ht="15.95" customHeight="1" x14ac:dyDescent="0.25">
      <c r="A29" s="47"/>
      <c r="H29" s="24">
        <v>2</v>
      </c>
      <c r="I29" s="23" t="s">
        <v>180</v>
      </c>
      <c r="L29" s="23" t="s">
        <v>235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2</v>
      </c>
      <c r="AA29" s="24">
        <v>0</v>
      </c>
      <c r="AB29" s="24">
        <v>0</v>
      </c>
      <c r="AC29" s="24">
        <f t="shared" si="12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2</v>
      </c>
      <c r="AN29" s="24">
        <v>0</v>
      </c>
      <c r="AO29" s="24">
        <v>0</v>
      </c>
      <c r="AP29" s="24">
        <f t="shared" si="13"/>
        <v>0</v>
      </c>
      <c r="AQ29" s="24">
        <v>0</v>
      </c>
      <c r="AR29" s="40"/>
    </row>
    <row r="30" spans="1:44" ht="15.95" customHeight="1" x14ac:dyDescent="0.25">
      <c r="A30" s="47"/>
      <c r="B30" s="40"/>
      <c r="C30" s="52"/>
      <c r="D30" s="52"/>
      <c r="E30" s="52"/>
      <c r="F30" s="52"/>
      <c r="G30" s="48"/>
      <c r="H30" s="51"/>
      <c r="I30" s="52"/>
      <c r="J30" s="52"/>
      <c r="K30" s="51"/>
      <c r="L30" s="51"/>
      <c r="M30" s="51"/>
      <c r="N30" s="51"/>
      <c r="O30" s="51"/>
      <c r="P30" s="51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2</v>
      </c>
      <c r="AA30" s="24">
        <v>1</v>
      </c>
      <c r="AB30" s="24">
        <v>2</v>
      </c>
      <c r="AC30" s="24">
        <f t="shared" si="12"/>
        <v>3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3"/>
        <v>0</v>
      </c>
      <c r="AQ30" s="24">
        <v>0</v>
      </c>
      <c r="AR30" s="40"/>
    </row>
    <row r="31" spans="1:44" ht="15.95" customHeight="1" x14ac:dyDescent="0.25">
      <c r="A31" s="47"/>
      <c r="B31" s="48" t="s">
        <v>67</v>
      </c>
      <c r="C31" s="6" t="s">
        <v>184</v>
      </c>
      <c r="F31" s="20"/>
      <c r="G31" s="5">
        <v>2</v>
      </c>
      <c r="H31" s="24">
        <v>1</v>
      </c>
      <c r="I31" s="23" t="s">
        <v>63</v>
      </c>
      <c r="J31" s="23"/>
      <c r="K31" s="23"/>
      <c r="L31" s="23" t="s">
        <v>225</v>
      </c>
      <c r="M31" s="23"/>
      <c r="N31" s="23"/>
      <c r="O31" s="23"/>
      <c r="P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2</v>
      </c>
      <c r="AA31" s="24">
        <v>1</v>
      </c>
      <c r="AB31" s="24">
        <v>1</v>
      </c>
      <c r="AC31" s="24">
        <f t="shared" si="12"/>
        <v>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2</v>
      </c>
      <c r="AN31" s="24">
        <v>0</v>
      </c>
      <c r="AO31" s="24">
        <v>0</v>
      </c>
      <c r="AP31" s="24">
        <f t="shared" si="13"/>
        <v>0</v>
      </c>
      <c r="AQ31" s="24">
        <v>0</v>
      </c>
      <c r="AR31" s="40"/>
    </row>
    <row r="32" spans="1:44" ht="15.95" customHeight="1" x14ac:dyDescent="0.25">
      <c r="A32" s="47"/>
      <c r="B32" s="24" t="s">
        <v>34</v>
      </c>
      <c r="C32" s="23" t="s">
        <v>229</v>
      </c>
      <c r="D32" s="23"/>
      <c r="E32" s="23"/>
      <c r="H32" s="24">
        <v>2</v>
      </c>
      <c r="I32" s="23" t="s">
        <v>179</v>
      </c>
      <c r="L32" s="23" t="s">
        <v>226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2</v>
      </c>
      <c r="AA32" s="24">
        <v>0</v>
      </c>
      <c r="AB32" s="24">
        <v>1</v>
      </c>
      <c r="AC32" s="24">
        <f t="shared" si="12"/>
        <v>1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</v>
      </c>
      <c r="AN32" s="24">
        <v>0</v>
      </c>
      <c r="AO32" s="24">
        <v>2</v>
      </c>
      <c r="AP32" s="24">
        <f t="shared" si="13"/>
        <v>2</v>
      </c>
      <c r="AQ32" s="24">
        <v>0</v>
      </c>
      <c r="AR32" s="40"/>
    </row>
    <row r="33" spans="1:44" ht="15.95" customHeight="1" x14ac:dyDescent="0.25">
      <c r="A33" s="47"/>
      <c r="H33" s="24"/>
      <c r="I33" s="23"/>
      <c r="L33" s="23"/>
      <c r="M33" s="23"/>
      <c r="N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2</v>
      </c>
      <c r="AA33" s="24">
        <v>2</v>
      </c>
      <c r="AB33" s="24">
        <v>1</v>
      </c>
      <c r="AC33" s="24">
        <f t="shared" si="12"/>
        <v>3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</v>
      </c>
      <c r="AN33" s="24">
        <v>0</v>
      </c>
      <c r="AO33" s="24">
        <v>1</v>
      </c>
      <c r="AP33" s="24">
        <f t="shared" si="13"/>
        <v>1</v>
      </c>
      <c r="AQ33" s="24">
        <v>0</v>
      </c>
      <c r="AR33" s="40"/>
    </row>
    <row r="34" spans="1:44" ht="15.95" customHeight="1" x14ac:dyDescent="0.25">
      <c r="A34" s="47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2</v>
      </c>
      <c r="AA34" s="24">
        <v>1</v>
      </c>
      <c r="AB34" s="24">
        <v>1</v>
      </c>
      <c r="AC34" s="24">
        <f t="shared" si="12"/>
        <v>2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2</v>
      </c>
      <c r="AN34" s="24">
        <v>1</v>
      </c>
      <c r="AO34" s="24">
        <v>0</v>
      </c>
      <c r="AP34" s="24">
        <f t="shared" si="13"/>
        <v>1</v>
      </c>
      <c r="AQ34" s="24">
        <v>0</v>
      </c>
      <c r="AR34" s="40"/>
    </row>
    <row r="35" spans="1:44" ht="15.95" customHeight="1" x14ac:dyDescent="0.25">
      <c r="A35" s="47" t="s">
        <v>64</v>
      </c>
      <c r="C35" s="6" t="s">
        <v>169</v>
      </c>
      <c r="D35" s="1"/>
      <c r="E35" s="23"/>
      <c r="F35" s="23"/>
      <c r="G35" s="5">
        <v>2</v>
      </c>
      <c r="H35" s="24">
        <v>1</v>
      </c>
      <c r="I35" s="23" t="s">
        <v>88</v>
      </c>
      <c r="L35" s="23" t="s">
        <v>227</v>
      </c>
      <c r="M35" s="23"/>
      <c r="N35" s="23"/>
      <c r="O35" s="23"/>
      <c r="P35" s="23"/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2</v>
      </c>
      <c r="AA35" s="24">
        <v>0</v>
      </c>
      <c r="AB35" s="24">
        <v>0</v>
      </c>
      <c r="AC35" s="24">
        <f t="shared" si="12"/>
        <v>0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2</v>
      </c>
      <c r="AN35" s="24">
        <v>0</v>
      </c>
      <c r="AO35" s="24">
        <v>0</v>
      </c>
      <c r="AP35" s="24">
        <f t="shared" si="13"/>
        <v>0</v>
      </c>
      <c r="AQ35" s="24">
        <v>0</v>
      </c>
      <c r="AR35" s="40"/>
    </row>
    <row r="36" spans="1:44" ht="15.95" customHeight="1" x14ac:dyDescent="0.25">
      <c r="A36" s="47"/>
      <c r="B36" s="24" t="s">
        <v>34</v>
      </c>
      <c r="C36" s="16" t="s">
        <v>230</v>
      </c>
      <c r="D36" s="16"/>
      <c r="H36" s="24">
        <v>2</v>
      </c>
      <c r="I36" s="23" t="s">
        <v>49</v>
      </c>
      <c r="L36" s="23" t="s">
        <v>228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2</v>
      </c>
      <c r="AA36" s="24">
        <v>0</v>
      </c>
      <c r="AB36" s="24">
        <v>0</v>
      </c>
      <c r="AC36" s="24">
        <f t="shared" si="12"/>
        <v>0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2</v>
      </c>
      <c r="AN36" s="24">
        <v>0</v>
      </c>
      <c r="AO36" s="24">
        <v>1</v>
      </c>
      <c r="AP36" s="24">
        <f t="shared" si="13"/>
        <v>1</v>
      </c>
      <c r="AQ36" s="24">
        <v>0</v>
      </c>
      <c r="AR36" s="40"/>
    </row>
    <row r="37" spans="1:44" ht="15.95" customHeight="1" x14ac:dyDescent="0.25">
      <c r="A37" s="47"/>
      <c r="B37" s="40"/>
      <c r="C37" s="52"/>
      <c r="D37" s="52"/>
      <c r="E37" s="52"/>
      <c r="F37" s="52"/>
      <c r="G37" s="48"/>
      <c r="H37" s="51"/>
      <c r="I37" s="52"/>
      <c r="J37" s="52"/>
      <c r="K37" s="51"/>
      <c r="L37" s="51"/>
      <c r="M37" s="51"/>
      <c r="N37" s="51"/>
      <c r="O37" s="51"/>
      <c r="P37" s="51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2</v>
      </c>
      <c r="AA37" s="24">
        <v>0</v>
      </c>
      <c r="AB37" s="24">
        <v>0</v>
      </c>
      <c r="AC37" s="24">
        <f t="shared" si="12"/>
        <v>0</v>
      </c>
      <c r="AD37" s="24">
        <v>0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</v>
      </c>
      <c r="AN37" s="24">
        <v>0</v>
      </c>
      <c r="AO37" s="24">
        <v>0</v>
      </c>
      <c r="AP37" s="24">
        <f t="shared" si="13"/>
        <v>0</v>
      </c>
      <c r="AQ37" s="24">
        <v>0</v>
      </c>
      <c r="AR37" s="40"/>
    </row>
    <row r="38" spans="1:44" ht="15.95" customHeight="1" x14ac:dyDescent="0.25">
      <c r="A38" s="47"/>
      <c r="B38" s="48" t="s">
        <v>80</v>
      </c>
      <c r="C38" s="6" t="s">
        <v>183</v>
      </c>
      <c r="E38" s="11"/>
      <c r="F38" s="11"/>
      <c r="G38" s="5">
        <v>4</v>
      </c>
      <c r="H38" s="24">
        <v>1</v>
      </c>
      <c r="I38" s="23" t="s">
        <v>174</v>
      </c>
      <c r="J38" s="23"/>
      <c r="K38" s="23"/>
      <c r="L38" s="23" t="s">
        <v>219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2</v>
      </c>
      <c r="AA38" s="24">
        <v>0</v>
      </c>
      <c r="AB38" s="24">
        <v>4</v>
      </c>
      <c r="AC38" s="24">
        <f t="shared" si="12"/>
        <v>4</v>
      </c>
      <c r="AD38" s="24">
        <v>0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2</v>
      </c>
      <c r="AN38" s="24">
        <v>0</v>
      </c>
      <c r="AO38" s="24">
        <v>0</v>
      </c>
      <c r="AP38" s="24">
        <f t="shared" si="13"/>
        <v>0</v>
      </c>
      <c r="AQ38" s="24">
        <v>0</v>
      </c>
      <c r="AR38" s="40"/>
    </row>
    <row r="39" spans="1:44" ht="15.95" customHeight="1" x14ac:dyDescent="0.25">
      <c r="A39" s="47"/>
      <c r="B39" s="24" t="s">
        <v>34</v>
      </c>
      <c r="C39" s="16" t="s">
        <v>218</v>
      </c>
      <c r="D39" s="16"/>
      <c r="E39" s="16"/>
      <c r="H39" s="24">
        <v>2</v>
      </c>
      <c r="I39" s="23" t="s">
        <v>154</v>
      </c>
      <c r="J39" s="23"/>
      <c r="K39" s="23"/>
      <c r="L39" s="23" t="s">
        <v>220</v>
      </c>
      <c r="M39" s="23"/>
      <c r="N39" s="23"/>
      <c r="O39" s="23"/>
      <c r="P39" s="23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2</v>
      </c>
      <c r="AA39" s="24">
        <v>0</v>
      </c>
      <c r="AB39" s="24">
        <v>0</v>
      </c>
      <c r="AC39" s="24">
        <f t="shared" si="12"/>
        <v>0</v>
      </c>
      <c r="AD39" s="24">
        <v>2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2</v>
      </c>
      <c r="AN39" s="24">
        <v>0</v>
      </c>
      <c r="AO39" s="24">
        <v>0</v>
      </c>
      <c r="AP39" s="24">
        <f t="shared" si="13"/>
        <v>0</v>
      </c>
      <c r="AQ39" s="24">
        <v>0</v>
      </c>
      <c r="AR39" s="40"/>
    </row>
    <row r="40" spans="1:44" ht="15.95" customHeight="1" thickBot="1" x14ac:dyDescent="0.3">
      <c r="A40" s="47"/>
      <c r="C40" s="16"/>
      <c r="H40" s="24">
        <v>2</v>
      </c>
      <c r="I40" s="23" t="s">
        <v>125</v>
      </c>
      <c r="L40" s="23" t="s">
        <v>143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22</v>
      </c>
      <c r="AA40" s="25">
        <f t="shared" ref="AA40" si="14">SUM(AA28:AA39)</f>
        <v>5</v>
      </c>
      <c r="AB40" s="25">
        <f>SUM(AB28:AB39)</f>
        <v>10</v>
      </c>
      <c r="AC40" s="25">
        <f>+AB40+AA40</f>
        <v>15</v>
      </c>
      <c r="AD40" s="25">
        <f>SUM(AD28:AD39)</f>
        <v>2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22</v>
      </c>
      <c r="AN40" s="25">
        <f t="shared" ref="AN40" si="15">SUM(AN28:AN39)</f>
        <v>6</v>
      </c>
      <c r="AO40" s="25">
        <f>SUM(AO28:AO39)</f>
        <v>6</v>
      </c>
      <c r="AP40" s="25">
        <f>+AO40+AN40</f>
        <v>12</v>
      </c>
      <c r="AQ40" s="25">
        <f>SUM(AQ28:AQ39)</f>
        <v>0</v>
      </c>
      <c r="AR40" s="40"/>
    </row>
    <row r="41" spans="1:44" ht="15.95" customHeight="1" x14ac:dyDescent="0.25">
      <c r="A41" s="47"/>
      <c r="H41" s="24">
        <v>2</v>
      </c>
      <c r="I41" s="23" t="s">
        <v>125</v>
      </c>
      <c r="L41" s="23" t="s">
        <v>221</v>
      </c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3</v>
      </c>
      <c r="AA41" s="15">
        <v>0</v>
      </c>
      <c r="AB41" s="15">
        <v>0</v>
      </c>
      <c r="AC41" s="15">
        <f t="shared" ref="AC41:AC52" si="16">+AA41+AB41</f>
        <v>0</v>
      </c>
      <c r="AD41" s="15">
        <v>0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2</v>
      </c>
      <c r="AN41" s="15">
        <v>0</v>
      </c>
      <c r="AO41" s="15">
        <v>0</v>
      </c>
      <c r="AP41" s="15">
        <f t="shared" ref="AP41:AP52" si="17">+AN41+AO41</f>
        <v>0</v>
      </c>
      <c r="AQ41" s="15">
        <v>0</v>
      </c>
      <c r="AR41" s="40"/>
    </row>
    <row r="42" spans="1:44" ht="15.95" customHeight="1" x14ac:dyDescent="0.25">
      <c r="A42" s="47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2</v>
      </c>
      <c r="AA42" s="24">
        <v>0</v>
      </c>
      <c r="AB42" s="24">
        <v>0</v>
      </c>
      <c r="AC42" s="24">
        <f t="shared" si="16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2</v>
      </c>
      <c r="AN42" s="24">
        <v>0</v>
      </c>
      <c r="AO42" s="24">
        <v>0</v>
      </c>
      <c r="AP42" s="24">
        <f t="shared" si="17"/>
        <v>0</v>
      </c>
      <c r="AQ42" s="24">
        <v>0</v>
      </c>
      <c r="AR42" s="40"/>
    </row>
    <row r="43" spans="1:44" ht="15.95" customHeight="1" x14ac:dyDescent="0.25">
      <c r="A43" s="47"/>
      <c r="B43" s="11"/>
      <c r="C43" s="6" t="s">
        <v>182</v>
      </c>
      <c r="D43" s="16"/>
      <c r="F43" s="11"/>
      <c r="G43" s="5">
        <v>2</v>
      </c>
      <c r="H43" s="24">
        <v>1</v>
      </c>
      <c r="I43" s="23" t="s">
        <v>158</v>
      </c>
      <c r="L43" s="23" t="s">
        <v>223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2</v>
      </c>
      <c r="AA43" s="24">
        <v>2</v>
      </c>
      <c r="AB43" s="24">
        <v>1</v>
      </c>
      <c r="AC43" s="24">
        <f t="shared" si="16"/>
        <v>3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2</v>
      </c>
      <c r="AN43" s="24">
        <v>2</v>
      </c>
      <c r="AO43" s="24">
        <v>1</v>
      </c>
      <c r="AP43" s="24">
        <f t="shared" si="17"/>
        <v>3</v>
      </c>
      <c r="AQ43" s="24">
        <v>0</v>
      </c>
      <c r="AR43" s="40"/>
    </row>
    <row r="44" spans="1:44" ht="15.95" customHeight="1" x14ac:dyDescent="0.25">
      <c r="A44" s="47"/>
      <c r="B44" s="24" t="s">
        <v>34</v>
      </c>
      <c r="C44" s="23"/>
      <c r="D44" s="16" t="s">
        <v>140</v>
      </c>
      <c r="E44" s="23"/>
      <c r="F44" s="23"/>
      <c r="G44" s="5"/>
      <c r="H44" s="24">
        <v>2</v>
      </c>
      <c r="I44" s="23" t="s">
        <v>222</v>
      </c>
      <c r="L44" s="23" t="s">
        <v>224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2</v>
      </c>
      <c r="AA44" s="24">
        <v>1</v>
      </c>
      <c r="AB44" s="24">
        <v>1</v>
      </c>
      <c r="AC44" s="24">
        <f t="shared" si="16"/>
        <v>2</v>
      </c>
      <c r="AD44" s="24">
        <v>2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</v>
      </c>
      <c r="AN44" s="24">
        <v>0</v>
      </c>
      <c r="AO44" s="24">
        <v>0</v>
      </c>
      <c r="AP44" s="24">
        <f t="shared" si="17"/>
        <v>0</v>
      </c>
      <c r="AQ44" s="24">
        <v>0</v>
      </c>
      <c r="AR44" s="40"/>
    </row>
    <row r="45" spans="1:44" ht="15.95" customHeight="1" x14ac:dyDescent="0.25">
      <c r="A45" s="47"/>
      <c r="B45" s="40"/>
      <c r="C45" s="52"/>
      <c r="D45" s="52"/>
      <c r="E45" s="52"/>
      <c r="F45" s="52"/>
      <c r="G45" s="48"/>
      <c r="H45" s="51"/>
      <c r="I45" s="52"/>
      <c r="J45" s="52"/>
      <c r="K45" s="51"/>
      <c r="L45" s="51"/>
      <c r="M45" s="51"/>
      <c r="N45" s="51"/>
      <c r="O45" s="51"/>
      <c r="P45" s="51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2</v>
      </c>
      <c r="AA45" s="24">
        <v>1</v>
      </c>
      <c r="AB45" s="24">
        <v>0</v>
      </c>
      <c r="AC45" s="24">
        <f t="shared" si="16"/>
        <v>1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2</v>
      </c>
      <c r="AN45" s="24">
        <v>1</v>
      </c>
      <c r="AO45" s="24">
        <v>3</v>
      </c>
      <c r="AP45" s="24">
        <f t="shared" si="17"/>
        <v>4</v>
      </c>
      <c r="AQ45" s="24">
        <v>0</v>
      </c>
      <c r="AR45" s="40"/>
    </row>
    <row r="46" spans="1:44" ht="15.95" customHeight="1" x14ac:dyDescent="0.25">
      <c r="A46" s="47"/>
      <c r="B46" s="11"/>
      <c r="C46" s="11"/>
      <c r="D46" s="11"/>
      <c r="E46" s="23" t="s">
        <v>142</v>
      </c>
      <c r="F46" s="23"/>
      <c r="G46" s="5">
        <f>SUM(G14:G45)</f>
        <v>22</v>
      </c>
      <c r="H46" s="5"/>
      <c r="I46" s="20"/>
      <c r="J46" s="23" t="s">
        <v>84</v>
      </c>
      <c r="K46" s="20"/>
      <c r="L46" s="5">
        <f>COUNTA(C14:C45)-8</f>
        <v>3</v>
      </c>
      <c r="N46" s="23" t="s">
        <v>102</v>
      </c>
      <c r="O46" s="5">
        <f>2*L46</f>
        <v>6</v>
      </c>
      <c r="P46" s="11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2</v>
      </c>
      <c r="AA46" s="24">
        <v>1</v>
      </c>
      <c r="AB46" s="24">
        <v>0</v>
      </c>
      <c r="AC46" s="24">
        <f t="shared" si="16"/>
        <v>1</v>
      </c>
      <c r="AD46" s="24">
        <v>0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2</v>
      </c>
      <c r="AN46" s="24">
        <v>0</v>
      </c>
      <c r="AO46" s="24">
        <v>1</v>
      </c>
      <c r="AP46" s="24">
        <f t="shared" si="17"/>
        <v>1</v>
      </c>
      <c r="AQ46" s="24">
        <v>0</v>
      </c>
      <c r="AR46" s="40"/>
    </row>
    <row r="47" spans="1:44" ht="15.95" customHeight="1" x14ac:dyDescent="0.25">
      <c r="A47" s="47"/>
      <c r="E47" s="23" t="s">
        <v>141</v>
      </c>
      <c r="F47" s="23"/>
      <c r="G47" s="5">
        <f>COUNTA(L15:L45)+COUNTIF(L15:L45,"*&amp;*")</f>
        <v>35</v>
      </c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1</v>
      </c>
      <c r="AA47" s="24">
        <v>0</v>
      </c>
      <c r="AB47" s="24">
        <v>2</v>
      </c>
      <c r="AC47" s="24">
        <f t="shared" si="16"/>
        <v>2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2</v>
      </c>
      <c r="AN47" s="24">
        <v>0</v>
      </c>
      <c r="AO47" s="24">
        <v>0</v>
      </c>
      <c r="AP47" s="24">
        <f t="shared" si="17"/>
        <v>0</v>
      </c>
      <c r="AQ47" s="24">
        <v>0</v>
      </c>
      <c r="AR47" s="40"/>
    </row>
    <row r="48" spans="1:44" ht="15.95" customHeight="1" x14ac:dyDescent="0.25">
      <c r="A48" s="47"/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2</v>
      </c>
      <c r="AA48" s="24">
        <v>0</v>
      </c>
      <c r="AB48" s="24">
        <v>1</v>
      </c>
      <c r="AC48" s="24">
        <f t="shared" si="16"/>
        <v>1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2</v>
      </c>
      <c r="AN48" s="24">
        <v>0</v>
      </c>
      <c r="AO48" s="24">
        <v>0</v>
      </c>
      <c r="AP48" s="24">
        <f t="shared" si="17"/>
        <v>0</v>
      </c>
      <c r="AQ48" s="24">
        <v>0</v>
      </c>
      <c r="AR48" s="40"/>
    </row>
    <row r="49" spans="1:44" ht="15.95" customHeight="1" x14ac:dyDescent="0.25">
      <c r="A49" s="47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2</v>
      </c>
      <c r="AA49" s="24">
        <v>0</v>
      </c>
      <c r="AB49" s="24">
        <v>1</v>
      </c>
      <c r="AC49" s="24">
        <f t="shared" si="16"/>
        <v>1</v>
      </c>
      <c r="AD49" s="24">
        <v>0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</v>
      </c>
      <c r="AN49" s="24">
        <v>0</v>
      </c>
      <c r="AO49" s="24">
        <v>0</v>
      </c>
      <c r="AP49" s="24">
        <f t="shared" si="17"/>
        <v>0</v>
      </c>
      <c r="AQ49" s="24">
        <v>2</v>
      </c>
      <c r="AR49" s="40"/>
    </row>
    <row r="50" spans="1:44" ht="15.95" customHeight="1" x14ac:dyDescent="0.25">
      <c r="A50" s="47"/>
      <c r="B50" s="6" t="s">
        <v>117</v>
      </c>
      <c r="C50" s="6"/>
      <c r="N50" s="6"/>
      <c r="O50" s="6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2</v>
      </c>
      <c r="AA50" s="24">
        <v>0</v>
      </c>
      <c r="AB50" s="24">
        <v>0</v>
      </c>
      <c r="AC50" s="24">
        <f t="shared" si="16"/>
        <v>0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2</v>
      </c>
      <c r="AN50" s="24">
        <v>1</v>
      </c>
      <c r="AO50" s="24">
        <v>1</v>
      </c>
      <c r="AP50" s="24">
        <f t="shared" si="17"/>
        <v>2</v>
      </c>
      <c r="AQ50" s="24">
        <v>2</v>
      </c>
      <c r="AR50" s="40"/>
    </row>
    <row r="51" spans="1:44" ht="15.95" customHeight="1" x14ac:dyDescent="0.25">
      <c r="A51" s="47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2</v>
      </c>
      <c r="AA51" s="24">
        <v>0</v>
      </c>
      <c r="AB51" s="24">
        <v>2</v>
      </c>
      <c r="AC51" s="24">
        <f t="shared" si="16"/>
        <v>2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2</v>
      </c>
      <c r="AN51" s="24">
        <v>0</v>
      </c>
      <c r="AO51" s="24">
        <v>0</v>
      </c>
      <c r="AP51" s="24">
        <f t="shared" si="17"/>
        <v>0</v>
      </c>
      <c r="AQ51" s="24">
        <v>0</v>
      </c>
      <c r="AR51" s="40"/>
    </row>
    <row r="52" spans="1:44" ht="15.95" customHeight="1" x14ac:dyDescent="0.25">
      <c r="A52" s="47"/>
      <c r="C52" s="6" t="s">
        <v>86</v>
      </c>
      <c r="H52" s="6" t="s">
        <v>93</v>
      </c>
      <c r="M52" s="6" t="s">
        <v>94</v>
      </c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6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</v>
      </c>
      <c r="AN52" s="24">
        <v>0</v>
      </c>
      <c r="AO52" s="24">
        <v>0</v>
      </c>
      <c r="AP52" s="24">
        <f t="shared" si="17"/>
        <v>0</v>
      </c>
      <c r="AQ52" s="24">
        <v>0</v>
      </c>
      <c r="AR52" s="40"/>
    </row>
    <row r="53" spans="1:44" ht="15.95" customHeight="1" thickBot="1" x14ac:dyDescent="0.3">
      <c r="A53" s="47"/>
      <c r="C53" s="23" t="s">
        <v>140</v>
      </c>
      <c r="F53" s="23"/>
      <c r="H53" s="23" t="s">
        <v>247</v>
      </c>
      <c r="I53" s="23"/>
      <c r="J53" s="23"/>
      <c r="K53" s="23"/>
      <c r="L53" s="23"/>
      <c r="M53" s="23" t="s">
        <v>248</v>
      </c>
      <c r="O53" s="23"/>
      <c r="P53" s="23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22</v>
      </c>
      <c r="AA53" s="25">
        <f t="shared" ref="AA53" si="18">SUM(AA41:AA52)</f>
        <v>5</v>
      </c>
      <c r="AB53" s="25">
        <f>SUM(AB41:AB52)</f>
        <v>8</v>
      </c>
      <c r="AC53" s="25">
        <f>+AB53+AA53</f>
        <v>13</v>
      </c>
      <c r="AD53" s="25">
        <f>SUM(AD41:AD52)</f>
        <v>2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22</v>
      </c>
      <c r="AN53" s="25">
        <f t="shared" ref="AN53" si="19">SUM(AN41:AN52)</f>
        <v>4</v>
      </c>
      <c r="AO53" s="25">
        <f>SUM(AO41:AO52)</f>
        <v>6</v>
      </c>
      <c r="AP53" s="25">
        <f>+AO53+AN53</f>
        <v>10</v>
      </c>
      <c r="AQ53" s="25">
        <f>SUM(AQ41:AQ52)</f>
        <v>4</v>
      </c>
      <c r="AR53" s="40"/>
    </row>
    <row r="54" spans="1:44" ht="15.95" customHeight="1" x14ac:dyDescent="0.25">
      <c r="A54" s="47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0</v>
      </c>
      <c r="AA54" s="15">
        <v>0</v>
      </c>
      <c r="AB54" s="15">
        <v>0</v>
      </c>
      <c r="AC54" s="15">
        <f t="shared" ref="AC54:AC65" si="20">+AA54+AB54</f>
        <v>0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1</v>
      </c>
      <c r="AN54" s="15">
        <v>0</v>
      </c>
      <c r="AO54" s="15">
        <v>1</v>
      </c>
      <c r="AP54" s="15">
        <f t="shared" ref="AP54:AP65" si="21">+AN54+AO54</f>
        <v>1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2</v>
      </c>
      <c r="AA55" s="24">
        <v>0</v>
      </c>
      <c r="AB55" s="24">
        <v>0</v>
      </c>
      <c r="AC55" s="24">
        <f t="shared" si="20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2</v>
      </c>
      <c r="AN55" s="24">
        <v>0</v>
      </c>
      <c r="AO55" s="24">
        <v>0</v>
      </c>
      <c r="AP55" s="24">
        <f t="shared" si="21"/>
        <v>0</v>
      </c>
      <c r="AQ55" s="24">
        <v>0</v>
      </c>
      <c r="AR55" s="40"/>
    </row>
    <row r="56" spans="1:44" ht="15.95" customHeight="1" x14ac:dyDescent="0.25">
      <c r="A56" s="47"/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2</v>
      </c>
      <c r="AA56" s="24">
        <v>3</v>
      </c>
      <c r="AB56" s="24">
        <v>1</v>
      </c>
      <c r="AC56" s="24">
        <f t="shared" si="20"/>
        <v>4</v>
      </c>
      <c r="AD56" s="24">
        <v>0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2</v>
      </c>
      <c r="AN56" s="24">
        <v>3</v>
      </c>
      <c r="AO56" s="24">
        <v>1</v>
      </c>
      <c r="AP56" s="24">
        <f t="shared" si="21"/>
        <v>4</v>
      </c>
      <c r="AQ56" s="24">
        <v>2</v>
      </c>
      <c r="AR56" s="40"/>
    </row>
    <row r="57" spans="1:44" ht="15.95" customHeight="1" x14ac:dyDescent="0.25">
      <c r="A57" s="47"/>
      <c r="C57" s="23"/>
      <c r="F57" s="23"/>
      <c r="H57" s="23"/>
      <c r="I57" s="23"/>
      <c r="J57" s="23"/>
      <c r="K57" s="23"/>
      <c r="L57" s="23"/>
      <c r="M57" s="23"/>
      <c r="O57" s="23"/>
      <c r="P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2</v>
      </c>
      <c r="AA57" s="24">
        <v>1</v>
      </c>
      <c r="AB57" s="24">
        <v>1</v>
      </c>
      <c r="AC57" s="24">
        <f t="shared" si="20"/>
        <v>2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2</v>
      </c>
      <c r="AN57" s="24">
        <v>0</v>
      </c>
      <c r="AO57" s="24">
        <v>1</v>
      </c>
      <c r="AP57" s="24">
        <f t="shared" si="21"/>
        <v>1</v>
      </c>
      <c r="AQ57" s="24">
        <v>0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2</v>
      </c>
      <c r="AA58" s="24">
        <v>2</v>
      </c>
      <c r="AB58" s="24">
        <v>2</v>
      </c>
      <c r="AC58" s="24">
        <f t="shared" si="20"/>
        <v>4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2</v>
      </c>
      <c r="AN58" s="24">
        <v>0</v>
      </c>
      <c r="AO58" s="24">
        <v>1</v>
      </c>
      <c r="AP58" s="24">
        <f t="shared" si="21"/>
        <v>1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2</v>
      </c>
      <c r="AA59" s="24">
        <v>1</v>
      </c>
      <c r="AB59" s="24">
        <v>0</v>
      </c>
      <c r="AC59" s="24">
        <f t="shared" si="20"/>
        <v>1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2</v>
      </c>
      <c r="AN59" s="24">
        <v>1</v>
      </c>
      <c r="AO59" s="24">
        <v>1</v>
      </c>
      <c r="AP59" s="24">
        <f t="shared" si="21"/>
        <v>2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2</v>
      </c>
      <c r="AA60" s="24">
        <v>0</v>
      </c>
      <c r="AB60" s="24">
        <v>2</v>
      </c>
      <c r="AC60" s="24">
        <f t="shared" si="20"/>
        <v>2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2</v>
      </c>
      <c r="AN60" s="24">
        <v>0</v>
      </c>
      <c r="AO60" s="24">
        <v>1</v>
      </c>
      <c r="AP60" s="24">
        <f t="shared" si="21"/>
        <v>1</v>
      </c>
      <c r="AQ60" s="24">
        <v>0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2</v>
      </c>
      <c r="AA61" s="24">
        <v>0</v>
      </c>
      <c r="AB61" s="24">
        <v>0</v>
      </c>
      <c r="AC61" s="24">
        <f t="shared" si="20"/>
        <v>0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2</v>
      </c>
      <c r="AN61" s="24">
        <v>0</v>
      </c>
      <c r="AO61" s="24">
        <v>0</v>
      </c>
      <c r="AP61" s="24">
        <f t="shared" si="21"/>
        <v>0</v>
      </c>
      <c r="AQ61" s="24">
        <v>0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2</v>
      </c>
      <c r="AA62" s="24">
        <v>0</v>
      </c>
      <c r="AB62" s="24">
        <v>1</v>
      </c>
      <c r="AC62" s="24">
        <f t="shared" si="20"/>
        <v>1</v>
      </c>
      <c r="AD62" s="24">
        <v>2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2</v>
      </c>
      <c r="AN62" s="24">
        <v>0</v>
      </c>
      <c r="AO62" s="24">
        <v>0</v>
      </c>
      <c r="AP62" s="24">
        <f t="shared" si="21"/>
        <v>0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2</v>
      </c>
      <c r="AA63" s="24">
        <v>0</v>
      </c>
      <c r="AB63" s="24">
        <v>0</v>
      </c>
      <c r="AC63" s="24">
        <f t="shared" si="20"/>
        <v>0</v>
      </c>
      <c r="AD63" s="24">
        <v>0</v>
      </c>
      <c r="AE63" s="51"/>
      <c r="AF63" s="30">
        <v>7</v>
      </c>
      <c r="AG63" s="23" t="s">
        <v>110</v>
      </c>
      <c r="AL63" s="23" t="s">
        <v>148</v>
      </c>
      <c r="AM63" s="24">
        <v>1</v>
      </c>
      <c r="AN63" s="24">
        <v>0</v>
      </c>
      <c r="AO63" s="24">
        <v>0</v>
      </c>
      <c r="AP63" s="24">
        <f t="shared" si="21"/>
        <v>0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2</v>
      </c>
      <c r="AA64" s="24">
        <v>1</v>
      </c>
      <c r="AB64" s="24">
        <v>3</v>
      </c>
      <c r="AC64" s="24">
        <f t="shared" si="20"/>
        <v>4</v>
      </c>
      <c r="AD64" s="24">
        <v>0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2</v>
      </c>
      <c r="AN64" s="24">
        <v>2</v>
      </c>
      <c r="AO64" s="24">
        <v>0</v>
      </c>
      <c r="AP64" s="24">
        <f t="shared" si="21"/>
        <v>2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2</v>
      </c>
      <c r="AA65" s="24">
        <v>0</v>
      </c>
      <c r="AB65" s="24">
        <v>1</v>
      </c>
      <c r="AC65" s="24">
        <f t="shared" si="20"/>
        <v>1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2</v>
      </c>
      <c r="AN65" s="24">
        <v>0</v>
      </c>
      <c r="AO65" s="24">
        <v>0</v>
      </c>
      <c r="AP65" s="24">
        <f t="shared" si="21"/>
        <v>0</v>
      </c>
      <c r="AQ65" s="24">
        <v>0</v>
      </c>
      <c r="AR65" s="40"/>
    </row>
    <row r="66" spans="1:44" ht="15.95" customHeight="1" thickBot="1" x14ac:dyDescent="0.3">
      <c r="A66" s="47"/>
      <c r="C66" s="23"/>
      <c r="F66" s="23"/>
      <c r="H66" s="23"/>
      <c r="I66" s="23"/>
      <c r="J66" s="23"/>
      <c r="K66" s="23"/>
      <c r="L66" s="23"/>
      <c r="M66" s="23"/>
      <c r="O66" s="23"/>
      <c r="P66" s="23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22</v>
      </c>
      <c r="AA66" s="25">
        <f t="shared" ref="AA66" si="22">SUM(AA54:AA65)</f>
        <v>8</v>
      </c>
      <c r="AB66" s="25">
        <f>SUM(AB54:AB65)</f>
        <v>11</v>
      </c>
      <c r="AC66" s="25">
        <f>+AB66+AA66</f>
        <v>19</v>
      </c>
      <c r="AD66" s="25">
        <f>SUM(AD54:AD65)</f>
        <v>2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22</v>
      </c>
      <c r="AN66" s="25">
        <f t="shared" ref="AN66" si="23">SUM(AN54:AN65)</f>
        <v>6</v>
      </c>
      <c r="AO66" s="25">
        <f>SUM(AO54:AO65)</f>
        <v>6</v>
      </c>
      <c r="AP66" s="25">
        <f>+AO66+AN66</f>
        <v>12</v>
      </c>
      <c r="AQ66" s="25">
        <f>SUM(AQ54:AQ65)</f>
        <v>2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88</v>
      </c>
      <c r="AA67" s="39">
        <f t="shared" ref="AA67:AD67" si="24">+AA66+AA53+AA40+AA27</f>
        <v>21</v>
      </c>
      <c r="AB67" s="39">
        <f t="shared" si="24"/>
        <v>35</v>
      </c>
      <c r="AC67" s="39">
        <f t="shared" si="24"/>
        <v>56</v>
      </c>
      <c r="AD67" s="39">
        <f t="shared" si="24"/>
        <v>6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88</v>
      </c>
      <c r="AN67" s="39">
        <f t="shared" ref="AN67:AQ67" si="25">+AN66+AN53+AN40+AN27</f>
        <v>25</v>
      </c>
      <c r="AO67" s="39">
        <f t="shared" si="25"/>
        <v>36</v>
      </c>
      <c r="AP67" s="39">
        <f t="shared" si="25"/>
        <v>61</v>
      </c>
      <c r="AQ67" s="39">
        <f t="shared" si="25"/>
        <v>6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176</v>
      </c>
      <c r="AN68" s="24">
        <f>AA67+AN67</f>
        <v>46</v>
      </c>
      <c r="AO68" s="24">
        <f>AB67+AO67</f>
        <v>71</v>
      </c>
      <c r="AP68" s="37">
        <f>AC67+AP67</f>
        <v>117</v>
      </c>
      <c r="AQ68" s="24">
        <f>AD67+AQ67</f>
        <v>12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0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3"/>
      <c r="AG71" s="11"/>
      <c r="AH71" s="11"/>
      <c r="AI71" s="11"/>
      <c r="AJ71" s="23"/>
      <c r="AK71" s="23"/>
      <c r="AL71" s="11"/>
      <c r="AM71" s="24"/>
      <c r="AN71" s="24"/>
      <c r="AO71" s="24"/>
      <c r="AP71" s="37"/>
      <c r="AQ71" s="24"/>
      <c r="AR71" s="40"/>
    </row>
    <row r="72" spans="1:44" ht="15.95" customHeight="1" x14ac:dyDescent="0.25">
      <c r="A72" s="47"/>
      <c r="Q72" s="40"/>
      <c r="R72" s="45"/>
      <c r="AR72" s="49"/>
    </row>
    <row r="73" spans="1:44" ht="15" customHeight="1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9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9"/>
    </row>
    <row r="74" spans="1:44" ht="24" customHeight="1" x14ac:dyDescent="0.3">
      <c r="A74" s="45"/>
      <c r="B74" s="109" t="s">
        <v>0</v>
      </c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45"/>
      <c r="R74" s="45"/>
      <c r="S74" s="109" t="s">
        <v>0</v>
      </c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49"/>
    </row>
    <row r="75" spans="1:44" ht="20.25" x14ac:dyDescent="0.3">
      <c r="A75" s="45"/>
      <c r="B75" s="28" t="s">
        <v>108</v>
      </c>
      <c r="C75" s="28">
        <f>+C2</f>
        <v>2</v>
      </c>
      <c r="D75" s="27"/>
      <c r="E75" s="27"/>
      <c r="F75" s="27"/>
      <c r="G75" s="110" t="s">
        <v>739</v>
      </c>
      <c r="H75" s="110"/>
      <c r="I75" s="110"/>
      <c r="J75" s="110"/>
      <c r="K75" s="110"/>
      <c r="L75" s="110"/>
      <c r="M75" s="110"/>
      <c r="N75" s="27"/>
      <c r="O75" s="27"/>
      <c r="P75" s="27"/>
      <c r="Q75" s="45"/>
      <c r="R75" s="45"/>
      <c r="S75" s="110" t="s">
        <v>127</v>
      </c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45"/>
    </row>
    <row r="76" spans="1:44" ht="18.600000000000001" customHeight="1" x14ac:dyDescent="0.3">
      <c r="A76" s="40"/>
      <c r="N76" s="27"/>
      <c r="O76" s="27"/>
      <c r="P76" s="27"/>
      <c r="Q76" s="40"/>
      <c r="R76" s="40"/>
      <c r="T76" s="16"/>
      <c r="U76" s="16"/>
      <c r="V76" s="16"/>
      <c r="W76" s="16"/>
      <c r="X76" s="16"/>
      <c r="Y76" s="16"/>
      <c r="Z76" s="16"/>
      <c r="AA76" s="32"/>
      <c r="AB76" s="32"/>
      <c r="AC76" s="32"/>
      <c r="AD76" s="32"/>
      <c r="AE76" s="33"/>
      <c r="AF76" s="32"/>
      <c r="AG76" s="32"/>
      <c r="AH76" s="32"/>
      <c r="AI76" s="32"/>
      <c r="AJ76" s="32"/>
      <c r="AK76" s="32"/>
      <c r="AL76" s="32"/>
      <c r="AM76" s="23"/>
      <c r="AN76" s="11"/>
      <c r="AO76" s="11"/>
      <c r="AP76" s="24"/>
      <c r="AQ76" s="24"/>
      <c r="AR76" s="40"/>
    </row>
    <row r="77" spans="1:44" ht="16.5" thickBot="1" x14ac:dyDescent="0.3">
      <c r="A77" s="40"/>
      <c r="Q77" s="45"/>
      <c r="R77" s="45"/>
      <c r="S77" s="31" t="s">
        <v>150</v>
      </c>
      <c r="T77" s="31" t="s">
        <v>152</v>
      </c>
      <c r="U77" s="31"/>
      <c r="V77" s="43"/>
      <c r="W77" s="43"/>
      <c r="X77" s="43"/>
      <c r="Y77" s="43"/>
      <c r="Z77" s="43" t="s">
        <v>4</v>
      </c>
      <c r="AA77" s="43" t="s">
        <v>29</v>
      </c>
      <c r="AB77" s="43" t="s">
        <v>30</v>
      </c>
      <c r="AC77" s="43" t="s">
        <v>31</v>
      </c>
      <c r="AD77" s="43" t="s">
        <v>3</v>
      </c>
      <c r="AE77" s="24"/>
      <c r="AF77" s="31" t="s">
        <v>150</v>
      </c>
      <c r="AG77" s="31" t="s">
        <v>152</v>
      </c>
      <c r="AH77" s="31"/>
      <c r="AI77" s="43"/>
      <c r="AJ77" s="43"/>
      <c r="AK77" s="43"/>
      <c r="AL77" s="43"/>
      <c r="AM77" s="43" t="s">
        <v>4</v>
      </c>
      <c r="AN77" s="43" t="s">
        <v>29</v>
      </c>
      <c r="AO77" s="43" t="s">
        <v>30</v>
      </c>
      <c r="AP77" s="43" t="s">
        <v>31</v>
      </c>
      <c r="AQ77" s="43" t="s">
        <v>3</v>
      </c>
      <c r="AR77" s="45"/>
    </row>
    <row r="78" spans="1:44" ht="15.75" customHeight="1" x14ac:dyDescent="0.25">
      <c r="A78" s="40"/>
      <c r="Q78" s="45"/>
      <c r="R78" s="45"/>
      <c r="S78" s="30">
        <v>6.5</v>
      </c>
      <c r="T78" s="23" t="s">
        <v>213</v>
      </c>
      <c r="Z78" s="24">
        <v>2</v>
      </c>
      <c r="AA78" s="24">
        <v>1</v>
      </c>
      <c r="AB78" s="24">
        <v>0</v>
      </c>
      <c r="AC78" s="24">
        <f>+AA78+AB78</f>
        <v>1</v>
      </c>
      <c r="AD78" s="24">
        <v>0</v>
      </c>
      <c r="AF78" s="30">
        <v>6</v>
      </c>
      <c r="AG78" s="23" t="s">
        <v>214</v>
      </c>
      <c r="AM78" s="24">
        <v>2</v>
      </c>
      <c r="AN78" s="24">
        <v>0</v>
      </c>
      <c r="AO78" s="24">
        <v>0</v>
      </c>
      <c r="AP78" s="24">
        <f t="shared" ref="AP78" si="26">+AN78+AO78</f>
        <v>0</v>
      </c>
      <c r="AQ78" s="24">
        <v>0</v>
      </c>
      <c r="AR78" s="45"/>
    </row>
    <row r="79" spans="1:44" ht="15.75" customHeight="1" thickBot="1" x14ac:dyDescent="0.3">
      <c r="A79" s="40"/>
      <c r="D79" s="2" t="s">
        <v>96</v>
      </c>
      <c r="E79" s="2"/>
      <c r="F79" s="2"/>
      <c r="G79" s="4" t="s">
        <v>2</v>
      </c>
      <c r="H79" s="4"/>
      <c r="I79" s="4" t="s">
        <v>4</v>
      </c>
      <c r="J79" s="4" t="s">
        <v>29</v>
      </c>
      <c r="K79" s="4" t="s">
        <v>30</v>
      </c>
      <c r="L79" s="41" t="s">
        <v>31</v>
      </c>
      <c r="M79" s="4" t="s">
        <v>3</v>
      </c>
      <c r="Q79" s="40"/>
      <c r="R79" s="40"/>
      <c r="S79" s="30">
        <v>6.5</v>
      </c>
      <c r="T79" s="23" t="s">
        <v>245</v>
      </c>
      <c r="Z79" s="24">
        <v>1</v>
      </c>
      <c r="AA79" s="24">
        <v>1</v>
      </c>
      <c r="AB79" s="24">
        <v>0</v>
      </c>
      <c r="AC79" s="24">
        <f t="shared" ref="AC79" si="27">+AA79+AB79</f>
        <v>1</v>
      </c>
      <c r="AD79" s="24">
        <v>0</v>
      </c>
      <c r="AF79" s="30">
        <v>7.5</v>
      </c>
      <c r="AG79" s="23" t="s">
        <v>242</v>
      </c>
      <c r="AM79" s="24">
        <v>1</v>
      </c>
      <c r="AN79" s="24">
        <v>1</v>
      </c>
      <c r="AO79" s="24">
        <v>0</v>
      </c>
      <c r="AP79" s="24">
        <f>+AN79+AO79</f>
        <v>1</v>
      </c>
      <c r="AQ79" s="24">
        <v>0</v>
      </c>
      <c r="AR79" s="40"/>
    </row>
    <row r="80" spans="1:44" ht="15.75" customHeight="1" x14ac:dyDescent="0.25">
      <c r="A80" s="40"/>
      <c r="D80" s="23" t="s">
        <v>180</v>
      </c>
      <c r="E80" s="23"/>
      <c r="F80" s="23"/>
      <c r="G80" s="23" t="s">
        <v>149</v>
      </c>
      <c r="H80" s="24"/>
      <c r="I80" s="24">
        <v>2</v>
      </c>
      <c r="J80" s="24">
        <v>2</v>
      </c>
      <c r="K80" s="24">
        <v>4</v>
      </c>
      <c r="L80" s="40">
        <f t="shared" ref="L80:L97" si="28">+J80+K80</f>
        <v>6</v>
      </c>
      <c r="M80" s="24">
        <v>0</v>
      </c>
      <c r="Q80" s="40"/>
      <c r="R80" s="40"/>
      <c r="S80" s="30">
        <v>8.5</v>
      </c>
      <c r="T80" s="23" t="s">
        <v>244</v>
      </c>
      <c r="Z80" s="24">
        <v>1</v>
      </c>
      <c r="AA80" s="24">
        <v>2</v>
      </c>
      <c r="AB80" s="24">
        <v>0</v>
      </c>
      <c r="AC80" s="24">
        <f t="shared" ref="AC80" si="29">+AA80+AB80</f>
        <v>2</v>
      </c>
      <c r="AD80" s="24">
        <v>0</v>
      </c>
      <c r="AF80" s="30">
        <v>9</v>
      </c>
      <c r="AG80" s="23" t="s">
        <v>241</v>
      </c>
      <c r="AM80" s="24">
        <v>1</v>
      </c>
      <c r="AN80" s="24">
        <v>0</v>
      </c>
      <c r="AO80" s="24">
        <v>1</v>
      </c>
      <c r="AP80" s="24">
        <f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2</v>
      </c>
      <c r="J81" s="24">
        <v>4</v>
      </c>
      <c r="K81" s="24">
        <v>0</v>
      </c>
      <c r="L81" s="40">
        <f t="shared" si="28"/>
        <v>4</v>
      </c>
      <c r="M81" s="24">
        <v>0</v>
      </c>
      <c r="Q81" s="40"/>
      <c r="R81" s="40"/>
      <c r="S81" s="30">
        <v>7</v>
      </c>
      <c r="T81" s="23" t="s">
        <v>212</v>
      </c>
      <c r="Z81" s="24">
        <v>1</v>
      </c>
      <c r="AA81" s="24">
        <v>0</v>
      </c>
      <c r="AB81" s="24">
        <v>1</v>
      </c>
      <c r="AC81" s="24">
        <f>+AA81+AB81</f>
        <v>1</v>
      </c>
      <c r="AD81" s="24">
        <v>0</v>
      </c>
      <c r="AF81" s="30">
        <v>7.5</v>
      </c>
      <c r="AG81" s="23" t="s">
        <v>215</v>
      </c>
      <c r="AM81" s="24">
        <v>2</v>
      </c>
      <c r="AN81" s="24">
        <v>0</v>
      </c>
      <c r="AO81" s="24">
        <v>0</v>
      </c>
      <c r="AP81" s="24">
        <f>+AN81+AO81</f>
        <v>0</v>
      </c>
      <c r="AQ81" s="24">
        <v>0</v>
      </c>
      <c r="AR81" s="40"/>
    </row>
    <row r="82" spans="1:44" ht="15.75" customHeight="1" thickBot="1" x14ac:dyDescent="0.3">
      <c r="A82" s="40"/>
      <c r="D82" s="23" t="s">
        <v>119</v>
      </c>
      <c r="E82" s="23"/>
      <c r="F82" s="23"/>
      <c r="G82" s="23" t="s">
        <v>146</v>
      </c>
      <c r="H82" s="24"/>
      <c r="I82" s="24">
        <v>2</v>
      </c>
      <c r="J82" s="24">
        <v>3</v>
      </c>
      <c r="K82" s="24">
        <v>1</v>
      </c>
      <c r="L82" s="40">
        <f t="shared" si="28"/>
        <v>4</v>
      </c>
      <c r="M82" s="24">
        <v>0</v>
      </c>
      <c r="Q82" s="40"/>
      <c r="R82" s="40"/>
      <c r="S82" s="30">
        <v>8.5</v>
      </c>
      <c r="T82" s="23" t="s">
        <v>240</v>
      </c>
      <c r="Z82" s="24">
        <v>1</v>
      </c>
      <c r="AA82" s="24">
        <v>0</v>
      </c>
      <c r="AB82" s="24">
        <v>0</v>
      </c>
      <c r="AC82" s="24">
        <f t="shared" ref="AC82" si="30">+AA82+AB82</f>
        <v>0</v>
      </c>
      <c r="AD82" s="24">
        <v>0</v>
      </c>
      <c r="AF82" s="30">
        <v>7</v>
      </c>
      <c r="AG82" s="23" t="s">
        <v>210</v>
      </c>
      <c r="AM82" s="24">
        <v>2</v>
      </c>
      <c r="AN82" s="24">
        <v>1</v>
      </c>
      <c r="AO82" s="24">
        <v>1</v>
      </c>
      <c r="AP82" s="24">
        <f>+AN82+AO82</f>
        <v>2</v>
      </c>
      <c r="AQ82" s="24">
        <v>0</v>
      </c>
      <c r="AR82" s="40"/>
    </row>
    <row r="83" spans="1:44" ht="15.75" customHeight="1" thickBot="1" x14ac:dyDescent="0.3">
      <c r="A83" s="40"/>
      <c r="D83" s="23" t="s">
        <v>112</v>
      </c>
      <c r="E83" s="23"/>
      <c r="F83" s="23"/>
      <c r="G83" s="23" t="s">
        <v>148</v>
      </c>
      <c r="H83" s="24"/>
      <c r="I83" s="24">
        <v>2</v>
      </c>
      <c r="J83" s="24">
        <v>3</v>
      </c>
      <c r="K83" s="24">
        <v>1</v>
      </c>
      <c r="L83" s="40">
        <f t="shared" si="28"/>
        <v>4</v>
      </c>
      <c r="M83" s="24">
        <v>2</v>
      </c>
      <c r="Q83" s="40"/>
      <c r="R83" s="40"/>
      <c r="S83" s="8"/>
      <c r="T83" s="34" t="s">
        <v>124</v>
      </c>
      <c r="U83" s="8"/>
      <c r="V83" s="8"/>
      <c r="W83" s="8"/>
      <c r="X83" s="8"/>
      <c r="Y83" s="8"/>
      <c r="Z83" s="15">
        <f>SUM(Z78:Z82)</f>
        <v>6</v>
      </c>
      <c r="AA83" s="15">
        <f>SUM(AA78:AA82)</f>
        <v>4</v>
      </c>
      <c r="AB83" s="15">
        <f>SUM(AB78:AB82)</f>
        <v>1</v>
      </c>
      <c r="AC83" s="15">
        <f>SUM(AC78:AC82)</f>
        <v>5</v>
      </c>
      <c r="AD83" s="15">
        <f>SUM(AD78:AD82)</f>
        <v>0</v>
      </c>
      <c r="AF83" s="30">
        <v>6</v>
      </c>
      <c r="AG83" s="23" t="s">
        <v>211</v>
      </c>
      <c r="AM83" s="24">
        <v>1</v>
      </c>
      <c r="AN83" s="24">
        <v>0</v>
      </c>
      <c r="AO83" s="24">
        <v>0</v>
      </c>
      <c r="AP83" s="24">
        <f>+AN83+AO83</f>
        <v>0</v>
      </c>
      <c r="AQ83" s="24">
        <v>0</v>
      </c>
      <c r="AR83" s="40"/>
    </row>
    <row r="84" spans="1:44" ht="15.75" customHeight="1" x14ac:dyDescent="0.25">
      <c r="A84" s="40"/>
      <c r="D84" s="23" t="s">
        <v>63</v>
      </c>
      <c r="E84" s="23"/>
      <c r="F84" s="23"/>
      <c r="G84" s="23" t="s">
        <v>146</v>
      </c>
      <c r="H84" s="24"/>
      <c r="I84" s="24">
        <v>2</v>
      </c>
      <c r="J84" s="24">
        <v>2</v>
      </c>
      <c r="K84" s="24">
        <v>2</v>
      </c>
      <c r="L84" s="40">
        <f t="shared" si="28"/>
        <v>4</v>
      </c>
      <c r="M84" s="24">
        <v>0</v>
      </c>
      <c r="Q84" s="40"/>
      <c r="R84" s="40"/>
      <c r="T84" s="23" t="s">
        <v>120</v>
      </c>
      <c r="Z84" s="24">
        <f>+Z83+AM84</f>
        <v>15</v>
      </c>
      <c r="AA84" s="24">
        <f>+AA83+AN84</f>
        <v>6</v>
      </c>
      <c r="AB84" s="24">
        <f>+AB83+AO84</f>
        <v>3</v>
      </c>
      <c r="AC84" s="24">
        <f>+AC83+AP84</f>
        <v>9</v>
      </c>
      <c r="AD84" s="24">
        <f>+AD83+AQ84</f>
        <v>0</v>
      </c>
      <c r="AF84" s="8"/>
      <c r="AG84" s="34" t="s">
        <v>124</v>
      </c>
      <c r="AH84" s="8"/>
      <c r="AI84" s="8"/>
      <c r="AJ84" s="8"/>
      <c r="AK84" s="8"/>
      <c r="AL84" s="8"/>
      <c r="AM84" s="15">
        <f>SUM(AM78:AM83)</f>
        <v>9</v>
      </c>
      <c r="AN84" s="15">
        <f>SUM(AN78:AN83)</f>
        <v>2</v>
      </c>
      <c r="AO84" s="15">
        <f>SUM(AO78:AO83)</f>
        <v>2</v>
      </c>
      <c r="AP84" s="15">
        <f>SUM(AP78:AP83)</f>
        <v>4</v>
      </c>
      <c r="AQ84" s="15">
        <f>SUM(AQ78:AQ83)</f>
        <v>0</v>
      </c>
      <c r="AR84" s="40"/>
    </row>
    <row r="85" spans="1:44" ht="15.75" customHeight="1" x14ac:dyDescent="0.25">
      <c r="A85" s="40"/>
      <c r="D85" s="23" t="s">
        <v>123</v>
      </c>
      <c r="E85" s="23"/>
      <c r="F85" s="23"/>
      <c r="G85" s="23" t="s">
        <v>149</v>
      </c>
      <c r="H85" s="24"/>
      <c r="I85" s="24">
        <v>2</v>
      </c>
      <c r="J85" s="24">
        <v>2</v>
      </c>
      <c r="K85" s="24">
        <v>2</v>
      </c>
      <c r="L85" s="40">
        <f t="shared" si="28"/>
        <v>4</v>
      </c>
      <c r="M85" s="24">
        <v>0</v>
      </c>
      <c r="Q85" s="40"/>
      <c r="R85" s="40"/>
      <c r="AR85" s="40"/>
    </row>
    <row r="86" spans="1:44" ht="15.75" customHeight="1" x14ac:dyDescent="0.25">
      <c r="A86" s="40"/>
      <c r="D86" s="23" t="s">
        <v>179</v>
      </c>
      <c r="E86" s="23"/>
      <c r="F86" s="23"/>
      <c r="G86" s="23" t="s">
        <v>146</v>
      </c>
      <c r="H86" s="24"/>
      <c r="I86" s="24">
        <v>2</v>
      </c>
      <c r="J86" s="24">
        <v>1</v>
      </c>
      <c r="K86" s="24">
        <v>3</v>
      </c>
      <c r="L86" s="40">
        <f t="shared" si="28"/>
        <v>4</v>
      </c>
      <c r="M86" s="24">
        <v>0</v>
      </c>
      <c r="Q86" s="40"/>
      <c r="R86" s="40"/>
      <c r="AR86" s="40"/>
    </row>
    <row r="87" spans="1:44" ht="15.75" customHeight="1" thickBot="1" x14ac:dyDescent="0.3">
      <c r="A87" s="40"/>
      <c r="D87" s="23" t="s">
        <v>165</v>
      </c>
      <c r="G87" s="23" t="s">
        <v>17</v>
      </c>
      <c r="H87" s="24"/>
      <c r="I87" s="24">
        <v>2</v>
      </c>
      <c r="J87" s="24">
        <v>1</v>
      </c>
      <c r="K87" s="24">
        <v>3</v>
      </c>
      <c r="L87" s="40">
        <f t="shared" si="28"/>
        <v>4</v>
      </c>
      <c r="M87" s="24">
        <v>0</v>
      </c>
      <c r="Q87" s="46"/>
      <c r="R87" s="46"/>
      <c r="S87" s="31" t="s">
        <v>150</v>
      </c>
      <c r="T87" s="31" t="s">
        <v>153</v>
      </c>
      <c r="U87" s="31"/>
      <c r="V87" s="43"/>
      <c r="W87" s="43"/>
      <c r="X87" s="43"/>
      <c r="Y87" s="43"/>
      <c r="Z87" s="43" t="s">
        <v>4</v>
      </c>
      <c r="AA87" s="43" t="s">
        <v>29</v>
      </c>
      <c r="AB87" s="43" t="s">
        <v>30</v>
      </c>
      <c r="AC87" s="43" t="s">
        <v>31</v>
      </c>
      <c r="AD87" s="43" t="s">
        <v>3</v>
      </c>
      <c r="AF87" s="31" t="s">
        <v>150</v>
      </c>
      <c r="AG87" s="31" t="s">
        <v>153</v>
      </c>
      <c r="AH87" s="31"/>
      <c r="AI87" s="43"/>
      <c r="AJ87" s="43"/>
      <c r="AK87" s="43"/>
      <c r="AL87" s="43"/>
      <c r="AM87" s="43" t="s">
        <v>4</v>
      </c>
      <c r="AN87" s="43" t="s">
        <v>29</v>
      </c>
      <c r="AO87" s="43" t="s">
        <v>30</v>
      </c>
      <c r="AP87" s="43" t="s">
        <v>31</v>
      </c>
      <c r="AQ87" s="43" t="s">
        <v>3</v>
      </c>
      <c r="AR87" s="46"/>
    </row>
    <row r="88" spans="1:44" ht="15.75" customHeight="1" thickBot="1" x14ac:dyDescent="0.3">
      <c r="A88" s="40"/>
      <c r="D88" s="23" t="s">
        <v>157</v>
      </c>
      <c r="G88" s="16" t="s">
        <v>138</v>
      </c>
      <c r="H88" s="24"/>
      <c r="I88" s="24">
        <v>2</v>
      </c>
      <c r="J88" s="24">
        <v>0</v>
      </c>
      <c r="K88" s="24">
        <v>4</v>
      </c>
      <c r="L88" s="40">
        <f t="shared" si="28"/>
        <v>4</v>
      </c>
      <c r="M88" s="24">
        <v>0</v>
      </c>
      <c r="Q88" s="46"/>
      <c r="R88" s="46"/>
      <c r="S88" s="30">
        <v>6</v>
      </c>
      <c r="T88" s="23" t="s">
        <v>70</v>
      </c>
      <c r="Z88" s="24">
        <v>1</v>
      </c>
      <c r="AA88" s="24">
        <v>0</v>
      </c>
      <c r="AB88" s="24">
        <v>0</v>
      </c>
      <c r="AC88" s="24">
        <f t="shared" ref="AC88" si="31">+AA88+AB88</f>
        <v>0</v>
      </c>
      <c r="AD88" s="24">
        <v>0</v>
      </c>
      <c r="AF88" s="30"/>
      <c r="AG88" s="23"/>
      <c r="AM88" s="24"/>
      <c r="AN88" s="24"/>
      <c r="AO88" s="24"/>
      <c r="AP88" s="24"/>
      <c r="AQ88" s="24"/>
      <c r="AR88" s="46"/>
    </row>
    <row r="89" spans="1:44" ht="15.75" customHeight="1" thickBot="1" x14ac:dyDescent="0.3">
      <c r="A89" s="40"/>
      <c r="D89" s="23" t="s">
        <v>69</v>
      </c>
      <c r="E89" s="23"/>
      <c r="F89" s="23"/>
      <c r="G89" s="23" t="s">
        <v>149</v>
      </c>
      <c r="H89" s="24"/>
      <c r="I89" s="24">
        <v>2</v>
      </c>
      <c r="J89" s="24">
        <v>0</v>
      </c>
      <c r="K89" s="24">
        <v>4</v>
      </c>
      <c r="L89" s="40">
        <f t="shared" si="28"/>
        <v>4</v>
      </c>
      <c r="M89" s="24">
        <v>0</v>
      </c>
      <c r="Q89" s="46"/>
      <c r="R89" s="46"/>
      <c r="S89" s="30">
        <v>8.5</v>
      </c>
      <c r="T89" s="23" t="s">
        <v>63</v>
      </c>
      <c r="Z89" s="24">
        <v>1</v>
      </c>
      <c r="AA89" s="24">
        <v>1</v>
      </c>
      <c r="AB89" s="24">
        <v>0</v>
      </c>
      <c r="AC89" s="24">
        <f>+AA89+AB89</f>
        <v>1</v>
      </c>
      <c r="AD89" s="24">
        <v>0</v>
      </c>
      <c r="AF89" s="8"/>
      <c r="AG89" s="34" t="s">
        <v>124</v>
      </c>
      <c r="AH89" s="8"/>
      <c r="AI89" s="8"/>
      <c r="AJ89" s="8"/>
      <c r="AK89" s="8"/>
      <c r="AL89" s="8"/>
      <c r="AM89" s="15">
        <f>SUM(AM88)</f>
        <v>0</v>
      </c>
      <c r="AN89" s="15">
        <f t="shared" ref="AN89:AQ89" si="32">SUM(AN88)</f>
        <v>0</v>
      </c>
      <c r="AO89" s="15">
        <f t="shared" si="32"/>
        <v>0</v>
      </c>
      <c r="AP89" s="15">
        <f t="shared" si="32"/>
        <v>0</v>
      </c>
      <c r="AQ89" s="15">
        <f t="shared" si="32"/>
        <v>0</v>
      </c>
      <c r="AR89" s="46"/>
    </row>
    <row r="90" spans="1:44" ht="15.75" customHeight="1" x14ac:dyDescent="0.25">
      <c r="A90" s="40"/>
      <c r="D90" s="23" t="s">
        <v>49</v>
      </c>
      <c r="E90" s="23"/>
      <c r="F90" s="23"/>
      <c r="G90" s="16" t="s">
        <v>138</v>
      </c>
      <c r="H90" s="24"/>
      <c r="I90" s="24">
        <v>2</v>
      </c>
      <c r="J90" s="24">
        <v>2</v>
      </c>
      <c r="K90" s="24">
        <v>1</v>
      </c>
      <c r="L90" s="40">
        <f t="shared" si="28"/>
        <v>3</v>
      </c>
      <c r="M90" s="24">
        <v>0</v>
      </c>
      <c r="Q90" s="47"/>
      <c r="R90" s="47"/>
      <c r="S90" s="8"/>
      <c r="T90" s="34" t="s">
        <v>124</v>
      </c>
      <c r="U90" s="8"/>
      <c r="V90" s="8"/>
      <c r="W90" s="8"/>
      <c r="X90" s="8"/>
      <c r="Y90" s="8"/>
      <c r="Z90" s="15">
        <f>SUM(Z88:Z89)</f>
        <v>2</v>
      </c>
      <c r="AA90" s="15">
        <f t="shared" ref="AA90:AD90" si="33">SUM(AA88:AA89)</f>
        <v>1</v>
      </c>
      <c r="AB90" s="15">
        <f t="shared" si="33"/>
        <v>0</v>
      </c>
      <c r="AC90" s="15">
        <f t="shared" si="33"/>
        <v>1</v>
      </c>
      <c r="AD90" s="15">
        <f t="shared" si="33"/>
        <v>0</v>
      </c>
      <c r="AF90" s="30"/>
      <c r="AG90" s="23"/>
      <c r="AM90" s="24"/>
      <c r="AN90" s="24"/>
      <c r="AO90" s="24"/>
      <c r="AP90" s="24"/>
      <c r="AQ90" s="24"/>
      <c r="AR90" s="47"/>
    </row>
    <row r="91" spans="1:44" ht="15.75" customHeight="1" x14ac:dyDescent="0.25">
      <c r="A91" s="40"/>
      <c r="D91" s="23" t="s">
        <v>125</v>
      </c>
      <c r="E91" s="23"/>
      <c r="F91" s="23"/>
      <c r="G91" s="23" t="s">
        <v>147</v>
      </c>
      <c r="H91" s="24"/>
      <c r="I91" s="24">
        <v>2</v>
      </c>
      <c r="J91" s="24">
        <v>2</v>
      </c>
      <c r="K91" s="24">
        <v>1</v>
      </c>
      <c r="L91" s="40">
        <f t="shared" si="28"/>
        <v>3</v>
      </c>
      <c r="M91" s="24">
        <v>0</v>
      </c>
      <c r="Q91" s="47"/>
      <c r="R91" s="47"/>
      <c r="T91" s="23" t="s">
        <v>121</v>
      </c>
      <c r="Z91" s="24">
        <f>+Z90+AM89</f>
        <v>2</v>
      </c>
      <c r="AA91" s="24">
        <f>+AA90+AN89</f>
        <v>1</v>
      </c>
      <c r="AB91" s="24">
        <f>+AB90+AO89</f>
        <v>0</v>
      </c>
      <c r="AC91" s="24">
        <f>+AC90+AP89</f>
        <v>1</v>
      </c>
      <c r="AD91" s="24">
        <f>+AD90+AQ89</f>
        <v>0</v>
      </c>
      <c r="AR91" s="47"/>
    </row>
    <row r="92" spans="1:44" ht="15.75" customHeight="1" x14ac:dyDescent="0.25">
      <c r="A92" s="40"/>
      <c r="D92" s="23" t="s">
        <v>61</v>
      </c>
      <c r="E92" s="23"/>
      <c r="F92" s="23"/>
      <c r="G92" s="23" t="s">
        <v>17</v>
      </c>
      <c r="H92" s="24"/>
      <c r="I92" s="24">
        <v>2</v>
      </c>
      <c r="J92" s="24">
        <v>2</v>
      </c>
      <c r="K92" s="24">
        <v>1</v>
      </c>
      <c r="L92" s="40">
        <f t="shared" si="28"/>
        <v>3</v>
      </c>
      <c r="M92" s="24">
        <v>0</v>
      </c>
      <c r="Q92" s="47"/>
      <c r="R92" s="47"/>
      <c r="S92" s="30"/>
      <c r="T92" s="23"/>
      <c r="Z92" s="24"/>
      <c r="AA92" s="24"/>
      <c r="AB92" s="24"/>
      <c r="AC92" s="24"/>
      <c r="AD92" s="24"/>
      <c r="AR92" s="47"/>
    </row>
    <row r="93" spans="1:44" ht="15.75" customHeight="1" x14ac:dyDescent="0.25">
      <c r="A93" s="40"/>
      <c r="D93" s="23" t="s">
        <v>158</v>
      </c>
      <c r="E93" s="23"/>
      <c r="F93" s="23"/>
      <c r="G93" s="23" t="s">
        <v>136</v>
      </c>
      <c r="H93" s="24"/>
      <c r="I93" s="24">
        <v>2</v>
      </c>
      <c r="J93" s="24">
        <v>1</v>
      </c>
      <c r="K93" s="24">
        <v>2</v>
      </c>
      <c r="L93" s="40">
        <f t="shared" si="28"/>
        <v>3</v>
      </c>
      <c r="M93" s="24">
        <v>0</v>
      </c>
      <c r="Q93" s="47"/>
      <c r="R93" s="47"/>
      <c r="S93" s="30"/>
      <c r="T93" s="23" t="s">
        <v>120</v>
      </c>
      <c r="Z93" s="24">
        <f>+Z84+Z91+AC100</f>
        <v>18</v>
      </c>
      <c r="AA93" s="24">
        <f>+AA84+AA91</f>
        <v>7</v>
      </c>
      <c r="AB93" s="24">
        <f>+AB84+AB91</f>
        <v>3</v>
      </c>
      <c r="AC93" s="24">
        <f>AB93+AA93</f>
        <v>10</v>
      </c>
      <c r="AD93" s="24">
        <f>+AD84+AD91</f>
        <v>0</v>
      </c>
      <c r="AR93" s="47"/>
    </row>
    <row r="94" spans="1:44" ht="15.75" customHeight="1" x14ac:dyDescent="0.25">
      <c r="A94" s="40"/>
      <c r="D94" s="23" t="s">
        <v>88</v>
      </c>
      <c r="E94" s="23"/>
      <c r="F94" s="23"/>
      <c r="G94" s="16" t="s">
        <v>138</v>
      </c>
      <c r="H94" s="24"/>
      <c r="I94" s="24">
        <v>2</v>
      </c>
      <c r="J94" s="24">
        <v>1</v>
      </c>
      <c r="K94" s="24">
        <v>2</v>
      </c>
      <c r="L94" s="40">
        <f t="shared" si="28"/>
        <v>3</v>
      </c>
      <c r="M94" s="24">
        <v>0</v>
      </c>
      <c r="Q94" s="47"/>
      <c r="R94" s="47"/>
      <c r="S94" s="30"/>
      <c r="T94" s="23" t="s">
        <v>107</v>
      </c>
      <c r="Z94" s="24">
        <f>+Z15+Z28+Z41+Z54+AM15+AM28+AM41+AM54</f>
        <v>18</v>
      </c>
      <c r="AA94" s="24">
        <f>+AA15+AA28+AA41+AA54+AN15+AN28+AN41+AN54</f>
        <v>7</v>
      </c>
      <c r="AB94" s="24">
        <f>+AB15+AB28+AB41+AB54+AO15+AO28+AO41+AO54</f>
        <v>3</v>
      </c>
      <c r="AC94" s="24">
        <f>+AC15+AC28+AC41+AC54+AP15+AP28+AP41+AP54</f>
        <v>10</v>
      </c>
      <c r="AD94" s="24">
        <f>+AD15+AD28+AD41+AD54+AQ15+AQ28+AQ41+AQ54</f>
        <v>0</v>
      </c>
      <c r="AR94" s="47"/>
    </row>
    <row r="95" spans="1:44" ht="15.75" customHeight="1" x14ac:dyDescent="0.25">
      <c r="A95" s="40"/>
      <c r="D95" s="23" t="s">
        <v>175</v>
      </c>
      <c r="G95" s="23" t="s">
        <v>149</v>
      </c>
      <c r="H95" s="24"/>
      <c r="I95" s="24">
        <v>2</v>
      </c>
      <c r="J95" s="24">
        <v>1</v>
      </c>
      <c r="K95" s="24">
        <v>2</v>
      </c>
      <c r="L95" s="40">
        <f t="shared" si="28"/>
        <v>3</v>
      </c>
      <c r="M95" s="24">
        <v>0</v>
      </c>
      <c r="Q95" s="47"/>
      <c r="R95" s="47"/>
      <c r="AR95" s="47"/>
    </row>
    <row r="96" spans="1:44" ht="15.75" customHeight="1" x14ac:dyDescent="0.25">
      <c r="A96" s="40"/>
      <c r="D96" s="23" t="s">
        <v>171</v>
      </c>
      <c r="E96" s="23"/>
      <c r="F96" s="23"/>
      <c r="G96" s="23" t="s">
        <v>136</v>
      </c>
      <c r="H96" s="24"/>
      <c r="I96" s="24">
        <v>2</v>
      </c>
      <c r="J96" s="24">
        <v>0</v>
      </c>
      <c r="K96" s="24">
        <v>3</v>
      </c>
      <c r="L96" s="40">
        <f t="shared" si="28"/>
        <v>3</v>
      </c>
      <c r="M96" s="24">
        <v>0</v>
      </c>
      <c r="Q96" s="47"/>
      <c r="R96" s="47"/>
      <c r="AR96" s="47"/>
    </row>
    <row r="97" spans="1:44" ht="15.75" customHeight="1" x14ac:dyDescent="0.25">
      <c r="A97" s="40"/>
      <c r="D97" s="23" t="s">
        <v>83</v>
      </c>
      <c r="E97" s="23"/>
      <c r="F97" s="23"/>
      <c r="G97" s="23" t="s">
        <v>149</v>
      </c>
      <c r="H97" s="24"/>
      <c r="I97" s="24">
        <v>2</v>
      </c>
      <c r="J97" s="24">
        <v>0</v>
      </c>
      <c r="K97" s="24">
        <v>3</v>
      </c>
      <c r="L97" s="40">
        <f t="shared" si="28"/>
        <v>3</v>
      </c>
      <c r="M97" s="24">
        <v>0</v>
      </c>
      <c r="Q97" s="47"/>
      <c r="R97" s="47"/>
      <c r="AR97" s="47"/>
    </row>
    <row r="98" spans="1:44" ht="15.75" customHeight="1" thickBot="1" x14ac:dyDescent="0.3">
      <c r="A98" s="40"/>
      <c r="Q98" s="47"/>
      <c r="R98" s="47"/>
      <c r="U98" s="42" t="s">
        <v>150</v>
      </c>
      <c r="V98" s="10" t="s">
        <v>168</v>
      </c>
      <c r="W98" s="10"/>
      <c r="X98" s="10"/>
      <c r="Y98" s="10"/>
      <c r="Z98" s="10"/>
      <c r="AA98" s="10"/>
      <c r="AB98" s="10"/>
      <c r="AC98" s="42" t="s">
        <v>4</v>
      </c>
      <c r="AD98" s="42" t="s">
        <v>8</v>
      </c>
      <c r="AE98" s="42" t="s">
        <v>9</v>
      </c>
      <c r="AF98" s="42" t="s">
        <v>10</v>
      </c>
      <c r="AG98" s="42" t="s">
        <v>100</v>
      </c>
      <c r="AH98" s="42"/>
      <c r="AI98" s="42" t="s">
        <v>5</v>
      </c>
      <c r="AJ98" s="42" t="s">
        <v>7</v>
      </c>
      <c r="AK98" s="42" t="s">
        <v>6</v>
      </c>
      <c r="AL98" s="42" t="s">
        <v>101</v>
      </c>
      <c r="AR98" s="47"/>
    </row>
    <row r="99" spans="1:44" ht="15.75" customHeight="1" thickBot="1" x14ac:dyDescent="0.3">
      <c r="A99" s="40"/>
      <c r="Q99" s="47"/>
      <c r="R99" s="47"/>
      <c r="S99" s="30"/>
      <c r="T99" s="23"/>
      <c r="U99" s="30">
        <v>7</v>
      </c>
      <c r="V99" s="23" t="s">
        <v>211</v>
      </c>
      <c r="W99" s="23"/>
      <c r="X99" s="23"/>
      <c r="Y99" s="23"/>
      <c r="Z99" s="24"/>
      <c r="AC99" s="24">
        <v>1</v>
      </c>
      <c r="AD99" s="24">
        <v>1</v>
      </c>
      <c r="AE99" s="24">
        <v>0</v>
      </c>
      <c r="AF99" s="24">
        <v>0</v>
      </c>
      <c r="AG99" s="120">
        <f t="shared" ref="AG99" si="34">+(AD99*2+AF99)/(2*AC99)</f>
        <v>1</v>
      </c>
      <c r="AH99" s="120"/>
      <c r="AI99" s="24">
        <v>2</v>
      </c>
      <c r="AJ99" s="24">
        <v>0</v>
      </c>
      <c r="AK99" s="24">
        <v>0</v>
      </c>
      <c r="AL99" s="26">
        <f t="shared" ref="AL99" si="35">+AI99/AC99</f>
        <v>2</v>
      </c>
      <c r="AR99" s="47"/>
    </row>
    <row r="100" spans="1:44" ht="15.75" customHeight="1" thickBot="1" x14ac:dyDescent="0.3">
      <c r="A100" s="40"/>
      <c r="D100" s="2" t="s">
        <v>109</v>
      </c>
      <c r="E100" s="2"/>
      <c r="F100" s="2"/>
      <c r="G100" s="4" t="s">
        <v>2</v>
      </c>
      <c r="H100" s="4"/>
      <c r="I100" s="4" t="s">
        <v>4</v>
      </c>
      <c r="J100" s="4" t="s">
        <v>29</v>
      </c>
      <c r="K100" s="4" t="s">
        <v>30</v>
      </c>
      <c r="L100" s="4" t="s">
        <v>31</v>
      </c>
      <c r="M100" s="41" t="s">
        <v>3</v>
      </c>
      <c r="Q100" s="47"/>
      <c r="R100" s="47"/>
      <c r="U100" s="8"/>
      <c r="V100" s="35"/>
      <c r="W100" s="34" t="s">
        <v>27</v>
      </c>
      <c r="X100" s="35"/>
      <c r="Y100" s="35"/>
      <c r="Z100" s="15"/>
      <c r="AA100" s="8"/>
      <c r="AB100" s="8"/>
      <c r="AC100" s="15">
        <f>SUM(AC99)</f>
        <v>1</v>
      </c>
      <c r="AD100" s="15">
        <f t="shared" ref="AD100:AF100" si="36">SUM(AD99)</f>
        <v>1</v>
      </c>
      <c r="AE100" s="15">
        <f t="shared" si="36"/>
        <v>0</v>
      </c>
      <c r="AF100" s="15">
        <f t="shared" si="36"/>
        <v>0</v>
      </c>
      <c r="AG100" s="118">
        <f>(2*AD100+AF100)/(2*AC100)</f>
        <v>1</v>
      </c>
      <c r="AH100" s="118"/>
      <c r="AI100" s="15">
        <f t="shared" ref="AI100:AK100" si="37">SUM(AI99)</f>
        <v>2</v>
      </c>
      <c r="AJ100" s="15">
        <f t="shared" si="37"/>
        <v>0</v>
      </c>
      <c r="AK100" s="15">
        <f t="shared" si="37"/>
        <v>0</v>
      </c>
      <c r="AL100" s="36">
        <f>+AI100/AC100</f>
        <v>2</v>
      </c>
      <c r="AM100" s="24"/>
      <c r="AN100" s="24"/>
      <c r="AO100" s="24"/>
      <c r="AP100" s="24"/>
      <c r="AQ100" s="24"/>
      <c r="AR100" s="47"/>
    </row>
    <row r="101" spans="1:44" ht="15.75" customHeight="1" x14ac:dyDescent="0.25">
      <c r="A101" s="40"/>
      <c r="D101" s="23" t="s">
        <v>112</v>
      </c>
      <c r="E101" s="23"/>
      <c r="F101" s="23"/>
      <c r="G101" s="23" t="s">
        <v>148</v>
      </c>
      <c r="H101" s="24"/>
      <c r="I101" s="24">
        <v>2</v>
      </c>
      <c r="J101" s="24">
        <v>3</v>
      </c>
      <c r="K101" s="24">
        <v>1</v>
      </c>
      <c r="L101" s="24">
        <f t="shared" ref="L101:L106" si="38">+J101+K101</f>
        <v>4</v>
      </c>
      <c r="M101" s="40">
        <v>2</v>
      </c>
      <c r="Q101" s="47"/>
      <c r="R101" s="47"/>
      <c r="AF101" s="30"/>
      <c r="AG101" s="23"/>
      <c r="AM101" s="24"/>
      <c r="AN101" s="24"/>
      <c r="AO101" s="24"/>
      <c r="AP101" s="24"/>
      <c r="AQ101" s="24"/>
      <c r="AR101" s="47"/>
    </row>
    <row r="102" spans="1:44" ht="15.75" customHeight="1" x14ac:dyDescent="0.25">
      <c r="A102" s="40"/>
      <c r="D102" s="23" t="s">
        <v>104</v>
      </c>
      <c r="E102" s="23"/>
      <c r="F102" s="23"/>
      <c r="G102" s="23" t="s">
        <v>147</v>
      </c>
      <c r="H102" s="24"/>
      <c r="I102" s="24">
        <v>2</v>
      </c>
      <c r="J102" s="24">
        <v>1</v>
      </c>
      <c r="K102" s="24">
        <v>1</v>
      </c>
      <c r="L102" s="24">
        <f t="shared" si="38"/>
        <v>2</v>
      </c>
      <c r="M102" s="40">
        <v>2</v>
      </c>
      <c r="Q102" s="47"/>
      <c r="R102" s="47"/>
      <c r="AR102" s="47"/>
    </row>
    <row r="103" spans="1:44" ht="15.75" customHeight="1" x14ac:dyDescent="0.25">
      <c r="A103" s="40"/>
      <c r="D103" s="23" t="s">
        <v>51</v>
      </c>
      <c r="E103" s="23"/>
      <c r="F103" s="23"/>
      <c r="G103" s="23" t="s">
        <v>17</v>
      </c>
      <c r="H103" s="24"/>
      <c r="I103" s="24">
        <v>2</v>
      </c>
      <c r="J103" s="24">
        <v>1</v>
      </c>
      <c r="K103" s="24">
        <v>1</v>
      </c>
      <c r="L103" s="24">
        <f t="shared" si="38"/>
        <v>2</v>
      </c>
      <c r="M103" s="40">
        <v>2</v>
      </c>
      <c r="Q103" s="47"/>
      <c r="R103" s="47"/>
      <c r="AR103" s="47"/>
    </row>
    <row r="104" spans="1:44" ht="15.75" customHeight="1" x14ac:dyDescent="0.25">
      <c r="A104" s="40"/>
      <c r="D104" s="23" t="s">
        <v>44</v>
      </c>
      <c r="E104" s="23"/>
      <c r="F104" s="23"/>
      <c r="G104" s="23" t="s">
        <v>146</v>
      </c>
      <c r="H104" s="24"/>
      <c r="I104" s="24">
        <v>2</v>
      </c>
      <c r="J104" s="24">
        <v>0</v>
      </c>
      <c r="K104" s="24">
        <v>1</v>
      </c>
      <c r="L104" s="24">
        <f t="shared" si="38"/>
        <v>1</v>
      </c>
      <c r="M104" s="40">
        <v>2</v>
      </c>
      <c r="Q104" s="47"/>
      <c r="R104" s="47"/>
      <c r="AR104" s="47"/>
    </row>
    <row r="105" spans="1:44" ht="15.75" customHeight="1" x14ac:dyDescent="0.25">
      <c r="A105" s="40"/>
      <c r="D105" s="23" t="s">
        <v>20</v>
      </c>
      <c r="E105" s="23"/>
      <c r="F105" s="23"/>
      <c r="G105" s="16" t="s">
        <v>138</v>
      </c>
      <c r="H105" s="24"/>
      <c r="I105" s="24">
        <v>2</v>
      </c>
      <c r="J105" s="24">
        <v>0</v>
      </c>
      <c r="K105" s="24">
        <v>0</v>
      </c>
      <c r="L105" s="24">
        <f t="shared" si="38"/>
        <v>0</v>
      </c>
      <c r="M105" s="40">
        <v>2</v>
      </c>
      <c r="Q105" s="47"/>
      <c r="R105" s="47"/>
      <c r="AR105" s="47"/>
    </row>
    <row r="106" spans="1:44" ht="15.75" customHeight="1" x14ac:dyDescent="0.25">
      <c r="A106" s="40"/>
      <c r="D106" s="23" t="s">
        <v>126</v>
      </c>
      <c r="G106" s="23" t="s">
        <v>17</v>
      </c>
      <c r="H106" s="24"/>
      <c r="I106" s="24">
        <v>2</v>
      </c>
      <c r="J106" s="24">
        <v>0</v>
      </c>
      <c r="K106" s="24">
        <v>0</v>
      </c>
      <c r="L106" s="24">
        <f t="shared" si="38"/>
        <v>0</v>
      </c>
      <c r="M106" s="40">
        <v>2</v>
      </c>
      <c r="Q106" s="47"/>
      <c r="R106" s="47"/>
      <c r="AR106" s="47"/>
    </row>
    <row r="107" spans="1:44" ht="15.75" customHeight="1" x14ac:dyDescent="0.25">
      <c r="A107" s="40"/>
      <c r="D107" s="23"/>
      <c r="E107" s="23"/>
      <c r="F107" s="23"/>
      <c r="G107" s="16"/>
      <c r="H107" s="24"/>
      <c r="I107" s="24"/>
      <c r="J107" s="24"/>
      <c r="K107" s="24"/>
      <c r="L107" s="24"/>
      <c r="M107" s="24"/>
      <c r="Q107" s="47"/>
      <c r="R107" s="47"/>
      <c r="AR107" s="47"/>
    </row>
    <row r="108" spans="1:44" ht="15.75" customHeight="1" x14ac:dyDescent="0.25">
      <c r="A108" s="40"/>
      <c r="D108" s="23"/>
      <c r="E108" s="23"/>
      <c r="F108" s="23"/>
      <c r="G108" s="16"/>
      <c r="H108" s="24"/>
      <c r="I108" s="24"/>
      <c r="J108" s="24"/>
      <c r="K108" s="24"/>
      <c r="L108" s="24"/>
      <c r="M108" s="24"/>
      <c r="Q108" s="47"/>
      <c r="R108" s="47"/>
      <c r="S108" s="30"/>
      <c r="T108" s="23"/>
      <c r="Z108" s="24"/>
      <c r="AA108" s="24"/>
      <c r="AB108" s="24"/>
      <c r="AC108" s="24"/>
      <c r="AD108" s="24"/>
      <c r="AF108" s="30"/>
      <c r="AG108" s="23"/>
      <c r="AM108" s="24"/>
      <c r="AN108" s="24"/>
      <c r="AO108" s="24"/>
      <c r="AP108" s="24"/>
      <c r="AQ108" s="24"/>
      <c r="AR108" s="47"/>
    </row>
    <row r="109" spans="1:44" ht="15.75" customHeight="1" x14ac:dyDescent="0.25">
      <c r="A109" s="40"/>
      <c r="D109" s="23"/>
      <c r="E109" s="23"/>
      <c r="F109" s="23"/>
      <c r="G109" s="23"/>
      <c r="H109" s="24"/>
      <c r="I109" s="24"/>
      <c r="J109" s="24"/>
      <c r="K109" s="24"/>
      <c r="L109" s="24"/>
      <c r="M109" s="24"/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</row>
    <row r="110" spans="1:44" ht="15.75" customHeight="1" x14ac:dyDescent="0.25">
      <c r="A110" s="40"/>
      <c r="D110" s="23"/>
      <c r="E110" s="23"/>
      <c r="F110" s="23"/>
      <c r="G110" s="16"/>
      <c r="H110" s="24"/>
      <c r="I110" s="24"/>
      <c r="J110" s="24"/>
      <c r="K110" s="24"/>
      <c r="L110" s="24"/>
      <c r="M110" s="24"/>
      <c r="Q110" s="47"/>
      <c r="R110" s="47"/>
      <c r="S110" s="30"/>
      <c r="T110" s="23"/>
      <c r="Z110" s="24"/>
      <c r="AA110" s="24"/>
      <c r="AB110" s="24"/>
      <c r="AC110" s="24"/>
      <c r="AD110" s="24"/>
      <c r="AR110" s="47"/>
    </row>
    <row r="111" spans="1:44" ht="15.75" customHeight="1" x14ac:dyDescent="0.25">
      <c r="A111" s="40"/>
      <c r="D111" s="23"/>
      <c r="E111" s="23"/>
      <c r="F111" s="23"/>
      <c r="G111" s="23"/>
      <c r="H111" s="24"/>
      <c r="I111" s="24"/>
      <c r="J111" s="24"/>
      <c r="K111" s="24"/>
      <c r="L111" s="24"/>
      <c r="M111" s="24"/>
      <c r="Q111" s="47"/>
      <c r="R111" s="47"/>
      <c r="AR111" s="47"/>
    </row>
    <row r="112" spans="1:44" ht="15.75" customHeight="1" x14ac:dyDescent="0.25">
      <c r="A112" s="40"/>
      <c r="D112" s="23"/>
      <c r="E112" s="23"/>
      <c r="F112" s="23"/>
      <c r="G112" s="23"/>
      <c r="H112" s="24"/>
      <c r="I112" s="24"/>
      <c r="J112" s="24"/>
      <c r="K112" s="24"/>
      <c r="L112" s="24"/>
      <c r="M112" s="24"/>
      <c r="Q112" s="47"/>
      <c r="R112" s="47"/>
      <c r="AR112" s="47"/>
    </row>
    <row r="113" spans="1:44" ht="15.75" customHeight="1" x14ac:dyDescent="0.25">
      <c r="A113" s="40"/>
      <c r="Q113" s="47"/>
      <c r="R113" s="47"/>
      <c r="S113" s="30"/>
      <c r="T113" s="23"/>
      <c r="Z113" s="24"/>
      <c r="AA113" s="24"/>
      <c r="AB113" s="24"/>
      <c r="AC113" s="24"/>
      <c r="AD113" s="24"/>
      <c r="AP113" s="24"/>
      <c r="AQ113" s="24"/>
      <c r="AR113" s="47"/>
    </row>
    <row r="114" spans="1:44" ht="15.75" customHeight="1" x14ac:dyDescent="0.25">
      <c r="A114" s="40"/>
      <c r="Q114" s="47"/>
      <c r="R114" s="47"/>
      <c r="AR114" s="47"/>
    </row>
    <row r="115" spans="1:44" ht="15.75" customHeight="1" x14ac:dyDescent="0.25">
      <c r="A115" s="40"/>
      <c r="Q115" s="47"/>
      <c r="R115" s="47"/>
      <c r="AR115" s="47"/>
    </row>
    <row r="116" spans="1:44" ht="15.75" customHeight="1" x14ac:dyDescent="0.25">
      <c r="A116" s="40"/>
      <c r="Q116" s="47"/>
      <c r="R116" s="47"/>
      <c r="AR116" s="47"/>
    </row>
    <row r="117" spans="1:44" ht="15.75" customHeight="1" x14ac:dyDescent="0.25">
      <c r="A117" s="40"/>
      <c r="Q117" s="47"/>
      <c r="R117" s="47"/>
      <c r="AR117" s="47"/>
    </row>
    <row r="118" spans="1:44" ht="15.75" customHeight="1" x14ac:dyDescent="0.25">
      <c r="A118" s="40"/>
      <c r="Q118" s="47"/>
      <c r="R118" s="47"/>
      <c r="AR118" s="47"/>
    </row>
    <row r="119" spans="1:44" ht="15.75" customHeight="1" x14ac:dyDescent="0.25">
      <c r="A119" s="40"/>
      <c r="Q119" s="47"/>
      <c r="R119" s="47"/>
      <c r="AR119" s="47"/>
    </row>
    <row r="120" spans="1:44" ht="15.75" customHeight="1" x14ac:dyDescent="0.25">
      <c r="A120" s="40"/>
      <c r="Q120" s="47"/>
      <c r="R120" s="47"/>
      <c r="AR120" s="47"/>
    </row>
    <row r="121" spans="1:44" ht="15.75" customHeight="1" x14ac:dyDescent="0.25">
      <c r="A121" s="40"/>
      <c r="Q121" s="47"/>
      <c r="R121" s="47"/>
      <c r="AR121" s="47"/>
    </row>
    <row r="122" spans="1:44" ht="15.75" customHeight="1" x14ac:dyDescent="0.25">
      <c r="A122" s="40"/>
      <c r="Q122" s="47"/>
      <c r="R122" s="47"/>
      <c r="S122" s="30"/>
      <c r="T122" s="23"/>
      <c r="U122" s="23"/>
      <c r="V122" s="23"/>
      <c r="W122" s="23"/>
      <c r="X122" s="11"/>
      <c r="Y122" s="23"/>
      <c r="Z122" s="24"/>
      <c r="AA122" s="24"/>
      <c r="AB122" s="24"/>
      <c r="AC122" s="24"/>
      <c r="AD122" s="24"/>
      <c r="AE122" s="115"/>
      <c r="AF122" s="115"/>
      <c r="AG122" s="24"/>
      <c r="AH122" s="24"/>
      <c r="AI122" s="24"/>
      <c r="AJ122" s="24"/>
      <c r="AK122" s="24"/>
      <c r="AL122" s="29"/>
      <c r="AR122" s="47"/>
    </row>
    <row r="123" spans="1:44" ht="15.75" customHeight="1" x14ac:dyDescent="0.25">
      <c r="A123" s="40"/>
      <c r="Q123" s="47"/>
      <c r="R123" s="47"/>
      <c r="S123" s="30"/>
      <c r="T123" s="23"/>
      <c r="U123" s="23"/>
      <c r="V123" s="23"/>
      <c r="W123" s="23"/>
      <c r="X123" s="11"/>
      <c r="Y123" s="23"/>
      <c r="Z123" s="24"/>
      <c r="AA123" s="24"/>
      <c r="AB123" s="24"/>
      <c r="AC123" s="24"/>
      <c r="AD123" s="24"/>
      <c r="AE123" s="115"/>
      <c r="AF123" s="115"/>
      <c r="AG123" s="24"/>
      <c r="AH123" s="24"/>
      <c r="AI123" s="24"/>
      <c r="AJ123" s="24"/>
      <c r="AK123" s="24"/>
      <c r="AL123" s="29"/>
      <c r="AR123" s="47"/>
    </row>
    <row r="124" spans="1:44" ht="15.75" customHeight="1" x14ac:dyDescent="0.25">
      <c r="A124" s="40"/>
      <c r="Q124" s="47"/>
      <c r="R124" s="47"/>
      <c r="S124" s="30"/>
      <c r="T124" s="23"/>
      <c r="U124" s="23"/>
      <c r="V124" s="23"/>
      <c r="W124" s="23"/>
      <c r="X124" s="11"/>
      <c r="Y124" s="23"/>
      <c r="Z124" s="24"/>
      <c r="AA124" s="24"/>
      <c r="AB124" s="24"/>
      <c r="AC124" s="24"/>
      <c r="AD124" s="24"/>
      <c r="AE124" s="115"/>
      <c r="AF124" s="115"/>
      <c r="AG124" s="24"/>
      <c r="AH124" s="24"/>
      <c r="AI124" s="24"/>
      <c r="AJ124" s="24"/>
      <c r="AK124" s="24"/>
      <c r="AL124" s="29"/>
      <c r="AR124" s="47"/>
    </row>
    <row r="125" spans="1:44" ht="15.75" customHeight="1" x14ac:dyDescent="0.25">
      <c r="A125" s="40"/>
      <c r="Q125" s="47"/>
      <c r="R125" s="47"/>
      <c r="S125" s="30"/>
      <c r="T125" s="23"/>
      <c r="U125" s="23"/>
      <c r="V125" s="23"/>
      <c r="W125" s="23"/>
      <c r="X125" s="11"/>
      <c r="Y125" s="23"/>
      <c r="Z125" s="24"/>
      <c r="AA125" s="24"/>
      <c r="AB125" s="24"/>
      <c r="AC125" s="24"/>
      <c r="AD125" s="24"/>
      <c r="AE125" s="44"/>
      <c r="AF125" s="44"/>
      <c r="AG125" s="24"/>
      <c r="AH125" s="24"/>
      <c r="AI125" s="24"/>
      <c r="AJ125" s="24"/>
      <c r="AK125" s="24"/>
      <c r="AL125" s="29"/>
      <c r="AR125" s="47"/>
    </row>
    <row r="126" spans="1:44" ht="15.75" customHeight="1" x14ac:dyDescent="0.25">
      <c r="A126" s="40"/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Q127" s="47"/>
      <c r="R127" s="47"/>
      <c r="S127" s="30"/>
      <c r="T127" s="23"/>
      <c r="U127" s="23"/>
      <c r="V127" s="23"/>
      <c r="W127" s="23"/>
      <c r="X127" s="11"/>
      <c r="Y127" s="23"/>
      <c r="Z127" s="24"/>
      <c r="AA127" s="24"/>
      <c r="AB127" s="24"/>
      <c r="AC127" s="24"/>
      <c r="AD127" s="24"/>
      <c r="AE127" s="44"/>
      <c r="AF127" s="44"/>
      <c r="AG127" s="24"/>
      <c r="AH127" s="24"/>
      <c r="AI127" s="24"/>
      <c r="AJ127" s="24"/>
      <c r="AK127" s="24"/>
      <c r="AL127" s="29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x14ac:dyDescent="0.25">
      <c r="A133" s="40"/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7"/>
      <c r="R135" s="47"/>
      <c r="AR135" s="47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AR138" s="40"/>
    </row>
    <row r="139" spans="1:44" ht="15.75" customHeight="1" x14ac:dyDescent="0.25">
      <c r="A139" s="40"/>
      <c r="Q139" s="40"/>
      <c r="R139" s="40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0"/>
      <c r="R141" s="40"/>
      <c r="S141" s="30"/>
      <c r="T141" s="23"/>
      <c r="AA141" s="24"/>
      <c r="AB141" s="24"/>
      <c r="AC141" s="24"/>
      <c r="AD141" s="24"/>
      <c r="AE141" s="29"/>
      <c r="AF141" s="24"/>
      <c r="AG141" s="24"/>
      <c r="AH141" s="24"/>
      <c r="AI141" s="24"/>
      <c r="AJ141" s="24"/>
      <c r="AK141" s="24"/>
      <c r="AL141" s="26"/>
      <c r="AR141" s="40"/>
    </row>
    <row r="142" spans="1:44" ht="15.75" customHeight="1" x14ac:dyDescent="0.25">
      <c r="A142" s="40"/>
      <c r="Q142" s="40"/>
      <c r="R142" s="40"/>
      <c r="S142" s="30"/>
      <c r="T142" s="23"/>
      <c r="U142" s="23"/>
      <c r="V142" s="23"/>
      <c r="W142" s="23"/>
      <c r="X142" s="11"/>
      <c r="Y142" s="23"/>
      <c r="Z142" s="24"/>
      <c r="AA142" s="24"/>
      <c r="AB142" s="24"/>
      <c r="AC142" s="24"/>
      <c r="AD142" s="24"/>
      <c r="AE142" s="29"/>
      <c r="AF142" s="24"/>
      <c r="AG142" s="24"/>
      <c r="AH142" s="24"/>
      <c r="AI142" s="24"/>
      <c r="AJ142" s="24"/>
      <c r="AK142" s="24"/>
      <c r="AL142" s="26"/>
      <c r="AR142" s="40"/>
    </row>
    <row r="143" spans="1:44" ht="15.75" customHeight="1" x14ac:dyDescent="0.25">
      <c r="A143" s="40"/>
      <c r="Q143" s="45"/>
      <c r="R143" s="45"/>
      <c r="AR143" s="45"/>
    </row>
    <row r="144" spans="1:44" ht="15.75" customHeight="1" x14ac:dyDescent="0.25">
      <c r="A144" s="40"/>
      <c r="Q144" s="45"/>
      <c r="R144" s="45"/>
      <c r="AR144" s="45"/>
    </row>
    <row r="145" spans="1:44" ht="15.75" customHeight="1" x14ac:dyDescent="0.25">
      <c r="A145" s="40"/>
      <c r="D145" s="23"/>
      <c r="E145" s="23"/>
      <c r="F145" s="23"/>
      <c r="G145" s="23"/>
      <c r="I145" s="24"/>
      <c r="J145" s="24"/>
      <c r="K145" s="24"/>
      <c r="L145" s="24"/>
      <c r="M145" s="24"/>
      <c r="Q145" s="45"/>
      <c r="R145" s="45"/>
      <c r="AR145" s="45"/>
    </row>
    <row r="146" spans="1:44" ht="15.75" x14ac:dyDescent="0.25">
      <c r="A146" s="40"/>
      <c r="Q146" s="45"/>
      <c r="R146" s="45"/>
      <c r="AR146" s="45"/>
    </row>
    <row r="147" spans="1:44" ht="15" x14ac:dyDescent="0.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9"/>
    </row>
  </sheetData>
  <mergeCells count="23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E124:AF124"/>
    <mergeCell ref="AG99:AH99"/>
    <mergeCell ref="AG100:AH100"/>
    <mergeCell ref="AE122:AF122"/>
    <mergeCell ref="AE123:AF123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728F0-C4E4-4721-B895-EFEBFB086B1D}">
  <dimension ref="A1:CN214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28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27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707</v>
      </c>
      <c r="C4" s="6" t="s">
        <v>131</v>
      </c>
      <c r="D4" s="11"/>
      <c r="E4" s="6"/>
      <c r="F4" s="11"/>
      <c r="G4" s="5">
        <v>5</v>
      </c>
      <c r="H4" s="5">
        <v>0</v>
      </c>
      <c r="I4" s="5">
        <v>1</v>
      </c>
      <c r="J4" s="5">
        <f t="shared" ref="J4:J11" si="0">2*G4+I4</f>
        <v>11</v>
      </c>
      <c r="K4" s="38">
        <f t="shared" ref="K4:K11" si="1">+J4/((G4+H4+I4)*2)</f>
        <v>0.91666666666666663</v>
      </c>
      <c r="L4" s="5">
        <f>+$BB$19</f>
        <v>20</v>
      </c>
      <c r="M4" s="5">
        <v>4</v>
      </c>
      <c r="N4" s="5">
        <f>+$BC$19</f>
        <v>32</v>
      </c>
      <c r="O4" s="5">
        <f>+$BE$19</f>
        <v>10</v>
      </c>
      <c r="P4" s="5" t="s">
        <v>778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708</v>
      </c>
      <c r="C5" s="6" t="s">
        <v>23</v>
      </c>
      <c r="D5" s="11"/>
      <c r="E5" s="6"/>
      <c r="F5" s="11"/>
      <c r="G5" s="5">
        <v>3</v>
      </c>
      <c r="H5" s="5">
        <v>2</v>
      </c>
      <c r="I5" s="5">
        <v>1</v>
      </c>
      <c r="J5" s="5">
        <f t="shared" si="0"/>
        <v>7</v>
      </c>
      <c r="K5" s="38">
        <f t="shared" si="1"/>
        <v>0.58333333333333337</v>
      </c>
      <c r="L5" s="5">
        <f>+$BB$92</f>
        <v>10</v>
      </c>
      <c r="M5" s="5">
        <v>9</v>
      </c>
      <c r="N5" s="5">
        <f>+$BC$92</f>
        <v>13</v>
      </c>
      <c r="O5" s="5">
        <f>+$BE$92</f>
        <v>10</v>
      </c>
      <c r="P5" s="5" t="s">
        <v>820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712</v>
      </c>
      <c r="C6" s="6" t="s">
        <v>21</v>
      </c>
      <c r="D6" s="11"/>
      <c r="E6" s="6"/>
      <c r="F6" s="11"/>
      <c r="G6" s="5">
        <v>3</v>
      </c>
      <c r="H6" s="5">
        <v>3</v>
      </c>
      <c r="I6" s="5">
        <v>0</v>
      </c>
      <c r="J6" s="5">
        <f t="shared" si="0"/>
        <v>6</v>
      </c>
      <c r="K6" s="38">
        <f t="shared" si="1"/>
        <v>0.5</v>
      </c>
      <c r="L6" s="5">
        <f>+$BB$105</f>
        <v>12</v>
      </c>
      <c r="M6" s="5">
        <v>15</v>
      </c>
      <c r="N6" s="5">
        <f>+$BC$105</f>
        <v>19</v>
      </c>
      <c r="O6" s="5">
        <f>+$BE$105</f>
        <v>8</v>
      </c>
      <c r="P6" s="5" t="s">
        <v>779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S6" s="23" t="s">
        <v>862</v>
      </c>
      <c r="BY6" s="84"/>
      <c r="BZ6" s="24">
        <v>1</v>
      </c>
      <c r="CA6" s="24"/>
      <c r="CB6" s="24">
        <f t="shared" ref="CB6:CB55" si="2">+BZ6+CA6</f>
        <v>1</v>
      </c>
      <c r="CC6" s="85"/>
      <c r="CD6" s="84"/>
      <c r="CE6" s="24">
        <f t="shared" ref="CE6" si="3">+CJ6+BZ6</f>
        <v>1</v>
      </c>
      <c r="CF6" s="24"/>
      <c r="CG6" s="24">
        <f t="shared" ref="CG6" si="4">+CL6+CB6</f>
        <v>1</v>
      </c>
      <c r="CH6" s="85"/>
      <c r="CI6" s="24"/>
      <c r="CJ6" s="24">
        <v>0</v>
      </c>
      <c r="CK6" s="24"/>
      <c r="CL6" s="24">
        <f t="shared" ref="CL6:CL10" si="5">+CJ6+CK6</f>
        <v>0</v>
      </c>
      <c r="CM6" s="85"/>
      <c r="CN6" s="45"/>
    </row>
    <row r="7" spans="1:92" ht="15.95" customHeight="1" thickBot="1" x14ac:dyDescent="0.3">
      <c r="A7" s="40"/>
      <c r="B7" s="4" t="s">
        <v>732</v>
      </c>
      <c r="C7" s="2" t="s">
        <v>132</v>
      </c>
      <c r="D7" s="80"/>
      <c r="E7" s="80"/>
      <c r="F7" s="80"/>
      <c r="G7" s="4">
        <v>0</v>
      </c>
      <c r="H7" s="4">
        <v>6</v>
      </c>
      <c r="I7" s="4">
        <v>0</v>
      </c>
      <c r="J7" s="4">
        <f t="shared" si="0"/>
        <v>0</v>
      </c>
      <c r="K7" s="81">
        <f t="shared" si="1"/>
        <v>0</v>
      </c>
      <c r="L7" s="4">
        <f>+$BB$32</f>
        <v>7</v>
      </c>
      <c r="M7" s="4">
        <v>21</v>
      </c>
      <c r="N7" s="4">
        <f>+$BC$32</f>
        <v>12</v>
      </c>
      <c r="O7" s="4">
        <f>+$BE$32</f>
        <v>10</v>
      </c>
      <c r="P7" s="4" t="s">
        <v>819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9</v>
      </c>
      <c r="BB7" s="24">
        <v>1</v>
      </c>
      <c r="BC7" s="24">
        <v>3</v>
      </c>
      <c r="BD7" s="24">
        <f t="shared" ref="BD7:BD18" si="6">+BB7+BC7</f>
        <v>4</v>
      </c>
      <c r="BE7" s="85">
        <v>0</v>
      </c>
      <c r="BF7" s="84">
        <f t="shared" ref="BF7:BJ18" si="7">+BK7+BA7</f>
        <v>34</v>
      </c>
      <c r="BG7" s="24">
        <f t="shared" si="7"/>
        <v>5</v>
      </c>
      <c r="BH7" s="24">
        <f t="shared" si="7"/>
        <v>6</v>
      </c>
      <c r="BI7" s="24">
        <f t="shared" si="7"/>
        <v>11</v>
      </c>
      <c r="BJ7" s="85">
        <f t="shared" si="7"/>
        <v>2</v>
      </c>
      <c r="BK7" s="24">
        <v>25</v>
      </c>
      <c r="BL7" s="24">
        <v>4</v>
      </c>
      <c r="BM7" s="24">
        <v>3</v>
      </c>
      <c r="BN7" s="24">
        <f t="shared" ref="BN7:BN18" si="8">+BL7+BM7</f>
        <v>7</v>
      </c>
      <c r="BO7" s="85">
        <v>2</v>
      </c>
      <c r="BP7" s="45"/>
      <c r="BQ7" s="40"/>
      <c r="BR7" s="30">
        <v>8.5</v>
      </c>
      <c r="BS7" s="23" t="s">
        <v>553</v>
      </c>
      <c r="BT7" s="23"/>
      <c r="BU7" s="23"/>
      <c r="BV7" s="23"/>
      <c r="BW7" s="24"/>
      <c r="BX7" s="23"/>
      <c r="BY7" s="84">
        <v>0</v>
      </c>
      <c r="BZ7" s="24">
        <v>0</v>
      </c>
      <c r="CA7" s="24">
        <v>0</v>
      </c>
      <c r="CB7" s="24">
        <f t="shared" si="2"/>
        <v>0</v>
      </c>
      <c r="CC7" s="85">
        <v>0</v>
      </c>
      <c r="CD7" s="84">
        <f t="shared" ref="CD7:CH55" si="9">+CI7+BY7</f>
        <v>2</v>
      </c>
      <c r="CE7" s="24">
        <f t="shared" si="9"/>
        <v>0</v>
      </c>
      <c r="CF7" s="24">
        <f t="shared" si="9"/>
        <v>0</v>
      </c>
      <c r="CG7" s="24">
        <f t="shared" si="9"/>
        <v>0</v>
      </c>
      <c r="CH7" s="85">
        <f t="shared" si="9"/>
        <v>0</v>
      </c>
      <c r="CI7" s="24">
        <v>2</v>
      </c>
      <c r="CJ7" s="24">
        <v>0</v>
      </c>
      <c r="CK7" s="24">
        <v>0</v>
      </c>
      <c r="CL7" s="24">
        <f t="shared" si="5"/>
        <v>0</v>
      </c>
      <c r="CM7" s="85">
        <v>0</v>
      </c>
      <c r="CN7" s="45"/>
    </row>
    <row r="8" spans="1:92" ht="15.95" customHeight="1" x14ac:dyDescent="0.25">
      <c r="A8" s="40"/>
      <c r="B8" s="9" t="s">
        <v>709</v>
      </c>
      <c r="C8" s="82" t="s">
        <v>160</v>
      </c>
      <c r="D8" s="35"/>
      <c r="E8" s="35"/>
      <c r="F8" s="35"/>
      <c r="G8" s="9">
        <v>5</v>
      </c>
      <c r="H8" s="9">
        <v>1</v>
      </c>
      <c r="I8" s="9">
        <v>0</v>
      </c>
      <c r="J8" s="5">
        <f t="shared" si="0"/>
        <v>10</v>
      </c>
      <c r="K8" s="83">
        <f t="shared" si="1"/>
        <v>0.83333333333333337</v>
      </c>
      <c r="L8" s="9">
        <f>+$BB$58</f>
        <v>24</v>
      </c>
      <c r="M8" s="9">
        <v>15</v>
      </c>
      <c r="N8" s="9">
        <f>+$BC$58</f>
        <v>38</v>
      </c>
      <c r="O8" s="9">
        <f>+$BE$58</f>
        <v>8</v>
      </c>
      <c r="P8" s="9" t="s">
        <v>780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10">+AD8+AE8+AF8</f>
        <v>22</v>
      </c>
      <c r="AD8" s="24">
        <f t="shared" ref="AD8:AF15" si="11">SUMIF($V$23:$V$30,$V8,AD$23:AD$30)+SUMIF($V$38:$V$45,$V8,AD$38:AD$45)</f>
        <v>15</v>
      </c>
      <c r="AE8" s="24">
        <f t="shared" si="11"/>
        <v>3</v>
      </c>
      <c r="AF8" s="24">
        <f t="shared" si="11"/>
        <v>4</v>
      </c>
      <c r="AG8" s="115">
        <f t="shared" ref="AG8:AG16" si="12">+(AD8*2+AF8)/(2*AC8)</f>
        <v>0.77272727272727271</v>
      </c>
      <c r="AH8" s="115"/>
      <c r="AI8" s="24">
        <f t="shared" ref="AI8:AK15" si="13">SUMIF($V$23:$V$30,$V8,AI$23:AI$30)+SUMIF($V$38:$V$45,$V8,AI$38:AI$45)</f>
        <v>38</v>
      </c>
      <c r="AJ8" s="24">
        <f t="shared" si="13"/>
        <v>0</v>
      </c>
      <c r="AK8" s="24">
        <f t="shared" si="13"/>
        <v>3</v>
      </c>
      <c r="AL8" s="26">
        <f t="shared" ref="AL8:AL16" si="14">+AI8/AC8</f>
        <v>1.7272727272727273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6</v>
      </c>
      <c r="BB8" s="24">
        <v>0</v>
      </c>
      <c r="BC8" s="24">
        <v>0</v>
      </c>
      <c r="BD8" s="24">
        <f t="shared" si="6"/>
        <v>0</v>
      </c>
      <c r="BE8" s="85">
        <v>0</v>
      </c>
      <c r="BF8" s="84">
        <f t="shared" si="7"/>
        <v>22</v>
      </c>
      <c r="BG8" s="24">
        <f t="shared" si="7"/>
        <v>0</v>
      </c>
      <c r="BH8" s="24">
        <f t="shared" si="7"/>
        <v>1</v>
      </c>
      <c r="BI8" s="24">
        <f t="shared" si="7"/>
        <v>1</v>
      </c>
      <c r="BJ8" s="85">
        <f t="shared" si="7"/>
        <v>0</v>
      </c>
      <c r="BK8" s="24">
        <v>16</v>
      </c>
      <c r="BL8" s="24">
        <v>0</v>
      </c>
      <c r="BM8" s="24">
        <v>1</v>
      </c>
      <c r="BN8" s="24">
        <f t="shared" si="8"/>
        <v>1</v>
      </c>
      <c r="BO8" s="85">
        <v>0</v>
      </c>
      <c r="BP8" s="45"/>
      <c r="BQ8" s="40"/>
      <c r="BR8" s="30">
        <v>9</v>
      </c>
      <c r="BS8" s="23" t="s">
        <v>449</v>
      </c>
      <c r="BT8" s="23"/>
      <c r="BU8" s="23"/>
      <c r="BV8" s="23"/>
      <c r="BW8" s="24"/>
      <c r="BX8" s="23"/>
      <c r="BY8" s="84">
        <v>0</v>
      </c>
      <c r="BZ8" s="24">
        <v>0</v>
      </c>
      <c r="CA8" s="24">
        <v>0</v>
      </c>
      <c r="CB8" s="24">
        <f t="shared" si="2"/>
        <v>0</v>
      </c>
      <c r="CC8" s="85">
        <v>0</v>
      </c>
      <c r="CD8" s="84">
        <f t="shared" si="9"/>
        <v>2</v>
      </c>
      <c r="CE8" s="24">
        <f t="shared" si="9"/>
        <v>0</v>
      </c>
      <c r="CF8" s="24">
        <f t="shared" si="9"/>
        <v>0</v>
      </c>
      <c r="CG8" s="24">
        <f t="shared" si="9"/>
        <v>0</v>
      </c>
      <c r="CH8" s="85">
        <f t="shared" si="9"/>
        <v>0</v>
      </c>
      <c r="CI8" s="24">
        <v>2</v>
      </c>
      <c r="CJ8" s="24">
        <v>0</v>
      </c>
      <c r="CK8" s="24">
        <v>0</v>
      </c>
      <c r="CL8" s="24">
        <f t="shared" si="5"/>
        <v>0</v>
      </c>
      <c r="CM8" s="85">
        <v>0</v>
      </c>
      <c r="CN8" s="45"/>
    </row>
    <row r="9" spans="1:92" ht="15.95" customHeight="1" x14ac:dyDescent="0.25">
      <c r="A9" s="40"/>
      <c r="B9" s="5" t="s">
        <v>711</v>
      </c>
      <c r="C9" s="6" t="s">
        <v>161</v>
      </c>
      <c r="D9" s="11"/>
      <c r="E9" s="6"/>
      <c r="F9" s="11"/>
      <c r="G9" s="5">
        <v>3</v>
      </c>
      <c r="H9" s="5">
        <v>1</v>
      </c>
      <c r="I9" s="5">
        <v>2</v>
      </c>
      <c r="J9" s="5">
        <f t="shared" si="0"/>
        <v>8</v>
      </c>
      <c r="K9" s="38">
        <f t="shared" si="1"/>
        <v>0.66666666666666663</v>
      </c>
      <c r="L9" s="5">
        <f>+$BB$118</f>
        <v>20</v>
      </c>
      <c r="M9" s="5">
        <v>13</v>
      </c>
      <c r="N9" s="5">
        <f>+$BC$118</f>
        <v>33</v>
      </c>
      <c r="O9" s="5">
        <f>+$BE$118</f>
        <v>6</v>
      </c>
      <c r="P9" s="5" t="s">
        <v>821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10"/>
        <v>20</v>
      </c>
      <c r="AD9" s="24">
        <f t="shared" si="11"/>
        <v>13</v>
      </c>
      <c r="AE9" s="24">
        <f t="shared" si="11"/>
        <v>5</v>
      </c>
      <c r="AF9" s="24">
        <f t="shared" si="11"/>
        <v>2</v>
      </c>
      <c r="AG9" s="115">
        <f t="shared" si="12"/>
        <v>0.7</v>
      </c>
      <c r="AH9" s="115"/>
      <c r="AI9" s="24">
        <f t="shared" si="13"/>
        <v>40</v>
      </c>
      <c r="AJ9" s="24">
        <f t="shared" si="13"/>
        <v>3</v>
      </c>
      <c r="AK9" s="24">
        <f t="shared" si="13"/>
        <v>3</v>
      </c>
      <c r="AL9" s="26">
        <f t="shared" si="14"/>
        <v>2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6</v>
      </c>
      <c r="BB9" s="24">
        <v>3</v>
      </c>
      <c r="BC9" s="24">
        <v>5</v>
      </c>
      <c r="BD9" s="24">
        <f t="shared" si="6"/>
        <v>8</v>
      </c>
      <c r="BE9" s="85">
        <v>2</v>
      </c>
      <c r="BF9" s="84">
        <f t="shared" si="7"/>
        <v>28</v>
      </c>
      <c r="BG9" s="24">
        <f t="shared" si="7"/>
        <v>35</v>
      </c>
      <c r="BH9" s="24">
        <f t="shared" si="7"/>
        <v>27</v>
      </c>
      <c r="BI9" s="24">
        <f t="shared" si="7"/>
        <v>62</v>
      </c>
      <c r="BJ9" s="85">
        <f t="shared" si="7"/>
        <v>10</v>
      </c>
      <c r="BK9" s="24">
        <v>22</v>
      </c>
      <c r="BL9" s="24">
        <v>32</v>
      </c>
      <c r="BM9" s="24">
        <v>22</v>
      </c>
      <c r="BN9" s="24">
        <f t="shared" si="8"/>
        <v>54</v>
      </c>
      <c r="BO9" s="85">
        <v>8</v>
      </c>
      <c r="BP9" s="45"/>
      <c r="BQ9" s="40"/>
      <c r="BR9" s="30">
        <v>8</v>
      </c>
      <c r="BS9" s="23" t="s">
        <v>860</v>
      </c>
      <c r="BT9" s="23"/>
      <c r="BU9" s="23"/>
      <c r="BV9" s="23"/>
      <c r="BW9" s="24"/>
      <c r="BX9" s="23"/>
      <c r="BY9" s="84">
        <v>5</v>
      </c>
      <c r="BZ9" s="24">
        <v>1</v>
      </c>
      <c r="CA9" s="24">
        <v>2</v>
      </c>
      <c r="CB9" s="24">
        <f t="shared" si="2"/>
        <v>3</v>
      </c>
      <c r="CC9" s="85">
        <v>0</v>
      </c>
      <c r="CD9" s="84">
        <f t="shared" si="9"/>
        <v>10</v>
      </c>
      <c r="CE9" s="24">
        <f t="shared" si="9"/>
        <v>2</v>
      </c>
      <c r="CF9" s="24">
        <f t="shared" si="9"/>
        <v>6</v>
      </c>
      <c r="CG9" s="24">
        <f t="shared" si="9"/>
        <v>8</v>
      </c>
      <c r="CH9" s="85">
        <f t="shared" si="9"/>
        <v>2</v>
      </c>
      <c r="CI9" s="24">
        <v>5</v>
      </c>
      <c r="CJ9" s="24">
        <v>1</v>
      </c>
      <c r="CK9" s="24">
        <v>4</v>
      </c>
      <c r="CL9" s="24">
        <f t="shared" si="5"/>
        <v>5</v>
      </c>
      <c r="CM9" s="85">
        <v>2</v>
      </c>
      <c r="CN9" s="45"/>
    </row>
    <row r="10" spans="1:92" ht="15.95" customHeight="1" x14ac:dyDescent="0.25">
      <c r="A10" s="46"/>
      <c r="B10" s="5" t="s">
        <v>731</v>
      </c>
      <c r="C10" s="6" t="s">
        <v>15</v>
      </c>
      <c r="D10" s="11"/>
      <c r="E10" s="6"/>
      <c r="F10" s="11"/>
      <c r="G10" s="5">
        <v>1</v>
      </c>
      <c r="H10" s="5">
        <v>3</v>
      </c>
      <c r="I10" s="5">
        <v>2</v>
      </c>
      <c r="J10" s="5">
        <f t="shared" si="0"/>
        <v>4</v>
      </c>
      <c r="K10" s="38">
        <f t="shared" si="1"/>
        <v>0.33333333333333331</v>
      </c>
      <c r="L10" s="5">
        <f>+$BB$131</f>
        <v>18</v>
      </c>
      <c r="M10" s="5">
        <v>24</v>
      </c>
      <c r="N10" s="5">
        <f>+$BC$131</f>
        <v>24</v>
      </c>
      <c r="O10" s="5">
        <f>+$BE$131</f>
        <v>12</v>
      </c>
      <c r="P10" s="5" t="s">
        <v>781</v>
      </c>
      <c r="Q10" s="46"/>
      <c r="R10" s="46"/>
      <c r="U10" s="30">
        <v>7.5</v>
      </c>
      <c r="V10" s="23" t="s">
        <v>98</v>
      </c>
      <c r="X10" s="23"/>
      <c r="Y10" s="23"/>
      <c r="Z10" s="23" t="s">
        <v>19</v>
      </c>
      <c r="AB10" s="24"/>
      <c r="AC10" s="24">
        <f>+AD10+AE10+AF10</f>
        <v>22</v>
      </c>
      <c r="AD10" s="24">
        <f t="shared" si="11"/>
        <v>15</v>
      </c>
      <c r="AE10" s="24">
        <f t="shared" si="11"/>
        <v>5</v>
      </c>
      <c r="AF10" s="24">
        <f t="shared" si="11"/>
        <v>2</v>
      </c>
      <c r="AG10" s="115">
        <f>+(AD10*2+AF10)/(2*AC10)</f>
        <v>0.72727272727272729</v>
      </c>
      <c r="AH10" s="115"/>
      <c r="AI10" s="24">
        <f t="shared" si="13"/>
        <v>60</v>
      </c>
      <c r="AJ10" s="24">
        <f t="shared" si="13"/>
        <v>1</v>
      </c>
      <c r="AK10" s="24">
        <f t="shared" si="13"/>
        <v>3</v>
      </c>
      <c r="AL10" s="26">
        <f>+AI10/AC10</f>
        <v>2.7272727272727271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6</v>
      </c>
      <c r="BB10" s="24">
        <v>6</v>
      </c>
      <c r="BC10" s="24">
        <v>6</v>
      </c>
      <c r="BD10" s="24">
        <f t="shared" si="6"/>
        <v>12</v>
      </c>
      <c r="BE10" s="85">
        <v>2</v>
      </c>
      <c r="BF10" s="84">
        <f t="shared" si="7"/>
        <v>28</v>
      </c>
      <c r="BG10" s="24">
        <f t="shared" si="7"/>
        <v>29</v>
      </c>
      <c r="BH10" s="24">
        <f t="shared" si="7"/>
        <v>39</v>
      </c>
      <c r="BI10" s="24">
        <f t="shared" si="7"/>
        <v>68</v>
      </c>
      <c r="BJ10" s="85">
        <f t="shared" si="7"/>
        <v>8</v>
      </c>
      <c r="BK10" s="24">
        <v>22</v>
      </c>
      <c r="BL10" s="24">
        <v>23</v>
      </c>
      <c r="BM10" s="24">
        <v>33</v>
      </c>
      <c r="BN10" s="24">
        <f t="shared" si="8"/>
        <v>56</v>
      </c>
      <c r="BO10" s="85">
        <v>6</v>
      </c>
      <c r="BP10" s="45"/>
      <c r="BQ10" s="46"/>
      <c r="BR10" s="30">
        <v>6</v>
      </c>
      <c r="BS10" s="23" t="s">
        <v>551</v>
      </c>
      <c r="BT10" s="23"/>
      <c r="BU10" s="23"/>
      <c r="BV10" s="23"/>
      <c r="BW10" s="24"/>
      <c r="BX10" s="23"/>
      <c r="BY10" s="84">
        <v>0</v>
      </c>
      <c r="BZ10" s="24">
        <v>0</v>
      </c>
      <c r="CA10" s="24">
        <v>0</v>
      </c>
      <c r="CB10" s="24">
        <f t="shared" si="2"/>
        <v>0</v>
      </c>
      <c r="CC10" s="85">
        <v>0</v>
      </c>
      <c r="CD10" s="84">
        <f t="shared" si="9"/>
        <v>1</v>
      </c>
      <c r="CE10" s="24">
        <f t="shared" si="9"/>
        <v>0</v>
      </c>
      <c r="CF10" s="24">
        <f t="shared" si="9"/>
        <v>0</v>
      </c>
      <c r="CG10" s="24">
        <f t="shared" si="9"/>
        <v>0</v>
      </c>
      <c r="CH10" s="85">
        <f t="shared" si="9"/>
        <v>0</v>
      </c>
      <c r="CI10" s="24">
        <v>1</v>
      </c>
      <c r="CJ10" s="24">
        <v>0</v>
      </c>
      <c r="CK10" s="24">
        <v>0</v>
      </c>
      <c r="CL10" s="24">
        <f t="shared" si="5"/>
        <v>0</v>
      </c>
      <c r="CM10" s="85">
        <v>0</v>
      </c>
      <c r="CN10" s="45"/>
    </row>
    <row r="11" spans="1:92" ht="15.95" customHeight="1" thickBot="1" x14ac:dyDescent="0.3">
      <c r="A11" s="46"/>
      <c r="B11" s="5" t="s">
        <v>710</v>
      </c>
      <c r="C11" s="6" t="s">
        <v>47</v>
      </c>
      <c r="D11" s="11"/>
      <c r="E11" s="11"/>
      <c r="F11" s="11"/>
      <c r="G11" s="5">
        <v>1</v>
      </c>
      <c r="H11" s="5">
        <v>5</v>
      </c>
      <c r="I11" s="5">
        <v>0</v>
      </c>
      <c r="J11" s="4">
        <f t="shared" si="0"/>
        <v>2</v>
      </c>
      <c r="K11" s="38">
        <f t="shared" si="1"/>
        <v>0.16666666666666666</v>
      </c>
      <c r="L11" s="5">
        <f>+$BB$45</f>
        <v>15</v>
      </c>
      <c r="M11" s="5">
        <v>25</v>
      </c>
      <c r="N11" s="5">
        <f>+$BC$45</f>
        <v>26</v>
      </c>
      <c r="O11" s="5">
        <f>+$BE$45</f>
        <v>10</v>
      </c>
      <c r="P11" s="5" t="s">
        <v>822</v>
      </c>
      <c r="Q11" s="46"/>
      <c r="R11" s="46"/>
      <c r="U11" s="30">
        <v>7.5</v>
      </c>
      <c r="V11" s="23" t="s">
        <v>16</v>
      </c>
      <c r="X11" s="23"/>
      <c r="Y11" s="23"/>
      <c r="Z11" s="23" t="s">
        <v>17</v>
      </c>
      <c r="AB11" s="24"/>
      <c r="AC11" s="24">
        <f>+AD11+AE11+AF11</f>
        <v>23</v>
      </c>
      <c r="AD11" s="24">
        <f t="shared" si="11"/>
        <v>7</v>
      </c>
      <c r="AE11" s="24">
        <f t="shared" si="11"/>
        <v>10</v>
      </c>
      <c r="AF11" s="24">
        <f t="shared" si="11"/>
        <v>6</v>
      </c>
      <c r="AG11" s="115">
        <f>+(AD11*2+AF11)/(2*AC11)</f>
        <v>0.43478260869565216</v>
      </c>
      <c r="AH11" s="115"/>
      <c r="AI11" s="24">
        <f t="shared" si="13"/>
        <v>63</v>
      </c>
      <c r="AJ11" s="24">
        <f t="shared" si="13"/>
        <v>0</v>
      </c>
      <c r="AK11" s="24">
        <f t="shared" si="13"/>
        <v>3</v>
      </c>
      <c r="AL11" s="26">
        <f>+AI11/AC11</f>
        <v>2.7391304347826089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6</v>
      </c>
      <c r="BB11" s="24">
        <v>1</v>
      </c>
      <c r="BC11" s="24">
        <v>3</v>
      </c>
      <c r="BD11" s="24">
        <f t="shared" si="6"/>
        <v>4</v>
      </c>
      <c r="BE11" s="85">
        <v>4</v>
      </c>
      <c r="BF11" s="84">
        <f t="shared" si="7"/>
        <v>26</v>
      </c>
      <c r="BG11" s="24">
        <f t="shared" si="7"/>
        <v>6</v>
      </c>
      <c r="BH11" s="24">
        <f t="shared" si="7"/>
        <v>13</v>
      </c>
      <c r="BI11" s="24">
        <f t="shared" si="7"/>
        <v>19</v>
      </c>
      <c r="BJ11" s="85">
        <f t="shared" si="7"/>
        <v>12</v>
      </c>
      <c r="BK11" s="24">
        <v>20</v>
      </c>
      <c r="BL11" s="24">
        <v>5</v>
      </c>
      <c r="BM11" s="24">
        <v>10</v>
      </c>
      <c r="BN11" s="24">
        <f t="shared" si="8"/>
        <v>15</v>
      </c>
      <c r="BO11" s="85">
        <v>8</v>
      </c>
      <c r="BP11" s="45"/>
      <c r="BQ11" s="46"/>
      <c r="BR11" s="30">
        <v>9</v>
      </c>
      <c r="BS11" s="23" t="s">
        <v>305</v>
      </c>
      <c r="BT11" s="23"/>
      <c r="BU11" s="23"/>
      <c r="BV11" s="23"/>
      <c r="BW11" s="24"/>
      <c r="BX11" s="23"/>
      <c r="BY11" s="84">
        <v>7</v>
      </c>
      <c r="BZ11" s="24">
        <v>4</v>
      </c>
      <c r="CA11" s="24">
        <v>1</v>
      </c>
      <c r="CB11" s="24">
        <f t="shared" si="2"/>
        <v>5</v>
      </c>
      <c r="CC11" s="85">
        <v>2</v>
      </c>
      <c r="CD11" s="84">
        <f t="shared" si="9"/>
        <v>19</v>
      </c>
      <c r="CE11" s="24">
        <f t="shared" si="9"/>
        <v>11</v>
      </c>
      <c r="CF11" s="24">
        <f t="shared" si="9"/>
        <v>14</v>
      </c>
      <c r="CG11" s="24">
        <f t="shared" si="9"/>
        <v>25</v>
      </c>
      <c r="CH11" s="85">
        <f t="shared" si="9"/>
        <v>6</v>
      </c>
      <c r="CI11" s="24">
        <v>12</v>
      </c>
      <c r="CJ11" s="24">
        <v>7</v>
      </c>
      <c r="CK11" s="24">
        <v>13</v>
      </c>
      <c r="CL11" s="24">
        <f>+CJ11+CK11</f>
        <v>20</v>
      </c>
      <c r="CM11" s="85">
        <v>4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21</v>
      </c>
      <c r="H12" s="9">
        <f>SUM(H4:H11)</f>
        <v>21</v>
      </c>
      <c r="I12" s="9">
        <f>SUM(I4:I11)</f>
        <v>6</v>
      </c>
      <c r="J12" s="9"/>
      <c r="K12" s="9"/>
      <c r="L12" s="9">
        <f>SUM(L4:L11)</f>
        <v>126</v>
      </c>
      <c r="M12" s="9">
        <f>SUM(M4:M11)</f>
        <v>126</v>
      </c>
      <c r="N12" s="9">
        <f>SUM(N4:N11)</f>
        <v>197</v>
      </c>
      <c r="O12" s="9">
        <f>SUM(O4:O11)</f>
        <v>74</v>
      </c>
      <c r="P12" s="9"/>
      <c r="Q12" s="46"/>
      <c r="R12" s="46"/>
      <c r="U12" s="30">
        <v>7.5</v>
      </c>
      <c r="V12" s="23" t="s">
        <v>111</v>
      </c>
      <c r="X12" s="23"/>
      <c r="Y12" s="23"/>
      <c r="Z12" s="23" t="s">
        <v>21</v>
      </c>
      <c r="AB12" s="24"/>
      <c r="AC12" s="24">
        <f>+AD12+AE12+AF12</f>
        <v>18</v>
      </c>
      <c r="AD12" s="24">
        <f t="shared" ref="AD12:AF13" si="15">SUMIF($V$23:$V$30,$V12,AD$23:AD$30)+SUMIF($V$38:$V$45,$V12,AD$38:AD$45)</f>
        <v>6</v>
      </c>
      <c r="AE12" s="24">
        <f t="shared" si="15"/>
        <v>10</v>
      </c>
      <c r="AF12" s="24">
        <f t="shared" si="15"/>
        <v>2</v>
      </c>
      <c r="AG12" s="115">
        <f>+(AD12*2+AF12)/(2*AC12)</f>
        <v>0.3888888888888889</v>
      </c>
      <c r="AH12" s="115"/>
      <c r="AI12" s="24">
        <f t="shared" ref="AI12:AK13" si="16">SUMIF($V$23:$V$30,$V12,AI$23:AI$30)+SUMIF($V$38:$V$45,$V12,AI$38:AI$45)</f>
        <v>55</v>
      </c>
      <c r="AJ12" s="24">
        <f t="shared" si="16"/>
        <v>2</v>
      </c>
      <c r="AK12" s="24">
        <f t="shared" si="16"/>
        <v>1</v>
      </c>
      <c r="AL12" s="26">
        <f>+AI12/AC12</f>
        <v>3.0555555555555554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6"/>
        <v>0</v>
      </c>
      <c r="BE12" s="85">
        <v>0</v>
      </c>
      <c r="BF12" s="84">
        <f t="shared" si="7"/>
        <v>22</v>
      </c>
      <c r="BG12" s="24">
        <f t="shared" si="7"/>
        <v>2</v>
      </c>
      <c r="BH12" s="24">
        <f t="shared" si="7"/>
        <v>14</v>
      </c>
      <c r="BI12" s="24">
        <f t="shared" si="7"/>
        <v>16</v>
      </c>
      <c r="BJ12" s="85">
        <f t="shared" si="7"/>
        <v>2</v>
      </c>
      <c r="BK12" s="24">
        <v>22</v>
      </c>
      <c r="BL12" s="24">
        <v>2</v>
      </c>
      <c r="BM12" s="24">
        <v>14</v>
      </c>
      <c r="BN12" s="24">
        <f t="shared" si="8"/>
        <v>16</v>
      </c>
      <c r="BO12" s="85">
        <v>2</v>
      </c>
      <c r="BP12" s="45"/>
      <c r="BQ12" s="46"/>
      <c r="BR12" s="30">
        <v>8</v>
      </c>
      <c r="BS12" s="23" t="s">
        <v>552</v>
      </c>
      <c r="BT12" s="23"/>
      <c r="BU12" s="23"/>
      <c r="BV12" s="23"/>
      <c r="BW12" s="24"/>
      <c r="BX12" s="23"/>
      <c r="BY12" s="84">
        <v>6</v>
      </c>
      <c r="BZ12" s="24">
        <v>3</v>
      </c>
      <c r="CA12" s="24">
        <v>3</v>
      </c>
      <c r="CB12" s="24">
        <f t="shared" si="2"/>
        <v>6</v>
      </c>
      <c r="CC12" s="85">
        <v>0</v>
      </c>
      <c r="CD12" s="84">
        <f t="shared" si="9"/>
        <v>16</v>
      </c>
      <c r="CE12" s="24">
        <f t="shared" si="9"/>
        <v>4</v>
      </c>
      <c r="CF12" s="24">
        <f t="shared" si="9"/>
        <v>13</v>
      </c>
      <c r="CG12" s="24">
        <f t="shared" si="9"/>
        <v>17</v>
      </c>
      <c r="CH12" s="85">
        <f t="shared" si="9"/>
        <v>0</v>
      </c>
      <c r="CI12" s="24">
        <v>10</v>
      </c>
      <c r="CJ12" s="24">
        <v>1</v>
      </c>
      <c r="CK12" s="24">
        <v>10</v>
      </c>
      <c r="CL12" s="24">
        <f t="shared" ref="CL12" si="17">+CJ12+CK12</f>
        <v>11</v>
      </c>
      <c r="CM12" s="85">
        <v>0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</v>
      </c>
      <c r="V13" s="23" t="s">
        <v>24</v>
      </c>
      <c r="X13" s="23"/>
      <c r="Y13" s="23"/>
      <c r="Z13" s="23" t="s">
        <v>25</v>
      </c>
      <c r="AB13" s="24"/>
      <c r="AC13" s="24">
        <f>+AD13+AE13+AF13</f>
        <v>25</v>
      </c>
      <c r="AD13" s="24">
        <f t="shared" si="15"/>
        <v>9</v>
      </c>
      <c r="AE13" s="24">
        <f t="shared" si="15"/>
        <v>13</v>
      </c>
      <c r="AF13" s="24">
        <f t="shared" si="15"/>
        <v>3</v>
      </c>
      <c r="AG13" s="115">
        <f>+(AD13*2+AF13)/(2*AC13)</f>
        <v>0.42</v>
      </c>
      <c r="AH13" s="115"/>
      <c r="AI13" s="24">
        <f t="shared" si="16"/>
        <v>78</v>
      </c>
      <c r="AJ13" s="24">
        <f t="shared" si="16"/>
        <v>2</v>
      </c>
      <c r="AK13" s="24">
        <f t="shared" si="16"/>
        <v>0</v>
      </c>
      <c r="AL13" s="26">
        <f>+AI13/AC13</f>
        <v>3.12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6</v>
      </c>
      <c r="BB13" s="24">
        <v>6</v>
      </c>
      <c r="BC13" s="24">
        <v>1</v>
      </c>
      <c r="BD13" s="24">
        <f t="shared" si="6"/>
        <v>7</v>
      </c>
      <c r="BE13" s="85">
        <v>0</v>
      </c>
      <c r="BF13" s="84">
        <f t="shared" si="7"/>
        <v>27</v>
      </c>
      <c r="BG13" s="24">
        <f t="shared" si="7"/>
        <v>15</v>
      </c>
      <c r="BH13" s="24">
        <f t="shared" si="7"/>
        <v>8</v>
      </c>
      <c r="BI13" s="24">
        <f t="shared" si="7"/>
        <v>23</v>
      </c>
      <c r="BJ13" s="85">
        <f t="shared" si="7"/>
        <v>10</v>
      </c>
      <c r="BK13" s="24">
        <v>21</v>
      </c>
      <c r="BL13" s="24">
        <v>9</v>
      </c>
      <c r="BM13" s="24">
        <v>7</v>
      </c>
      <c r="BN13" s="24">
        <f t="shared" si="8"/>
        <v>16</v>
      </c>
      <c r="BO13" s="85">
        <v>10</v>
      </c>
      <c r="BP13" s="45"/>
      <c r="BQ13" s="47"/>
      <c r="BR13" s="30">
        <v>8</v>
      </c>
      <c r="BS13" s="23" t="s">
        <v>447</v>
      </c>
      <c r="BT13" s="23"/>
      <c r="BU13" s="23"/>
      <c r="BV13" s="23"/>
      <c r="BW13" s="24"/>
      <c r="BX13" s="23"/>
      <c r="BY13" s="84">
        <v>0</v>
      </c>
      <c r="BZ13" s="24">
        <v>0</v>
      </c>
      <c r="CA13" s="24">
        <v>0</v>
      </c>
      <c r="CB13" s="24">
        <f t="shared" si="2"/>
        <v>0</v>
      </c>
      <c r="CC13" s="85">
        <v>0</v>
      </c>
      <c r="CD13" s="84">
        <f t="shared" si="9"/>
        <v>2</v>
      </c>
      <c r="CE13" s="24">
        <f t="shared" si="9"/>
        <v>0</v>
      </c>
      <c r="CF13" s="24">
        <f t="shared" si="9"/>
        <v>1</v>
      </c>
      <c r="CG13" s="24">
        <f t="shared" si="9"/>
        <v>1</v>
      </c>
      <c r="CH13" s="85">
        <f t="shared" si="9"/>
        <v>0</v>
      </c>
      <c r="CI13" s="24">
        <v>2</v>
      </c>
      <c r="CJ13" s="24">
        <v>0</v>
      </c>
      <c r="CK13" s="24">
        <v>1</v>
      </c>
      <c r="CL13" s="24">
        <f>+CJ13+CK13</f>
        <v>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28 Summary:</v>
      </c>
      <c r="C14" s="54"/>
      <c r="D14" s="54"/>
      <c r="E14" s="116">
        <v>45005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97</v>
      </c>
      <c r="X14" s="23"/>
      <c r="Y14" s="23"/>
      <c r="Z14" s="23" t="s">
        <v>132</v>
      </c>
      <c r="AB14" s="24"/>
      <c r="AC14" s="24">
        <f>+AD14+AE14+AF14</f>
        <v>28</v>
      </c>
      <c r="AD14" s="24">
        <f t="shared" si="11"/>
        <v>5</v>
      </c>
      <c r="AE14" s="24">
        <f t="shared" si="11"/>
        <v>19</v>
      </c>
      <c r="AF14" s="24">
        <f t="shared" si="11"/>
        <v>4</v>
      </c>
      <c r="AG14" s="115">
        <f>+(AD14*2+AF14)/(2*AC14)</f>
        <v>0.25</v>
      </c>
      <c r="AH14" s="115"/>
      <c r="AI14" s="24">
        <f t="shared" si="13"/>
        <v>90</v>
      </c>
      <c r="AJ14" s="24">
        <f t="shared" si="13"/>
        <v>4</v>
      </c>
      <c r="AK14" s="24">
        <f t="shared" si="13"/>
        <v>0</v>
      </c>
      <c r="AL14" s="26">
        <f>+AI14/AC14</f>
        <v>3.2142857142857144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6</v>
      </c>
      <c r="BB14" s="24">
        <v>0</v>
      </c>
      <c r="BC14" s="24">
        <v>2</v>
      </c>
      <c r="BD14" s="24">
        <f t="shared" si="6"/>
        <v>2</v>
      </c>
      <c r="BE14" s="85">
        <v>0</v>
      </c>
      <c r="BF14" s="84">
        <f t="shared" si="7"/>
        <v>26</v>
      </c>
      <c r="BG14" s="24">
        <f t="shared" si="7"/>
        <v>1</v>
      </c>
      <c r="BH14" s="24">
        <f t="shared" si="7"/>
        <v>8</v>
      </c>
      <c r="BI14" s="24">
        <f t="shared" si="7"/>
        <v>9</v>
      </c>
      <c r="BJ14" s="85">
        <f t="shared" si="7"/>
        <v>0</v>
      </c>
      <c r="BK14" s="24">
        <v>20</v>
      </c>
      <c r="BL14" s="24">
        <v>1</v>
      </c>
      <c r="BM14" s="24">
        <v>6</v>
      </c>
      <c r="BN14" s="24">
        <f t="shared" si="8"/>
        <v>7</v>
      </c>
      <c r="BO14" s="85">
        <v>0</v>
      </c>
      <c r="BP14" s="45"/>
      <c r="BQ14" s="47"/>
      <c r="BR14" s="30">
        <v>7</v>
      </c>
      <c r="BS14" s="23" t="s">
        <v>657</v>
      </c>
      <c r="BT14" s="23"/>
      <c r="BU14" s="23"/>
      <c r="BV14" s="23"/>
      <c r="BW14" s="24"/>
      <c r="BX14" s="23"/>
      <c r="BY14" s="84">
        <v>2</v>
      </c>
      <c r="BZ14" s="24">
        <v>0</v>
      </c>
      <c r="CA14" s="24">
        <v>0</v>
      </c>
      <c r="CB14" s="24">
        <f t="shared" si="2"/>
        <v>0</v>
      </c>
      <c r="CC14" s="85">
        <v>0</v>
      </c>
      <c r="CD14" s="84">
        <f t="shared" si="9"/>
        <v>5</v>
      </c>
      <c r="CE14" s="24">
        <f t="shared" si="9"/>
        <v>0</v>
      </c>
      <c r="CF14" s="24">
        <f t="shared" si="9"/>
        <v>1</v>
      </c>
      <c r="CG14" s="24">
        <f t="shared" si="9"/>
        <v>1</v>
      </c>
      <c r="CH14" s="85">
        <f t="shared" si="9"/>
        <v>0</v>
      </c>
      <c r="CI14" s="24">
        <v>3</v>
      </c>
      <c r="CJ14" s="24">
        <v>0</v>
      </c>
      <c r="CK14" s="24">
        <v>1</v>
      </c>
      <c r="CL14" s="24">
        <f t="shared" ref="CL14" si="18">+CJ14+CK14</f>
        <v>1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6" t="s">
        <v>787</v>
      </c>
      <c r="E15" s="23"/>
      <c r="F15" s="23"/>
      <c r="G15" s="5">
        <v>3</v>
      </c>
      <c r="H15" s="24">
        <v>1</v>
      </c>
      <c r="I15" s="23" t="s">
        <v>125</v>
      </c>
      <c r="J15" s="23"/>
      <c r="K15" s="23"/>
      <c r="L15" s="23" t="s">
        <v>221</v>
      </c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ref="AC15:AC16" si="19">+AD15+AE15+AF15</f>
        <v>5</v>
      </c>
      <c r="AD15" s="24">
        <f t="shared" si="11"/>
        <v>1</v>
      </c>
      <c r="AE15" s="24">
        <f t="shared" si="11"/>
        <v>4</v>
      </c>
      <c r="AF15" s="24">
        <f t="shared" si="11"/>
        <v>0</v>
      </c>
      <c r="AG15" s="115">
        <f t="shared" si="12"/>
        <v>0.2</v>
      </c>
      <c r="AH15" s="115"/>
      <c r="AI15" s="24">
        <f t="shared" si="13"/>
        <v>19</v>
      </c>
      <c r="AJ15" s="24">
        <f t="shared" si="13"/>
        <v>0</v>
      </c>
      <c r="AK15" s="24">
        <f t="shared" si="13"/>
        <v>0</v>
      </c>
      <c r="AL15" s="26">
        <f t="shared" si="14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6</v>
      </c>
      <c r="BB15" s="24">
        <v>1</v>
      </c>
      <c r="BC15" s="24">
        <v>2</v>
      </c>
      <c r="BD15" s="24">
        <f t="shared" si="6"/>
        <v>3</v>
      </c>
      <c r="BE15" s="85">
        <v>0</v>
      </c>
      <c r="BF15" s="84">
        <f t="shared" si="7"/>
        <v>28</v>
      </c>
      <c r="BG15" s="24">
        <f t="shared" si="7"/>
        <v>7</v>
      </c>
      <c r="BH15" s="24">
        <f t="shared" si="7"/>
        <v>14</v>
      </c>
      <c r="BI15" s="24">
        <f t="shared" si="7"/>
        <v>21</v>
      </c>
      <c r="BJ15" s="85">
        <f t="shared" si="7"/>
        <v>0</v>
      </c>
      <c r="BK15" s="24">
        <v>22</v>
      </c>
      <c r="BL15" s="24">
        <v>6</v>
      </c>
      <c r="BM15" s="24">
        <v>12</v>
      </c>
      <c r="BN15" s="24">
        <f t="shared" si="8"/>
        <v>18</v>
      </c>
      <c r="BO15" s="85">
        <v>0</v>
      </c>
      <c r="BP15" s="45"/>
      <c r="BQ15" s="47"/>
      <c r="BR15" s="30">
        <v>9.5</v>
      </c>
      <c r="BS15" s="23" t="s">
        <v>381</v>
      </c>
      <c r="BT15" s="23"/>
      <c r="BU15" s="23"/>
      <c r="BV15" s="23"/>
      <c r="BW15" s="24"/>
      <c r="BX15" s="23"/>
      <c r="BY15" s="84">
        <v>1</v>
      </c>
      <c r="BZ15" s="24">
        <v>0</v>
      </c>
      <c r="CA15" s="24">
        <v>0</v>
      </c>
      <c r="CB15" s="24">
        <f t="shared" si="2"/>
        <v>0</v>
      </c>
      <c r="CC15" s="85">
        <v>0</v>
      </c>
      <c r="CD15" s="84">
        <f t="shared" si="9"/>
        <v>2</v>
      </c>
      <c r="CE15" s="24">
        <f t="shared" si="9"/>
        <v>1</v>
      </c>
      <c r="CF15" s="24">
        <f t="shared" si="9"/>
        <v>1</v>
      </c>
      <c r="CG15" s="24">
        <f t="shared" si="9"/>
        <v>2</v>
      </c>
      <c r="CH15" s="85">
        <f t="shared" si="9"/>
        <v>0</v>
      </c>
      <c r="CI15" s="24">
        <v>1</v>
      </c>
      <c r="CJ15" s="24">
        <v>1</v>
      </c>
      <c r="CK15" s="24">
        <v>1</v>
      </c>
      <c r="CL15" s="24">
        <f>+CJ15+CK15</f>
        <v>2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1</v>
      </c>
      <c r="I16" s="23" t="s">
        <v>125</v>
      </c>
      <c r="J16" s="23"/>
      <c r="K16" s="23"/>
      <c r="L16" s="23" t="s">
        <v>880</v>
      </c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si="19"/>
        <v>61</v>
      </c>
      <c r="AD16" s="24">
        <f>+AD31+AD46</f>
        <v>26</v>
      </c>
      <c r="AE16" s="24">
        <f t="shared" ref="AE16:AF16" si="20">+AE31+AE46</f>
        <v>28</v>
      </c>
      <c r="AF16" s="24">
        <f t="shared" si="20"/>
        <v>7</v>
      </c>
      <c r="AG16" s="115">
        <f t="shared" si="12"/>
        <v>0.48360655737704916</v>
      </c>
      <c r="AH16" s="115"/>
      <c r="AI16" s="24">
        <f t="shared" ref="AI16:AK16" si="21">+AI31+AI46</f>
        <v>174</v>
      </c>
      <c r="AJ16" s="24">
        <f t="shared" si="21"/>
        <v>3</v>
      </c>
      <c r="AK16" s="24">
        <f t="shared" si="21"/>
        <v>3</v>
      </c>
      <c r="AL16" s="26">
        <f t="shared" si="14"/>
        <v>2.8524590163934427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6</v>
      </c>
      <c r="BB16" s="24">
        <v>1</v>
      </c>
      <c r="BC16" s="24">
        <v>5</v>
      </c>
      <c r="BD16" s="24">
        <f t="shared" si="6"/>
        <v>6</v>
      </c>
      <c r="BE16" s="85">
        <v>0</v>
      </c>
      <c r="BF16" s="84">
        <f t="shared" si="7"/>
        <v>22</v>
      </c>
      <c r="BG16" s="24">
        <f t="shared" si="7"/>
        <v>3</v>
      </c>
      <c r="BH16" s="24">
        <f t="shared" si="7"/>
        <v>19</v>
      </c>
      <c r="BI16" s="24">
        <f t="shared" si="7"/>
        <v>22</v>
      </c>
      <c r="BJ16" s="85">
        <f t="shared" si="7"/>
        <v>0</v>
      </c>
      <c r="BK16" s="24">
        <v>16</v>
      </c>
      <c r="BL16" s="24">
        <v>2</v>
      </c>
      <c r="BM16" s="24">
        <v>14</v>
      </c>
      <c r="BN16" s="24">
        <f t="shared" si="8"/>
        <v>16</v>
      </c>
      <c r="BO16" s="85">
        <v>0</v>
      </c>
      <c r="BP16" s="45"/>
      <c r="BQ16" s="47"/>
      <c r="BR16" s="30">
        <v>6.5</v>
      </c>
      <c r="BS16" s="23" t="s">
        <v>213</v>
      </c>
      <c r="BT16" s="23"/>
      <c r="BU16" s="23"/>
      <c r="BV16" s="23"/>
      <c r="BW16" s="24"/>
      <c r="BX16" s="23"/>
      <c r="BY16" s="84">
        <v>3</v>
      </c>
      <c r="BZ16" s="24">
        <v>1</v>
      </c>
      <c r="CA16" s="24">
        <v>0</v>
      </c>
      <c r="CB16" s="24">
        <f t="shared" si="2"/>
        <v>1</v>
      </c>
      <c r="CC16" s="85">
        <v>0</v>
      </c>
      <c r="CD16" s="84">
        <f t="shared" si="9"/>
        <v>17</v>
      </c>
      <c r="CE16" s="24">
        <f t="shared" si="9"/>
        <v>3</v>
      </c>
      <c r="CF16" s="24">
        <f t="shared" si="9"/>
        <v>1</v>
      </c>
      <c r="CG16" s="24">
        <f t="shared" si="9"/>
        <v>4</v>
      </c>
      <c r="CH16" s="85">
        <f t="shared" si="9"/>
        <v>0</v>
      </c>
      <c r="CI16" s="24">
        <v>14</v>
      </c>
      <c r="CJ16" s="24">
        <v>2</v>
      </c>
      <c r="CK16" s="24">
        <v>1</v>
      </c>
      <c r="CL16" s="24">
        <f>+CJ16+CK16</f>
        <v>3</v>
      </c>
      <c r="CM16" s="85">
        <v>0</v>
      </c>
      <c r="CN16" s="45"/>
    </row>
    <row r="17" spans="1:92" ht="15.95" customHeight="1" x14ac:dyDescent="0.25">
      <c r="A17" s="47"/>
      <c r="B17" s="24"/>
      <c r="D17" s="16"/>
      <c r="E17" s="23"/>
      <c r="F17" s="23"/>
      <c r="G17" s="5"/>
      <c r="H17" s="24">
        <v>2</v>
      </c>
      <c r="I17" s="23" t="s">
        <v>143</v>
      </c>
      <c r="J17" s="23"/>
      <c r="K17" s="23"/>
      <c r="L17" s="23" t="s">
        <v>869</v>
      </c>
      <c r="M17" s="23"/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22">SUM(AC8:AC16)</f>
        <v>224</v>
      </c>
      <c r="AD17" s="15">
        <f t="shared" si="22"/>
        <v>97</v>
      </c>
      <c r="AE17" s="15">
        <f t="shared" si="22"/>
        <v>97</v>
      </c>
      <c r="AF17" s="15">
        <f t="shared" si="22"/>
        <v>30</v>
      </c>
      <c r="AG17" s="15"/>
      <c r="AH17" s="15"/>
      <c r="AI17" s="15">
        <f t="shared" ref="AI17:AK17" si="23">SUM(AI8:AI16)</f>
        <v>617</v>
      </c>
      <c r="AJ17" s="15">
        <f t="shared" si="23"/>
        <v>15</v>
      </c>
      <c r="AK17" s="15">
        <f t="shared" si="23"/>
        <v>16</v>
      </c>
      <c r="AL17" s="36">
        <f>+AI17/AC17</f>
        <v>2.7544642857142856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5</v>
      </c>
      <c r="BB17" s="24">
        <v>1</v>
      </c>
      <c r="BC17" s="24">
        <v>3</v>
      </c>
      <c r="BD17" s="24">
        <f t="shared" si="6"/>
        <v>4</v>
      </c>
      <c r="BE17" s="85">
        <v>2</v>
      </c>
      <c r="BF17" s="84">
        <f t="shared" si="7"/>
        <v>24</v>
      </c>
      <c r="BG17" s="24">
        <f t="shared" si="7"/>
        <v>1</v>
      </c>
      <c r="BH17" s="24">
        <f t="shared" si="7"/>
        <v>14</v>
      </c>
      <c r="BI17" s="24">
        <f t="shared" si="7"/>
        <v>15</v>
      </c>
      <c r="BJ17" s="85">
        <f t="shared" si="7"/>
        <v>4</v>
      </c>
      <c r="BK17" s="24">
        <v>19</v>
      </c>
      <c r="BL17" s="24">
        <v>0</v>
      </c>
      <c r="BM17" s="24">
        <v>11</v>
      </c>
      <c r="BN17" s="24">
        <f t="shared" si="8"/>
        <v>11</v>
      </c>
      <c r="BO17" s="85">
        <v>2</v>
      </c>
      <c r="BP17" s="45"/>
      <c r="BQ17" s="47"/>
      <c r="BR17" s="30">
        <v>6.5</v>
      </c>
      <c r="BS17" s="23" t="s">
        <v>448</v>
      </c>
      <c r="BT17" s="23"/>
      <c r="BU17" s="23"/>
      <c r="BV17" s="23"/>
      <c r="BW17" s="24"/>
      <c r="BX17" s="23"/>
      <c r="BY17" s="84">
        <v>6</v>
      </c>
      <c r="BZ17" s="24">
        <v>0</v>
      </c>
      <c r="CA17" s="24">
        <v>1</v>
      </c>
      <c r="CB17" s="24">
        <f t="shared" si="2"/>
        <v>1</v>
      </c>
      <c r="CC17" s="85">
        <v>2</v>
      </c>
      <c r="CD17" s="84">
        <f t="shared" si="9"/>
        <v>17</v>
      </c>
      <c r="CE17" s="24">
        <f t="shared" si="9"/>
        <v>2</v>
      </c>
      <c r="CF17" s="24">
        <f t="shared" si="9"/>
        <v>5</v>
      </c>
      <c r="CG17" s="24">
        <f t="shared" si="9"/>
        <v>7</v>
      </c>
      <c r="CH17" s="85">
        <f t="shared" si="9"/>
        <v>8</v>
      </c>
      <c r="CI17" s="24">
        <v>11</v>
      </c>
      <c r="CJ17" s="24">
        <v>2</v>
      </c>
      <c r="CK17" s="24">
        <v>4</v>
      </c>
      <c r="CL17" s="24">
        <f t="shared" ref="CL17:CL27" si="24">+CJ17+CK17</f>
        <v>6</v>
      </c>
      <c r="CM17" s="85">
        <v>6</v>
      </c>
      <c r="CN17" s="45"/>
    </row>
    <row r="18" spans="1:92" ht="15.95" customHeight="1" x14ac:dyDescent="0.25">
      <c r="A18" s="47"/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4</v>
      </c>
      <c r="BB18" s="24">
        <v>0</v>
      </c>
      <c r="BC18" s="24">
        <v>2</v>
      </c>
      <c r="BD18" s="24">
        <f t="shared" si="6"/>
        <v>2</v>
      </c>
      <c r="BE18" s="85">
        <v>0</v>
      </c>
      <c r="BF18" s="84">
        <f t="shared" si="7"/>
        <v>21</v>
      </c>
      <c r="BG18" s="24">
        <f t="shared" si="7"/>
        <v>0</v>
      </c>
      <c r="BH18" s="24">
        <f t="shared" si="7"/>
        <v>6</v>
      </c>
      <c r="BI18" s="24">
        <f t="shared" si="7"/>
        <v>6</v>
      </c>
      <c r="BJ18" s="85">
        <f t="shared" si="7"/>
        <v>6</v>
      </c>
      <c r="BK18" s="24">
        <v>17</v>
      </c>
      <c r="BL18" s="24">
        <v>0</v>
      </c>
      <c r="BM18" s="24">
        <v>4</v>
      </c>
      <c r="BN18" s="24">
        <f t="shared" si="8"/>
        <v>4</v>
      </c>
      <c r="BO18" s="85">
        <v>6</v>
      </c>
      <c r="BP18" s="45"/>
      <c r="BQ18" s="47"/>
      <c r="BR18" s="30">
        <v>9</v>
      </c>
      <c r="BS18" s="23" t="s">
        <v>521</v>
      </c>
      <c r="BT18" s="23"/>
      <c r="BU18" s="23"/>
      <c r="BV18" s="23"/>
      <c r="BW18" s="24"/>
      <c r="BX18" s="23"/>
      <c r="BY18" s="84">
        <v>0</v>
      </c>
      <c r="BZ18" s="24">
        <v>0</v>
      </c>
      <c r="CA18" s="24">
        <v>0</v>
      </c>
      <c r="CB18" s="24">
        <f t="shared" si="2"/>
        <v>0</v>
      </c>
      <c r="CC18" s="85">
        <v>0</v>
      </c>
      <c r="CD18" s="84">
        <f t="shared" si="9"/>
        <v>3</v>
      </c>
      <c r="CE18" s="24">
        <f t="shared" si="9"/>
        <v>2</v>
      </c>
      <c r="CF18" s="24">
        <f t="shared" si="9"/>
        <v>2</v>
      </c>
      <c r="CG18" s="24">
        <f t="shared" si="9"/>
        <v>4</v>
      </c>
      <c r="CH18" s="85">
        <f t="shared" si="9"/>
        <v>0</v>
      </c>
      <c r="CI18" s="24">
        <v>3</v>
      </c>
      <c r="CJ18" s="24">
        <v>2</v>
      </c>
      <c r="CK18" s="24">
        <v>2</v>
      </c>
      <c r="CL18" s="24">
        <f t="shared" si="24"/>
        <v>4</v>
      </c>
      <c r="CM18" s="85">
        <v>0</v>
      </c>
      <c r="CN18" s="45"/>
    </row>
    <row r="19" spans="1:92" ht="15.95" customHeight="1" thickBot="1" x14ac:dyDescent="0.3">
      <c r="A19" s="47"/>
      <c r="B19" s="24" t="s">
        <v>53</v>
      </c>
      <c r="C19" s="6" t="s">
        <v>789</v>
      </c>
      <c r="E19" s="23"/>
      <c r="F19" s="23"/>
      <c r="G19" s="5">
        <v>5</v>
      </c>
      <c r="H19" s="24">
        <v>1</v>
      </c>
      <c r="I19" s="23" t="s">
        <v>63</v>
      </c>
      <c r="L19" s="23" t="s">
        <v>870</v>
      </c>
      <c r="M19" s="23"/>
      <c r="N19" s="23"/>
      <c r="O19" s="23"/>
      <c r="P19" s="23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66</v>
      </c>
      <c r="BB19" s="25">
        <f t="shared" ref="BB19" si="25">SUM(BB7:BB18)</f>
        <v>20</v>
      </c>
      <c r="BC19" s="25">
        <f>SUM(BC7:BC18)</f>
        <v>32</v>
      </c>
      <c r="BD19" s="25">
        <f>+BC19+BB19</f>
        <v>52</v>
      </c>
      <c r="BE19" s="89">
        <f>SUM(BE7:BE18)</f>
        <v>10</v>
      </c>
      <c r="BF19" s="88">
        <f>SUM(BF7:BF18)</f>
        <v>308</v>
      </c>
      <c r="BG19" s="25">
        <f t="shared" ref="BG19" si="26">SUM(BG7:BG18)</f>
        <v>104</v>
      </c>
      <c r="BH19" s="25">
        <f>SUM(BH7:BH18)</f>
        <v>169</v>
      </c>
      <c r="BI19" s="25">
        <f>+BH19+BG19</f>
        <v>273</v>
      </c>
      <c r="BJ19" s="89">
        <f>SUM(BJ7:BJ18)</f>
        <v>54</v>
      </c>
      <c r="BK19" s="25">
        <f>SUM(BK7:BK18)</f>
        <v>242</v>
      </c>
      <c r="BL19" s="25">
        <f t="shared" ref="BL19" si="27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8</v>
      </c>
      <c r="BS19" s="23" t="s">
        <v>416</v>
      </c>
      <c r="BT19" s="23"/>
      <c r="BU19" s="23"/>
      <c r="BV19" s="23"/>
      <c r="BW19" s="24"/>
      <c r="BX19" s="23"/>
      <c r="BY19" s="84">
        <v>1</v>
      </c>
      <c r="BZ19" s="24">
        <v>0</v>
      </c>
      <c r="CA19" s="24">
        <v>1</v>
      </c>
      <c r="CB19" s="24">
        <f t="shared" si="2"/>
        <v>1</v>
      </c>
      <c r="CC19" s="85">
        <v>0</v>
      </c>
      <c r="CD19" s="84">
        <f t="shared" si="9"/>
        <v>3</v>
      </c>
      <c r="CE19" s="24">
        <f t="shared" si="9"/>
        <v>0</v>
      </c>
      <c r="CF19" s="24">
        <f t="shared" si="9"/>
        <v>1</v>
      </c>
      <c r="CG19" s="24">
        <f t="shared" si="9"/>
        <v>1</v>
      </c>
      <c r="CH19" s="85">
        <f t="shared" si="9"/>
        <v>0</v>
      </c>
      <c r="CI19" s="24">
        <v>2</v>
      </c>
      <c r="CJ19" s="24">
        <v>0</v>
      </c>
      <c r="CK19" s="24">
        <v>0</v>
      </c>
      <c r="CL19" s="24">
        <f t="shared" si="24"/>
        <v>0</v>
      </c>
      <c r="CM19" s="85">
        <v>0</v>
      </c>
      <c r="CN19" s="45"/>
    </row>
    <row r="20" spans="1:92" ht="15.95" customHeight="1" x14ac:dyDescent="0.25">
      <c r="A20" s="47"/>
      <c r="B20" s="24" t="s">
        <v>34</v>
      </c>
      <c r="C20" s="23"/>
      <c r="D20" s="23" t="s">
        <v>140</v>
      </c>
      <c r="E20" s="23"/>
      <c r="F20" s="23"/>
      <c r="G20" s="5"/>
      <c r="H20" s="24">
        <v>1</v>
      </c>
      <c r="I20" s="23" t="s">
        <v>178</v>
      </c>
      <c r="L20" s="23" t="s">
        <v>871</v>
      </c>
      <c r="M20" s="23"/>
      <c r="N20" s="23"/>
      <c r="O20" s="23"/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13</v>
      </c>
      <c r="BB20" s="24">
        <v>2</v>
      </c>
      <c r="BC20" s="24">
        <v>1</v>
      </c>
      <c r="BD20" s="24">
        <f t="shared" ref="BD20:BD31" si="28">+BB20+BC20</f>
        <v>3</v>
      </c>
      <c r="BE20" s="85">
        <v>0</v>
      </c>
      <c r="BF20" s="84">
        <f t="shared" ref="BF20:BJ31" si="29">+BK20+BA20</f>
        <v>57</v>
      </c>
      <c r="BG20" s="24">
        <f t="shared" si="29"/>
        <v>9</v>
      </c>
      <c r="BH20" s="24">
        <f t="shared" si="29"/>
        <v>13</v>
      </c>
      <c r="BI20" s="24">
        <f t="shared" si="29"/>
        <v>22</v>
      </c>
      <c r="BJ20" s="85">
        <f t="shared" si="29"/>
        <v>8</v>
      </c>
      <c r="BK20" s="15">
        <v>44</v>
      </c>
      <c r="BL20" s="15">
        <v>7</v>
      </c>
      <c r="BM20" s="15">
        <v>12</v>
      </c>
      <c r="BN20" s="15">
        <f t="shared" ref="BN20:BN31" si="30">+BL20+BM20</f>
        <v>19</v>
      </c>
      <c r="BO20" s="87">
        <v>8</v>
      </c>
      <c r="BP20" s="45"/>
      <c r="BQ20" s="47"/>
      <c r="BR20" s="30">
        <v>9.5</v>
      </c>
      <c r="BS20" s="23" t="s">
        <v>285</v>
      </c>
      <c r="BT20" s="23"/>
      <c r="BU20" s="23"/>
      <c r="BV20" s="23"/>
      <c r="BW20" s="24"/>
      <c r="BX20" s="23"/>
      <c r="BY20" s="84">
        <v>0</v>
      </c>
      <c r="BZ20" s="24">
        <v>0</v>
      </c>
      <c r="CA20" s="24">
        <v>0</v>
      </c>
      <c r="CB20" s="24">
        <f t="shared" si="2"/>
        <v>0</v>
      </c>
      <c r="CC20" s="85">
        <v>0</v>
      </c>
      <c r="CD20" s="84">
        <f t="shared" si="9"/>
        <v>5</v>
      </c>
      <c r="CE20" s="24">
        <f t="shared" si="9"/>
        <v>7</v>
      </c>
      <c r="CF20" s="24">
        <f t="shared" si="9"/>
        <v>3</v>
      </c>
      <c r="CG20" s="24">
        <f t="shared" si="9"/>
        <v>10</v>
      </c>
      <c r="CH20" s="85">
        <f t="shared" si="9"/>
        <v>0</v>
      </c>
      <c r="CI20" s="24">
        <v>5</v>
      </c>
      <c r="CJ20" s="24">
        <v>7</v>
      </c>
      <c r="CK20" s="24">
        <v>3</v>
      </c>
      <c r="CL20" s="24">
        <f t="shared" si="24"/>
        <v>10</v>
      </c>
      <c r="CM20" s="85">
        <v>0</v>
      </c>
      <c r="CN20" s="45"/>
    </row>
    <row r="21" spans="1:92" ht="15.95" customHeight="1" x14ac:dyDescent="0.25">
      <c r="A21" s="47"/>
      <c r="D21" s="23"/>
      <c r="E21" s="23"/>
      <c r="H21" s="24">
        <v>1</v>
      </c>
      <c r="I21" s="23" t="s">
        <v>63</v>
      </c>
      <c r="L21" s="23" t="s">
        <v>872</v>
      </c>
      <c r="M21" s="23"/>
      <c r="N21" s="23"/>
      <c r="O21" s="23"/>
      <c r="P21" s="23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6</v>
      </c>
      <c r="BB21" s="24">
        <v>0</v>
      </c>
      <c r="BC21" s="24">
        <v>0</v>
      </c>
      <c r="BD21" s="24">
        <f t="shared" si="28"/>
        <v>0</v>
      </c>
      <c r="BE21" s="85">
        <v>0</v>
      </c>
      <c r="BF21" s="84">
        <f t="shared" si="29"/>
        <v>28</v>
      </c>
      <c r="BG21" s="24">
        <f t="shared" si="29"/>
        <v>0</v>
      </c>
      <c r="BH21" s="24">
        <f t="shared" si="29"/>
        <v>0</v>
      </c>
      <c r="BI21" s="24">
        <f t="shared" si="29"/>
        <v>0</v>
      </c>
      <c r="BJ21" s="85">
        <f t="shared" si="29"/>
        <v>0</v>
      </c>
      <c r="BK21" s="24">
        <v>22</v>
      </c>
      <c r="BL21" s="24">
        <v>0</v>
      </c>
      <c r="BM21" s="24">
        <v>0</v>
      </c>
      <c r="BN21" s="24">
        <f t="shared" si="30"/>
        <v>0</v>
      </c>
      <c r="BO21" s="85">
        <v>0</v>
      </c>
      <c r="BP21" s="45"/>
      <c r="BQ21" s="47"/>
      <c r="BR21" s="30">
        <v>7.5</v>
      </c>
      <c r="BS21" s="23" t="s">
        <v>451</v>
      </c>
      <c r="BT21" s="23"/>
      <c r="BU21" s="23"/>
      <c r="BV21" s="23"/>
      <c r="BW21" s="24"/>
      <c r="BX21" s="23"/>
      <c r="BY21" s="84">
        <v>0</v>
      </c>
      <c r="BZ21" s="24">
        <v>0</v>
      </c>
      <c r="CA21" s="24">
        <v>0</v>
      </c>
      <c r="CB21" s="24">
        <f t="shared" si="2"/>
        <v>0</v>
      </c>
      <c r="CC21" s="85">
        <v>0</v>
      </c>
      <c r="CD21" s="84">
        <f t="shared" si="9"/>
        <v>1</v>
      </c>
      <c r="CE21" s="24">
        <f t="shared" si="9"/>
        <v>0</v>
      </c>
      <c r="CF21" s="24">
        <f t="shared" si="9"/>
        <v>0</v>
      </c>
      <c r="CG21" s="24">
        <f t="shared" si="9"/>
        <v>0</v>
      </c>
      <c r="CH21" s="85">
        <f t="shared" si="9"/>
        <v>0</v>
      </c>
      <c r="CI21" s="24">
        <v>1</v>
      </c>
      <c r="CJ21" s="24">
        <v>0</v>
      </c>
      <c r="CK21" s="24">
        <v>0</v>
      </c>
      <c r="CL21" s="24">
        <f t="shared" si="24"/>
        <v>0</v>
      </c>
      <c r="CM21" s="85">
        <v>0</v>
      </c>
      <c r="CN21" s="45"/>
    </row>
    <row r="22" spans="1:92" ht="15.95" customHeight="1" thickBot="1" x14ac:dyDescent="0.3">
      <c r="A22" s="47"/>
      <c r="H22" s="24">
        <v>2</v>
      </c>
      <c r="I22" s="23" t="s">
        <v>81</v>
      </c>
      <c r="L22" s="23" t="s">
        <v>178</v>
      </c>
      <c r="M22" s="23"/>
      <c r="N22" s="23"/>
      <c r="O22" s="23"/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5</v>
      </c>
      <c r="BB22" s="24">
        <v>0</v>
      </c>
      <c r="BC22" s="24">
        <v>1</v>
      </c>
      <c r="BD22" s="24">
        <f t="shared" si="28"/>
        <v>1</v>
      </c>
      <c r="BE22" s="85">
        <v>2</v>
      </c>
      <c r="BF22" s="84">
        <f t="shared" si="29"/>
        <v>23</v>
      </c>
      <c r="BG22" s="24">
        <f t="shared" si="29"/>
        <v>8</v>
      </c>
      <c r="BH22" s="24">
        <f t="shared" si="29"/>
        <v>7</v>
      </c>
      <c r="BI22" s="24">
        <f t="shared" si="29"/>
        <v>15</v>
      </c>
      <c r="BJ22" s="85">
        <f t="shared" si="29"/>
        <v>2</v>
      </c>
      <c r="BK22" s="24">
        <v>18</v>
      </c>
      <c r="BL22" s="24">
        <v>8</v>
      </c>
      <c r="BM22" s="24">
        <v>6</v>
      </c>
      <c r="BN22" s="24">
        <f t="shared" si="30"/>
        <v>14</v>
      </c>
      <c r="BO22" s="85">
        <v>0</v>
      </c>
      <c r="BP22" s="45"/>
      <c r="BQ22" s="47"/>
      <c r="BR22" s="30">
        <v>7.5</v>
      </c>
      <c r="BS22" s="23" t="s">
        <v>472</v>
      </c>
      <c r="BT22" s="23"/>
      <c r="BU22" s="23"/>
      <c r="BV22" s="23"/>
      <c r="BW22" s="24"/>
      <c r="BX22" s="23"/>
      <c r="BY22" s="84">
        <v>3</v>
      </c>
      <c r="BZ22" s="24">
        <v>0</v>
      </c>
      <c r="CA22" s="24">
        <v>0</v>
      </c>
      <c r="CB22" s="24">
        <f t="shared" si="2"/>
        <v>0</v>
      </c>
      <c r="CC22" s="85">
        <v>0</v>
      </c>
      <c r="CD22" s="84">
        <f t="shared" si="9"/>
        <v>13</v>
      </c>
      <c r="CE22" s="24">
        <f t="shared" si="9"/>
        <v>2</v>
      </c>
      <c r="CF22" s="24">
        <f t="shared" si="9"/>
        <v>2</v>
      </c>
      <c r="CG22" s="24">
        <f t="shared" si="9"/>
        <v>4</v>
      </c>
      <c r="CH22" s="85">
        <f t="shared" si="9"/>
        <v>6</v>
      </c>
      <c r="CI22" s="24">
        <v>10</v>
      </c>
      <c r="CJ22" s="24">
        <v>2</v>
      </c>
      <c r="CK22" s="24">
        <v>2</v>
      </c>
      <c r="CL22" s="24">
        <f t="shared" si="24"/>
        <v>4</v>
      </c>
      <c r="CM22" s="85">
        <v>6</v>
      </c>
      <c r="CN22" s="45"/>
    </row>
    <row r="23" spans="1:92" ht="15.95" customHeight="1" x14ac:dyDescent="0.25">
      <c r="A23" s="47"/>
      <c r="H23" s="24">
        <v>2</v>
      </c>
      <c r="I23" s="23" t="s">
        <v>81</v>
      </c>
      <c r="L23" s="23" t="s">
        <v>172</v>
      </c>
      <c r="M23" s="23"/>
      <c r="N23" s="23"/>
      <c r="O23" s="23"/>
      <c r="P23" s="23"/>
      <c r="Q23" s="47"/>
      <c r="R23" s="47"/>
      <c r="U23" s="30">
        <v>8</v>
      </c>
      <c r="V23" s="23" t="s">
        <v>18</v>
      </c>
      <c r="X23" s="23"/>
      <c r="Y23" s="23"/>
      <c r="Z23" s="23" t="s">
        <v>136</v>
      </c>
      <c r="AB23" s="24"/>
      <c r="AC23" s="24">
        <f t="shared" ref="AC23:AC30" si="31">+AD23+AE23+AF23</f>
        <v>6</v>
      </c>
      <c r="AD23" s="24">
        <v>5</v>
      </c>
      <c r="AE23" s="24">
        <v>0</v>
      </c>
      <c r="AF23" s="24">
        <v>1</v>
      </c>
      <c r="AG23" s="118">
        <f t="shared" ref="AG23:AG29" si="32">+(AD23*2+AF23)/(2*AC23)</f>
        <v>0.91666666666666663</v>
      </c>
      <c r="AH23" s="118"/>
      <c r="AI23" s="24">
        <v>4</v>
      </c>
      <c r="AJ23" s="24">
        <v>0</v>
      </c>
      <c r="AK23" s="24">
        <v>2</v>
      </c>
      <c r="AL23" s="26">
        <f t="shared" ref="AL23:AL29" si="33">+AI23/AC23</f>
        <v>0.66666666666666663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6</v>
      </c>
      <c r="BB23" s="24">
        <v>0</v>
      </c>
      <c r="BC23" s="24">
        <v>2</v>
      </c>
      <c r="BD23" s="24">
        <f t="shared" si="28"/>
        <v>2</v>
      </c>
      <c r="BE23" s="85">
        <v>2</v>
      </c>
      <c r="BF23" s="84">
        <f t="shared" si="29"/>
        <v>23</v>
      </c>
      <c r="BG23" s="24">
        <f t="shared" si="29"/>
        <v>3</v>
      </c>
      <c r="BH23" s="24">
        <f t="shared" si="29"/>
        <v>12</v>
      </c>
      <c r="BI23" s="24">
        <f t="shared" si="29"/>
        <v>15</v>
      </c>
      <c r="BJ23" s="85">
        <f t="shared" si="29"/>
        <v>2</v>
      </c>
      <c r="BK23" s="24">
        <v>17</v>
      </c>
      <c r="BL23" s="24">
        <v>3</v>
      </c>
      <c r="BM23" s="24">
        <v>10</v>
      </c>
      <c r="BN23" s="24">
        <f t="shared" si="30"/>
        <v>13</v>
      </c>
      <c r="BO23" s="85">
        <v>0</v>
      </c>
      <c r="BP23" s="50"/>
      <c r="BQ23" s="47"/>
      <c r="BR23" s="30">
        <v>6.5</v>
      </c>
      <c r="BS23" s="23" t="s">
        <v>245</v>
      </c>
      <c r="BT23" s="23"/>
      <c r="BU23" s="23"/>
      <c r="BV23" s="23"/>
      <c r="BW23" s="24"/>
      <c r="BX23" s="23"/>
      <c r="BY23" s="84">
        <v>12</v>
      </c>
      <c r="BZ23" s="24">
        <v>0</v>
      </c>
      <c r="CA23" s="24">
        <v>7</v>
      </c>
      <c r="CB23" s="24">
        <f t="shared" si="2"/>
        <v>7</v>
      </c>
      <c r="CC23" s="85">
        <v>2</v>
      </c>
      <c r="CD23" s="84">
        <f t="shared" si="9"/>
        <v>46</v>
      </c>
      <c r="CE23" s="24">
        <f t="shared" si="9"/>
        <v>6</v>
      </c>
      <c r="CF23" s="24">
        <f t="shared" si="9"/>
        <v>18</v>
      </c>
      <c r="CG23" s="24">
        <f t="shared" si="9"/>
        <v>24</v>
      </c>
      <c r="CH23" s="85">
        <f t="shared" si="9"/>
        <v>4</v>
      </c>
      <c r="CI23" s="24">
        <v>34</v>
      </c>
      <c r="CJ23" s="24">
        <v>6</v>
      </c>
      <c r="CK23" s="24">
        <v>11</v>
      </c>
      <c r="CL23" s="24">
        <f t="shared" si="24"/>
        <v>17</v>
      </c>
      <c r="CM23" s="85">
        <v>2</v>
      </c>
      <c r="CN23" s="50"/>
    </row>
    <row r="24" spans="1:92" ht="15.95" customHeight="1" x14ac:dyDescent="0.25">
      <c r="A24" s="47"/>
      <c r="B24" s="40"/>
      <c r="C24" s="52"/>
      <c r="D24" s="52"/>
      <c r="E24" s="52"/>
      <c r="F24" s="52"/>
      <c r="G24" s="48"/>
      <c r="H24" s="51"/>
      <c r="I24" s="52"/>
      <c r="J24" s="52"/>
      <c r="K24" s="51"/>
      <c r="L24" s="51"/>
      <c r="M24" s="51"/>
      <c r="N24" s="51"/>
      <c r="O24" s="51"/>
      <c r="P24" s="51"/>
      <c r="Q24" s="47"/>
      <c r="R24" s="47"/>
      <c r="U24" s="30">
        <v>7</v>
      </c>
      <c r="V24" s="23" t="s">
        <v>176</v>
      </c>
      <c r="X24" s="23"/>
      <c r="Y24" s="23"/>
      <c r="Z24" s="23" t="s">
        <v>23</v>
      </c>
      <c r="AB24" s="24"/>
      <c r="AC24" s="24">
        <f t="shared" si="31"/>
        <v>4</v>
      </c>
      <c r="AD24" s="24">
        <v>3</v>
      </c>
      <c r="AE24" s="24">
        <v>1</v>
      </c>
      <c r="AF24" s="24">
        <v>0</v>
      </c>
      <c r="AG24" s="115">
        <f t="shared" si="32"/>
        <v>0.75</v>
      </c>
      <c r="AH24" s="115"/>
      <c r="AI24" s="24">
        <v>5</v>
      </c>
      <c r="AJ24" s="24">
        <v>2</v>
      </c>
      <c r="AK24" s="24">
        <v>1</v>
      </c>
      <c r="AL24" s="26">
        <f t="shared" si="33"/>
        <v>1.25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5</v>
      </c>
      <c r="BB24" s="24">
        <v>0</v>
      </c>
      <c r="BC24" s="24">
        <v>1</v>
      </c>
      <c r="BD24" s="24">
        <f t="shared" si="28"/>
        <v>1</v>
      </c>
      <c r="BE24" s="85">
        <v>0</v>
      </c>
      <c r="BF24" s="84">
        <f t="shared" si="29"/>
        <v>27</v>
      </c>
      <c r="BG24" s="24">
        <f t="shared" si="29"/>
        <v>6</v>
      </c>
      <c r="BH24" s="24">
        <f t="shared" si="29"/>
        <v>9</v>
      </c>
      <c r="BI24" s="24">
        <f t="shared" si="29"/>
        <v>15</v>
      </c>
      <c r="BJ24" s="85">
        <f t="shared" si="29"/>
        <v>4</v>
      </c>
      <c r="BK24" s="24">
        <v>22</v>
      </c>
      <c r="BL24" s="24">
        <v>6</v>
      </c>
      <c r="BM24" s="24">
        <v>8</v>
      </c>
      <c r="BN24" s="24">
        <f t="shared" si="30"/>
        <v>14</v>
      </c>
      <c r="BO24" s="85">
        <v>4</v>
      </c>
      <c r="BP24" s="40"/>
      <c r="BQ24" s="47"/>
      <c r="BR24" s="30">
        <v>8</v>
      </c>
      <c r="BS24" s="23" t="s">
        <v>283</v>
      </c>
      <c r="BT24" s="23"/>
      <c r="BU24" s="23"/>
      <c r="BV24" s="23"/>
      <c r="BW24" s="24"/>
      <c r="BX24" s="23"/>
      <c r="BY24" s="84">
        <v>0</v>
      </c>
      <c r="BZ24" s="24">
        <v>0</v>
      </c>
      <c r="CA24" s="24">
        <v>0</v>
      </c>
      <c r="CB24" s="24">
        <f t="shared" si="2"/>
        <v>0</v>
      </c>
      <c r="CC24" s="85">
        <v>0</v>
      </c>
      <c r="CD24" s="84">
        <f t="shared" si="9"/>
        <v>2</v>
      </c>
      <c r="CE24" s="24">
        <f t="shared" si="9"/>
        <v>1</v>
      </c>
      <c r="CF24" s="24">
        <f t="shared" si="9"/>
        <v>0</v>
      </c>
      <c r="CG24" s="24">
        <f t="shared" si="9"/>
        <v>1</v>
      </c>
      <c r="CH24" s="85">
        <f t="shared" si="9"/>
        <v>0</v>
      </c>
      <c r="CI24" s="24">
        <v>2</v>
      </c>
      <c r="CJ24" s="24">
        <v>1</v>
      </c>
      <c r="CK24" s="24">
        <v>0</v>
      </c>
      <c r="CL24" s="24">
        <f t="shared" si="24"/>
        <v>1</v>
      </c>
      <c r="CM24" s="85">
        <v>0</v>
      </c>
      <c r="CN24" s="40"/>
    </row>
    <row r="25" spans="1:92" ht="15.95" customHeight="1" x14ac:dyDescent="0.25">
      <c r="A25" s="47"/>
      <c r="B25" s="48" t="s">
        <v>58</v>
      </c>
      <c r="C25" s="6" t="s">
        <v>786</v>
      </c>
      <c r="E25" s="23"/>
      <c r="F25" s="23"/>
      <c r="G25" s="5">
        <v>3</v>
      </c>
      <c r="H25" s="24">
        <v>1</v>
      </c>
      <c r="I25" s="23" t="s">
        <v>139</v>
      </c>
      <c r="J25" s="23"/>
      <c r="K25" s="23"/>
      <c r="L25" s="23" t="s">
        <v>875</v>
      </c>
      <c r="M25" s="23"/>
      <c r="N25" s="23"/>
      <c r="O25" s="23"/>
      <c r="P25" s="23"/>
      <c r="Q25" s="47"/>
      <c r="R25" s="47"/>
      <c r="U25" s="30">
        <v>7.5</v>
      </c>
      <c r="V25" s="23" t="s">
        <v>16</v>
      </c>
      <c r="X25" s="23"/>
      <c r="Y25" s="23"/>
      <c r="Z25" s="23" t="s">
        <v>17</v>
      </c>
      <c r="AB25" s="24"/>
      <c r="AC25" s="24">
        <f t="shared" si="31"/>
        <v>4</v>
      </c>
      <c r="AD25" s="24">
        <v>2</v>
      </c>
      <c r="AE25" s="24">
        <v>0</v>
      </c>
      <c r="AF25" s="24">
        <v>2</v>
      </c>
      <c r="AG25" s="115">
        <f t="shared" si="32"/>
        <v>0.75</v>
      </c>
      <c r="AH25" s="115"/>
      <c r="AI25" s="24">
        <v>7</v>
      </c>
      <c r="AJ25" s="24">
        <v>0</v>
      </c>
      <c r="AK25" s="24">
        <v>1</v>
      </c>
      <c r="AL25" s="26">
        <f t="shared" si="33"/>
        <v>1.75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6</v>
      </c>
      <c r="BB25" s="24">
        <v>4</v>
      </c>
      <c r="BC25" s="24">
        <v>1</v>
      </c>
      <c r="BD25" s="24">
        <f t="shared" si="28"/>
        <v>5</v>
      </c>
      <c r="BE25" s="85">
        <v>2</v>
      </c>
      <c r="BF25" s="84">
        <f t="shared" si="29"/>
        <v>26</v>
      </c>
      <c r="BG25" s="24">
        <f t="shared" si="29"/>
        <v>12</v>
      </c>
      <c r="BH25" s="24">
        <f t="shared" si="29"/>
        <v>9</v>
      </c>
      <c r="BI25" s="24">
        <f t="shared" si="29"/>
        <v>21</v>
      </c>
      <c r="BJ25" s="85">
        <f t="shared" si="29"/>
        <v>6</v>
      </c>
      <c r="BK25" s="24">
        <v>20</v>
      </c>
      <c r="BL25" s="24">
        <v>8</v>
      </c>
      <c r="BM25" s="24">
        <v>8</v>
      </c>
      <c r="BN25" s="24">
        <f t="shared" si="30"/>
        <v>16</v>
      </c>
      <c r="BO25" s="85">
        <v>4</v>
      </c>
      <c r="BP25" s="40"/>
      <c r="BQ25" s="47"/>
      <c r="BR25" s="30">
        <v>7</v>
      </c>
      <c r="BS25" s="23" t="s">
        <v>340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 t="shared" si="2"/>
        <v>0</v>
      </c>
      <c r="CC25" s="85">
        <v>0</v>
      </c>
      <c r="CD25" s="84">
        <f t="shared" si="9"/>
        <v>1</v>
      </c>
      <c r="CE25" s="24">
        <f t="shared" si="9"/>
        <v>0</v>
      </c>
      <c r="CF25" s="24">
        <f t="shared" si="9"/>
        <v>0</v>
      </c>
      <c r="CG25" s="24">
        <f t="shared" si="9"/>
        <v>0</v>
      </c>
      <c r="CH25" s="85">
        <f t="shared" si="9"/>
        <v>0</v>
      </c>
      <c r="CI25" s="24">
        <v>1</v>
      </c>
      <c r="CJ25" s="24">
        <v>0</v>
      </c>
      <c r="CK25" s="24">
        <v>0</v>
      </c>
      <c r="CL25" s="24">
        <f t="shared" si="24"/>
        <v>0</v>
      </c>
      <c r="CM25" s="85">
        <v>0</v>
      </c>
      <c r="CN25" s="40"/>
    </row>
    <row r="26" spans="1:92" ht="15.95" customHeight="1" x14ac:dyDescent="0.25">
      <c r="A26" s="47"/>
      <c r="B26" s="24" t="s">
        <v>34</v>
      </c>
      <c r="C26" s="16" t="s">
        <v>873</v>
      </c>
      <c r="D26" s="16"/>
      <c r="E26" s="23"/>
      <c r="F26" s="23"/>
      <c r="G26" s="5"/>
      <c r="H26" s="24">
        <v>2</v>
      </c>
      <c r="I26" s="23" t="s">
        <v>112</v>
      </c>
      <c r="J26" s="23"/>
      <c r="K26" s="23"/>
      <c r="L26" s="23" t="s">
        <v>878</v>
      </c>
      <c r="M26" s="23"/>
      <c r="N26" s="23"/>
      <c r="O26" s="23"/>
      <c r="P26" s="23"/>
      <c r="Q26" s="47"/>
      <c r="R26" s="47"/>
      <c r="U26" s="30">
        <v>7.5</v>
      </c>
      <c r="V26" s="23" t="s">
        <v>98</v>
      </c>
      <c r="X26" s="23"/>
      <c r="Y26" s="23"/>
      <c r="Z26" s="23" t="s">
        <v>19</v>
      </c>
      <c r="AB26" s="24"/>
      <c r="AC26" s="24">
        <f t="shared" si="31"/>
        <v>5</v>
      </c>
      <c r="AD26" s="24">
        <v>5</v>
      </c>
      <c r="AE26" s="24">
        <v>0</v>
      </c>
      <c r="AF26" s="24">
        <v>0</v>
      </c>
      <c r="AG26" s="115">
        <f t="shared" si="32"/>
        <v>1</v>
      </c>
      <c r="AH26" s="115"/>
      <c r="AI26" s="24">
        <v>12</v>
      </c>
      <c r="AJ26" s="24">
        <v>0</v>
      </c>
      <c r="AK26" s="24">
        <v>0</v>
      </c>
      <c r="AL26" s="26">
        <f t="shared" si="33"/>
        <v>2.4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6</v>
      </c>
      <c r="BB26" s="24">
        <v>1</v>
      </c>
      <c r="BC26" s="24">
        <v>1</v>
      </c>
      <c r="BD26" s="24">
        <f t="shared" si="28"/>
        <v>2</v>
      </c>
      <c r="BE26" s="85">
        <v>0</v>
      </c>
      <c r="BF26" s="84">
        <f t="shared" si="29"/>
        <v>21</v>
      </c>
      <c r="BG26" s="24">
        <f t="shared" si="29"/>
        <v>2</v>
      </c>
      <c r="BH26" s="24">
        <f t="shared" si="29"/>
        <v>8</v>
      </c>
      <c r="BI26" s="24">
        <f t="shared" si="29"/>
        <v>10</v>
      </c>
      <c r="BJ26" s="85">
        <f t="shared" si="29"/>
        <v>0</v>
      </c>
      <c r="BK26" s="24">
        <v>15</v>
      </c>
      <c r="BL26" s="24">
        <v>1</v>
      </c>
      <c r="BM26" s="24">
        <v>7</v>
      </c>
      <c r="BN26" s="24">
        <f t="shared" si="30"/>
        <v>8</v>
      </c>
      <c r="BO26" s="85">
        <v>0</v>
      </c>
      <c r="BP26" s="40"/>
      <c r="BQ26" s="47"/>
      <c r="BR26" s="30">
        <v>8.5</v>
      </c>
      <c r="BS26" s="23" t="s">
        <v>244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 t="shared" si="2"/>
        <v>0</v>
      </c>
      <c r="CC26" s="85">
        <v>0</v>
      </c>
      <c r="CD26" s="84">
        <f t="shared" si="9"/>
        <v>1</v>
      </c>
      <c r="CE26" s="24">
        <f t="shared" si="9"/>
        <v>2</v>
      </c>
      <c r="CF26" s="24">
        <f t="shared" si="9"/>
        <v>0</v>
      </c>
      <c r="CG26" s="24">
        <f t="shared" si="9"/>
        <v>2</v>
      </c>
      <c r="CH26" s="85">
        <f t="shared" si="9"/>
        <v>0</v>
      </c>
      <c r="CI26" s="24">
        <v>1</v>
      </c>
      <c r="CJ26" s="24">
        <v>2</v>
      </c>
      <c r="CK26" s="24">
        <v>0</v>
      </c>
      <c r="CL26" s="24">
        <f t="shared" si="24"/>
        <v>2</v>
      </c>
      <c r="CM26" s="85">
        <v>0</v>
      </c>
      <c r="CN26" s="40"/>
    </row>
    <row r="27" spans="1:92" ht="15.95" customHeight="1" x14ac:dyDescent="0.25">
      <c r="A27" s="47"/>
      <c r="D27" s="16"/>
      <c r="G27" s="5"/>
      <c r="H27" s="24">
        <v>2</v>
      </c>
      <c r="I27" s="23" t="s">
        <v>89</v>
      </c>
      <c r="L27" s="23" t="s">
        <v>876</v>
      </c>
      <c r="Q27" s="47"/>
      <c r="R27" s="47"/>
      <c r="U27" s="30">
        <v>7.5</v>
      </c>
      <c r="V27" s="23" t="s">
        <v>111</v>
      </c>
      <c r="X27" s="23"/>
      <c r="Y27" s="23"/>
      <c r="Z27" s="23" t="s">
        <v>21</v>
      </c>
      <c r="AB27" s="24"/>
      <c r="AC27" s="24">
        <f t="shared" si="31"/>
        <v>5</v>
      </c>
      <c r="AD27" s="24">
        <v>3</v>
      </c>
      <c r="AE27" s="24">
        <v>2</v>
      </c>
      <c r="AF27" s="24">
        <v>0</v>
      </c>
      <c r="AG27" s="115">
        <f t="shared" si="32"/>
        <v>0.6</v>
      </c>
      <c r="AH27" s="115"/>
      <c r="AI27" s="24">
        <v>13</v>
      </c>
      <c r="AJ27" s="24">
        <v>0</v>
      </c>
      <c r="AK27" s="24">
        <v>1</v>
      </c>
      <c r="AL27" s="26">
        <f t="shared" si="33"/>
        <v>2.6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5</v>
      </c>
      <c r="BB27" s="24">
        <v>0</v>
      </c>
      <c r="BC27" s="24">
        <v>1</v>
      </c>
      <c r="BD27" s="24">
        <f t="shared" si="28"/>
        <v>1</v>
      </c>
      <c r="BE27" s="85">
        <v>0</v>
      </c>
      <c r="BF27" s="84">
        <f t="shared" si="29"/>
        <v>21</v>
      </c>
      <c r="BG27" s="24">
        <f t="shared" si="29"/>
        <v>1</v>
      </c>
      <c r="BH27" s="24">
        <f t="shared" si="29"/>
        <v>2</v>
      </c>
      <c r="BI27" s="24">
        <f t="shared" si="29"/>
        <v>3</v>
      </c>
      <c r="BJ27" s="85">
        <f t="shared" si="29"/>
        <v>4</v>
      </c>
      <c r="BK27" s="24">
        <v>16</v>
      </c>
      <c r="BL27" s="24">
        <v>1</v>
      </c>
      <c r="BM27" s="24">
        <v>1</v>
      </c>
      <c r="BN27" s="24">
        <f t="shared" si="30"/>
        <v>2</v>
      </c>
      <c r="BO27" s="85">
        <v>4</v>
      </c>
      <c r="BP27" s="40"/>
      <c r="BQ27" s="47"/>
      <c r="BR27" s="30">
        <v>7.5</v>
      </c>
      <c r="BS27" s="23" t="s">
        <v>284</v>
      </c>
      <c r="BT27" s="23"/>
      <c r="BU27" s="23"/>
      <c r="BV27" s="23"/>
      <c r="BW27" s="24"/>
      <c r="BX27" s="23"/>
      <c r="BY27" s="84">
        <v>0</v>
      </c>
      <c r="BZ27" s="24">
        <v>0</v>
      </c>
      <c r="CA27" s="24">
        <v>0</v>
      </c>
      <c r="CB27" s="24">
        <f t="shared" si="2"/>
        <v>0</v>
      </c>
      <c r="CC27" s="85">
        <v>0</v>
      </c>
      <c r="CD27" s="84">
        <f t="shared" si="9"/>
        <v>1</v>
      </c>
      <c r="CE27" s="24">
        <f t="shared" si="9"/>
        <v>0</v>
      </c>
      <c r="CF27" s="24">
        <f t="shared" si="9"/>
        <v>0</v>
      </c>
      <c r="CG27" s="24">
        <f t="shared" si="9"/>
        <v>0</v>
      </c>
      <c r="CH27" s="85">
        <f t="shared" si="9"/>
        <v>0</v>
      </c>
      <c r="CI27" s="24">
        <v>1</v>
      </c>
      <c r="CJ27" s="24">
        <v>0</v>
      </c>
      <c r="CK27" s="24">
        <v>0</v>
      </c>
      <c r="CL27" s="24">
        <f t="shared" si="24"/>
        <v>0</v>
      </c>
      <c r="CM27" s="85">
        <v>0</v>
      </c>
      <c r="CN27" s="40"/>
    </row>
    <row r="28" spans="1:92" ht="15.95" customHeight="1" x14ac:dyDescent="0.25">
      <c r="A28" s="47"/>
      <c r="Q28" s="47"/>
      <c r="R28" s="47"/>
      <c r="U28" s="30">
        <v>7.5</v>
      </c>
      <c r="V28" s="23" t="s">
        <v>97</v>
      </c>
      <c r="X28" s="23"/>
      <c r="Y28" s="23"/>
      <c r="Z28" s="23" t="s">
        <v>132</v>
      </c>
      <c r="AB28" s="24"/>
      <c r="AC28" s="24">
        <f t="shared" si="31"/>
        <v>6</v>
      </c>
      <c r="AD28" s="24">
        <v>0</v>
      </c>
      <c r="AE28" s="24">
        <v>6</v>
      </c>
      <c r="AF28" s="24">
        <v>0</v>
      </c>
      <c r="AG28" s="115">
        <f t="shared" si="32"/>
        <v>0</v>
      </c>
      <c r="AH28" s="115"/>
      <c r="AI28" s="24">
        <v>20</v>
      </c>
      <c r="AJ28" s="24">
        <v>1</v>
      </c>
      <c r="AK28" s="24">
        <v>0</v>
      </c>
      <c r="AL28" s="26">
        <f t="shared" si="33"/>
        <v>3.3333333333333335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1</v>
      </c>
      <c r="BB28" s="24">
        <v>0</v>
      </c>
      <c r="BC28" s="24">
        <v>0</v>
      </c>
      <c r="BD28" s="24">
        <f t="shared" si="28"/>
        <v>0</v>
      </c>
      <c r="BE28" s="85">
        <v>0</v>
      </c>
      <c r="BF28" s="84">
        <f t="shared" si="29"/>
        <v>19</v>
      </c>
      <c r="BG28" s="24">
        <f t="shared" si="29"/>
        <v>3</v>
      </c>
      <c r="BH28" s="24">
        <f t="shared" si="29"/>
        <v>5</v>
      </c>
      <c r="BI28" s="24">
        <f t="shared" si="29"/>
        <v>8</v>
      </c>
      <c r="BJ28" s="85">
        <f t="shared" si="29"/>
        <v>0</v>
      </c>
      <c r="BK28" s="24">
        <v>18</v>
      </c>
      <c r="BL28" s="24">
        <v>3</v>
      </c>
      <c r="BM28" s="24">
        <v>5</v>
      </c>
      <c r="BN28" s="24">
        <f t="shared" si="30"/>
        <v>8</v>
      </c>
      <c r="BO28" s="85">
        <v>0</v>
      </c>
      <c r="BP28" s="40"/>
      <c r="BQ28" s="47"/>
      <c r="BR28" s="30">
        <v>6.5</v>
      </c>
      <c r="BS28" s="23" t="s">
        <v>212</v>
      </c>
      <c r="BT28" s="23"/>
      <c r="BU28" s="23"/>
      <c r="BV28" s="23"/>
      <c r="BW28" s="24"/>
      <c r="BX28" s="23"/>
      <c r="BY28" s="84">
        <v>7</v>
      </c>
      <c r="BZ28" s="24">
        <v>0</v>
      </c>
      <c r="CA28" s="24">
        <v>0</v>
      </c>
      <c r="CB28" s="24">
        <f t="shared" si="2"/>
        <v>0</v>
      </c>
      <c r="CC28" s="85">
        <v>0</v>
      </c>
      <c r="CD28" s="84">
        <f t="shared" si="9"/>
        <v>22</v>
      </c>
      <c r="CE28" s="24">
        <f t="shared" si="9"/>
        <v>1</v>
      </c>
      <c r="CF28" s="24">
        <f t="shared" si="9"/>
        <v>4</v>
      </c>
      <c r="CG28" s="24">
        <f t="shared" si="9"/>
        <v>5</v>
      </c>
      <c r="CH28" s="85">
        <f t="shared" si="9"/>
        <v>2</v>
      </c>
      <c r="CI28" s="24">
        <v>15</v>
      </c>
      <c r="CJ28" s="24">
        <v>1</v>
      </c>
      <c r="CK28" s="24">
        <v>4</v>
      </c>
      <c r="CL28" s="24">
        <f>+CJ28+CK28</f>
        <v>5</v>
      </c>
      <c r="CM28" s="85">
        <v>2</v>
      </c>
      <c r="CN28" s="40"/>
    </row>
    <row r="29" spans="1:92" ht="15.95" customHeight="1" x14ac:dyDescent="0.25">
      <c r="A29" s="47"/>
      <c r="C29" s="6" t="s">
        <v>788</v>
      </c>
      <c r="G29" s="5">
        <v>3</v>
      </c>
      <c r="H29" s="24">
        <v>1</v>
      </c>
      <c r="I29" s="23" t="s">
        <v>61</v>
      </c>
      <c r="J29" s="23"/>
      <c r="K29" s="23"/>
      <c r="L29" s="23" t="s">
        <v>877</v>
      </c>
      <c r="M29" s="23"/>
      <c r="N29" s="23"/>
      <c r="O29" s="23"/>
      <c r="P29" s="23"/>
      <c r="Q29" s="47"/>
      <c r="R29" s="47"/>
      <c r="U29" s="30">
        <v>7</v>
      </c>
      <c r="V29" s="23" t="s">
        <v>24</v>
      </c>
      <c r="X29" s="23"/>
      <c r="Y29" s="23"/>
      <c r="Z29" s="23" t="s">
        <v>25</v>
      </c>
      <c r="AB29" s="24"/>
      <c r="AC29" s="24">
        <f t="shared" si="31"/>
        <v>6</v>
      </c>
      <c r="AD29" s="24">
        <v>1</v>
      </c>
      <c r="AE29" s="24">
        <v>5</v>
      </c>
      <c r="AF29" s="24">
        <v>0</v>
      </c>
      <c r="AG29" s="115">
        <f t="shared" si="32"/>
        <v>0.16666666666666666</v>
      </c>
      <c r="AH29" s="115"/>
      <c r="AI29" s="24">
        <v>24</v>
      </c>
      <c r="AJ29" s="24">
        <v>1</v>
      </c>
      <c r="AK29" s="24">
        <v>0</v>
      </c>
      <c r="AL29" s="26">
        <f t="shared" si="33"/>
        <v>4</v>
      </c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5</v>
      </c>
      <c r="BB29" s="24">
        <v>0</v>
      </c>
      <c r="BC29" s="24">
        <v>1</v>
      </c>
      <c r="BD29" s="24">
        <f t="shared" si="28"/>
        <v>1</v>
      </c>
      <c r="BE29" s="85">
        <v>2</v>
      </c>
      <c r="BF29" s="84">
        <f t="shared" si="29"/>
        <v>24</v>
      </c>
      <c r="BG29" s="24">
        <f t="shared" si="29"/>
        <v>1</v>
      </c>
      <c r="BH29" s="24">
        <f t="shared" si="29"/>
        <v>6</v>
      </c>
      <c r="BI29" s="24">
        <f t="shared" si="29"/>
        <v>7</v>
      </c>
      <c r="BJ29" s="85">
        <f t="shared" si="29"/>
        <v>8</v>
      </c>
      <c r="BK29" s="24">
        <v>19</v>
      </c>
      <c r="BL29" s="24">
        <v>1</v>
      </c>
      <c r="BM29" s="24">
        <v>5</v>
      </c>
      <c r="BN29" s="24">
        <f t="shared" si="30"/>
        <v>6</v>
      </c>
      <c r="BO29" s="85">
        <v>6</v>
      </c>
      <c r="BP29" s="40"/>
      <c r="BQ29" s="47"/>
      <c r="BR29" s="30">
        <v>8.5</v>
      </c>
      <c r="BS29" s="23" t="s">
        <v>656</v>
      </c>
      <c r="BT29" s="23"/>
      <c r="BU29" s="23"/>
      <c r="BV29" s="23"/>
      <c r="BW29" s="24"/>
      <c r="BX29" s="23"/>
      <c r="BY29" s="84">
        <v>3</v>
      </c>
      <c r="BZ29" s="24">
        <v>2</v>
      </c>
      <c r="CA29" s="24">
        <v>6</v>
      </c>
      <c r="CB29" s="24">
        <f t="shared" si="2"/>
        <v>8</v>
      </c>
      <c r="CC29" s="85">
        <v>0</v>
      </c>
      <c r="CD29" s="84">
        <f t="shared" si="9"/>
        <v>8</v>
      </c>
      <c r="CE29" s="24">
        <f t="shared" si="9"/>
        <v>3</v>
      </c>
      <c r="CF29" s="24">
        <f t="shared" si="9"/>
        <v>9</v>
      </c>
      <c r="CG29" s="24">
        <f t="shared" si="9"/>
        <v>12</v>
      </c>
      <c r="CH29" s="85">
        <f t="shared" si="9"/>
        <v>0</v>
      </c>
      <c r="CI29" s="24">
        <v>5</v>
      </c>
      <c r="CJ29" s="24">
        <v>1</v>
      </c>
      <c r="CK29" s="24">
        <v>3</v>
      </c>
      <c r="CL29" s="24">
        <f t="shared" ref="CL29:CL38" si="34">+CJ29+CK29</f>
        <v>4</v>
      </c>
      <c r="CM29" s="85">
        <v>0</v>
      </c>
      <c r="CN29" s="40"/>
    </row>
    <row r="30" spans="1:92" ht="15.95" customHeight="1" x14ac:dyDescent="0.25">
      <c r="A30" s="47"/>
      <c r="B30" s="24" t="s">
        <v>34</v>
      </c>
      <c r="C30" s="16" t="s">
        <v>874</v>
      </c>
      <c r="G30" s="5"/>
      <c r="H30" s="24">
        <v>2</v>
      </c>
      <c r="I30" s="23" t="s">
        <v>61</v>
      </c>
      <c r="J30" s="23"/>
      <c r="K30" s="23"/>
      <c r="L30" s="23" t="s">
        <v>590</v>
      </c>
      <c r="M30" s="23"/>
      <c r="N30" s="23"/>
      <c r="O30" s="23"/>
      <c r="P30" s="23"/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si="31"/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6</v>
      </c>
      <c r="BB30" s="24">
        <v>0</v>
      </c>
      <c r="BC30" s="24">
        <v>2</v>
      </c>
      <c r="BD30" s="24">
        <f t="shared" si="28"/>
        <v>2</v>
      </c>
      <c r="BE30" s="85">
        <v>2</v>
      </c>
      <c r="BF30" s="84">
        <f t="shared" si="29"/>
        <v>27</v>
      </c>
      <c r="BG30" s="24">
        <f t="shared" si="29"/>
        <v>3</v>
      </c>
      <c r="BH30" s="24">
        <f t="shared" si="29"/>
        <v>13</v>
      </c>
      <c r="BI30" s="24">
        <f t="shared" si="29"/>
        <v>16</v>
      </c>
      <c r="BJ30" s="85">
        <f t="shared" si="29"/>
        <v>6</v>
      </c>
      <c r="BK30" s="24">
        <v>21</v>
      </c>
      <c r="BL30" s="24">
        <v>3</v>
      </c>
      <c r="BM30" s="24">
        <v>11</v>
      </c>
      <c r="BN30" s="24">
        <f t="shared" si="30"/>
        <v>14</v>
      </c>
      <c r="BO30" s="85">
        <v>4</v>
      </c>
      <c r="BP30" s="40"/>
      <c r="BQ30" s="47"/>
      <c r="BR30" s="30">
        <v>7.5</v>
      </c>
      <c r="BS30" s="23" t="s">
        <v>670</v>
      </c>
      <c r="BT30" s="23"/>
      <c r="BU30" s="23"/>
      <c r="BV30" s="23"/>
      <c r="BW30" s="24"/>
      <c r="BX30" s="23"/>
      <c r="BY30" s="84">
        <v>0</v>
      </c>
      <c r="BZ30" s="24">
        <v>0</v>
      </c>
      <c r="CA30" s="24">
        <v>0</v>
      </c>
      <c r="CB30" s="24">
        <f t="shared" si="2"/>
        <v>0</v>
      </c>
      <c r="CC30" s="85">
        <v>0</v>
      </c>
      <c r="CD30" s="84">
        <f t="shared" si="9"/>
        <v>1</v>
      </c>
      <c r="CE30" s="24">
        <f t="shared" si="9"/>
        <v>0</v>
      </c>
      <c r="CF30" s="24">
        <f t="shared" si="9"/>
        <v>0</v>
      </c>
      <c r="CG30" s="24">
        <f t="shared" si="9"/>
        <v>0</v>
      </c>
      <c r="CH30" s="85">
        <f t="shared" si="9"/>
        <v>0</v>
      </c>
      <c r="CI30" s="24">
        <v>1</v>
      </c>
      <c r="CJ30" s="24">
        <v>0</v>
      </c>
      <c r="CK30" s="24">
        <v>0</v>
      </c>
      <c r="CL30" s="24">
        <f t="shared" si="34"/>
        <v>0</v>
      </c>
      <c r="CM30" s="85">
        <v>0</v>
      </c>
      <c r="CN30" s="40"/>
    </row>
    <row r="31" spans="1:92" ht="15.95" customHeight="1" thickBot="1" x14ac:dyDescent="0.3">
      <c r="A31" s="47"/>
      <c r="E31" s="23"/>
      <c r="F31" s="23"/>
      <c r="G31" s="5"/>
      <c r="H31" s="24">
        <v>2</v>
      </c>
      <c r="I31" s="23" t="s">
        <v>37</v>
      </c>
      <c r="J31" s="23"/>
      <c r="K31" s="23"/>
      <c r="L31" s="23" t="s">
        <v>847</v>
      </c>
      <c r="M31" s="23"/>
      <c r="N31" s="23"/>
      <c r="O31" s="23"/>
      <c r="P31" s="23"/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+AC103</f>
        <v>12</v>
      </c>
      <c r="AD31" s="24">
        <f>+AD103</f>
        <v>2</v>
      </c>
      <c r="AE31" s="24">
        <f>+AE103</f>
        <v>7</v>
      </c>
      <c r="AF31" s="24">
        <f>+AF103</f>
        <v>3</v>
      </c>
      <c r="AG31" s="115">
        <f t="shared" ref="AG31" si="35">+(AD31*2+AF31)/(2*AC31)</f>
        <v>0.29166666666666669</v>
      </c>
      <c r="AH31" s="115"/>
      <c r="AI31" s="24">
        <f>+AI103</f>
        <v>36</v>
      </c>
      <c r="AJ31" s="24">
        <f>+AJ103</f>
        <v>1</v>
      </c>
      <c r="AK31" s="24">
        <f>+AK103</f>
        <v>0</v>
      </c>
      <c r="AL31" s="26">
        <f t="shared" ref="AL31" si="36">+AI31/AC31</f>
        <v>3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2</v>
      </c>
      <c r="BB31" s="24">
        <v>0</v>
      </c>
      <c r="BC31" s="24">
        <v>1</v>
      </c>
      <c r="BD31" s="24">
        <f t="shared" si="28"/>
        <v>1</v>
      </c>
      <c r="BE31" s="85">
        <v>0</v>
      </c>
      <c r="BF31" s="84">
        <f t="shared" si="29"/>
        <v>10</v>
      </c>
      <c r="BG31" s="24">
        <f t="shared" si="29"/>
        <v>0</v>
      </c>
      <c r="BH31" s="24">
        <f t="shared" si="29"/>
        <v>1</v>
      </c>
      <c r="BI31" s="24">
        <f t="shared" si="29"/>
        <v>1</v>
      </c>
      <c r="BJ31" s="85">
        <f t="shared" si="29"/>
        <v>4</v>
      </c>
      <c r="BK31" s="24">
        <v>8</v>
      </c>
      <c r="BL31" s="24">
        <v>0</v>
      </c>
      <c r="BM31" s="24">
        <v>0</v>
      </c>
      <c r="BN31" s="24">
        <f t="shared" si="30"/>
        <v>0</v>
      </c>
      <c r="BO31" s="85">
        <v>4</v>
      </c>
      <c r="BP31" s="40"/>
      <c r="BQ31" s="47"/>
      <c r="BR31" s="30">
        <v>7.5</v>
      </c>
      <c r="BS31" s="23" t="s">
        <v>280</v>
      </c>
      <c r="BT31" s="23"/>
      <c r="BU31" s="23"/>
      <c r="BV31" s="23"/>
      <c r="BW31" s="24"/>
      <c r="BX31" s="23"/>
      <c r="BY31" s="84">
        <v>0</v>
      </c>
      <c r="BZ31" s="24">
        <v>0</v>
      </c>
      <c r="CA31" s="24">
        <v>0</v>
      </c>
      <c r="CB31" s="24">
        <f t="shared" si="2"/>
        <v>0</v>
      </c>
      <c r="CC31" s="85">
        <v>0</v>
      </c>
      <c r="CD31" s="84">
        <f t="shared" si="9"/>
        <v>2</v>
      </c>
      <c r="CE31" s="24">
        <f t="shared" si="9"/>
        <v>0</v>
      </c>
      <c r="CF31" s="24">
        <f t="shared" si="9"/>
        <v>1</v>
      </c>
      <c r="CG31" s="24">
        <f t="shared" si="9"/>
        <v>1</v>
      </c>
      <c r="CH31" s="85">
        <f t="shared" si="9"/>
        <v>2</v>
      </c>
      <c r="CI31" s="24">
        <v>2</v>
      </c>
      <c r="CJ31" s="24">
        <v>0</v>
      </c>
      <c r="CK31" s="24">
        <v>1</v>
      </c>
      <c r="CL31" s="24">
        <f t="shared" si="34"/>
        <v>1</v>
      </c>
      <c r="CM31" s="85">
        <v>2</v>
      </c>
      <c r="CN31" s="40"/>
    </row>
    <row r="32" spans="1:92" ht="15.95" customHeight="1" thickBot="1" x14ac:dyDescent="0.3">
      <c r="A32" s="47"/>
      <c r="B32" s="40"/>
      <c r="C32" s="52"/>
      <c r="D32" s="52"/>
      <c r="E32" s="52"/>
      <c r="F32" s="52"/>
      <c r="G32" s="48"/>
      <c r="H32" s="51"/>
      <c r="I32" s="52"/>
      <c r="J32" s="52"/>
      <c r="K32" s="51"/>
      <c r="L32" s="51"/>
      <c r="M32" s="51"/>
      <c r="N32" s="51"/>
      <c r="O32" s="51"/>
      <c r="P32" s="51"/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37">SUM(AC23:AC31)</f>
        <v>48</v>
      </c>
      <c r="AD32" s="15">
        <f t="shared" si="37"/>
        <v>21</v>
      </c>
      <c r="AE32" s="15">
        <f t="shared" si="37"/>
        <v>21</v>
      </c>
      <c r="AF32" s="15">
        <f t="shared" si="37"/>
        <v>6</v>
      </c>
      <c r="AG32" s="15"/>
      <c r="AH32" s="15"/>
      <c r="AI32" s="15">
        <f t="shared" ref="AI32:AK32" si="38">SUM(AI23:AI31)</f>
        <v>121</v>
      </c>
      <c r="AJ32" s="15">
        <f t="shared" si="38"/>
        <v>5</v>
      </c>
      <c r="AK32" s="15">
        <f t="shared" si="38"/>
        <v>5</v>
      </c>
      <c r="AL32" s="36">
        <f>+AI32/AC32</f>
        <v>2.5208333333333335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66</v>
      </c>
      <c r="BB32" s="25">
        <f t="shared" ref="BB32" si="39">SUM(BB20:BB31)</f>
        <v>7</v>
      </c>
      <c r="BC32" s="25">
        <f>SUM(BC20:BC31)</f>
        <v>12</v>
      </c>
      <c r="BD32" s="25">
        <f>+BC32+BB32</f>
        <v>19</v>
      </c>
      <c r="BE32" s="89">
        <f>SUM(BE20:BE31)</f>
        <v>10</v>
      </c>
      <c r="BF32" s="88">
        <f>SUM(BF20:BF31)</f>
        <v>306</v>
      </c>
      <c r="BG32" s="25">
        <f t="shared" ref="BG32" si="40">SUM(BG20:BG31)</f>
        <v>48</v>
      </c>
      <c r="BH32" s="25">
        <f>SUM(BH20:BH31)</f>
        <v>85</v>
      </c>
      <c r="BI32" s="25">
        <f>+BH32+BG32</f>
        <v>133</v>
      </c>
      <c r="BJ32" s="89">
        <f>SUM(BJ20:BJ31)</f>
        <v>44</v>
      </c>
      <c r="BK32" s="25">
        <f>SUM(BK20:BK31)</f>
        <v>240</v>
      </c>
      <c r="BL32" s="25">
        <f t="shared" ref="BL32" si="41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8.5</v>
      </c>
      <c r="BS32" s="23" t="s">
        <v>240</v>
      </c>
      <c r="BT32" s="23"/>
      <c r="BU32" s="23"/>
      <c r="BV32" s="23"/>
      <c r="BW32" s="24"/>
      <c r="BX32" s="23"/>
      <c r="BY32" s="84">
        <v>8</v>
      </c>
      <c r="BZ32" s="24">
        <v>4</v>
      </c>
      <c r="CA32" s="24">
        <v>9</v>
      </c>
      <c r="CB32" s="24">
        <f t="shared" si="2"/>
        <v>13</v>
      </c>
      <c r="CC32" s="85">
        <v>2</v>
      </c>
      <c r="CD32" s="84">
        <f t="shared" si="9"/>
        <v>21</v>
      </c>
      <c r="CE32" s="24">
        <f t="shared" si="9"/>
        <v>17</v>
      </c>
      <c r="CF32" s="24">
        <f t="shared" si="9"/>
        <v>13</v>
      </c>
      <c r="CG32" s="24">
        <f t="shared" si="9"/>
        <v>30</v>
      </c>
      <c r="CH32" s="85">
        <f t="shared" si="9"/>
        <v>2</v>
      </c>
      <c r="CI32" s="24">
        <v>13</v>
      </c>
      <c r="CJ32" s="24">
        <v>13</v>
      </c>
      <c r="CK32" s="24">
        <v>4</v>
      </c>
      <c r="CL32" s="24">
        <f t="shared" si="34"/>
        <v>17</v>
      </c>
      <c r="CM32" s="85">
        <v>0</v>
      </c>
      <c r="CN32" s="40"/>
    </row>
    <row r="33" spans="1:92" ht="15.95" customHeight="1" x14ac:dyDescent="0.25">
      <c r="A33" s="47"/>
      <c r="B33" s="48" t="s">
        <v>67</v>
      </c>
      <c r="C33" s="6" t="s">
        <v>783</v>
      </c>
      <c r="F33" s="20"/>
      <c r="G33" s="5">
        <v>3</v>
      </c>
      <c r="H33" s="24">
        <v>2</v>
      </c>
      <c r="I33" s="23" t="s">
        <v>300</v>
      </c>
      <c r="J33" s="23"/>
      <c r="K33" s="23"/>
      <c r="L33" s="23" t="s">
        <v>864</v>
      </c>
      <c r="M33" s="23"/>
      <c r="N33" s="23"/>
      <c r="O33" s="23"/>
      <c r="P33" s="23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14</v>
      </c>
      <c r="BB33" s="24">
        <v>1</v>
      </c>
      <c r="BC33" s="24">
        <v>2</v>
      </c>
      <c r="BD33" s="24">
        <f t="shared" ref="BD33:BD44" si="42">+BB33+BC33</f>
        <v>3</v>
      </c>
      <c r="BE33" s="85">
        <v>0</v>
      </c>
      <c r="BF33" s="84">
        <f t="shared" ref="BF33:BJ44" si="43">+BK33+BA33</f>
        <v>78</v>
      </c>
      <c r="BG33" s="24">
        <f t="shared" si="43"/>
        <v>16</v>
      </c>
      <c r="BH33" s="24">
        <f t="shared" si="43"/>
        <v>24</v>
      </c>
      <c r="BI33" s="24">
        <f t="shared" si="43"/>
        <v>40</v>
      </c>
      <c r="BJ33" s="85">
        <f t="shared" si="43"/>
        <v>6</v>
      </c>
      <c r="BK33" s="15">
        <v>64</v>
      </c>
      <c r="BL33" s="15">
        <v>15</v>
      </c>
      <c r="BM33" s="15">
        <v>22</v>
      </c>
      <c r="BN33" s="15">
        <f t="shared" ref="BN33:BN44" si="44">+BL33+BM33</f>
        <v>37</v>
      </c>
      <c r="BO33" s="87">
        <v>6</v>
      </c>
      <c r="BP33" s="40"/>
      <c r="BQ33" s="47"/>
      <c r="BR33" s="30">
        <v>7.5</v>
      </c>
      <c r="BS33" s="23" t="s">
        <v>450</v>
      </c>
      <c r="BT33" s="23"/>
      <c r="BU33" s="23"/>
      <c r="BV33" s="23"/>
      <c r="BW33" s="24"/>
      <c r="BX33" s="23"/>
      <c r="BY33" s="84">
        <v>3</v>
      </c>
      <c r="BZ33" s="24">
        <v>1</v>
      </c>
      <c r="CA33" s="24">
        <v>0</v>
      </c>
      <c r="CB33" s="24">
        <f t="shared" si="2"/>
        <v>1</v>
      </c>
      <c r="CC33" s="85">
        <v>0</v>
      </c>
      <c r="CD33" s="84">
        <f t="shared" si="9"/>
        <v>11</v>
      </c>
      <c r="CE33" s="24">
        <f t="shared" si="9"/>
        <v>3</v>
      </c>
      <c r="CF33" s="24">
        <f t="shared" si="9"/>
        <v>4</v>
      </c>
      <c r="CG33" s="24">
        <f t="shared" si="9"/>
        <v>7</v>
      </c>
      <c r="CH33" s="85">
        <f t="shared" si="9"/>
        <v>0</v>
      </c>
      <c r="CI33" s="24">
        <v>8</v>
      </c>
      <c r="CJ33" s="24">
        <v>2</v>
      </c>
      <c r="CK33" s="24">
        <v>4</v>
      </c>
      <c r="CL33" s="24">
        <f t="shared" si="34"/>
        <v>6</v>
      </c>
      <c r="CM33" s="85">
        <v>0</v>
      </c>
      <c r="CN33" s="40"/>
    </row>
    <row r="34" spans="1:92" ht="15.95" customHeight="1" x14ac:dyDescent="0.25">
      <c r="A34" s="47"/>
      <c r="B34" s="24" t="s">
        <v>34</v>
      </c>
      <c r="C34" s="16"/>
      <c r="D34" s="23" t="s">
        <v>140</v>
      </c>
      <c r="E34" s="23"/>
      <c r="G34" s="5"/>
      <c r="H34" s="24">
        <v>2</v>
      </c>
      <c r="I34" s="23" t="s">
        <v>300</v>
      </c>
      <c r="L34" s="23" t="s">
        <v>380</v>
      </c>
      <c r="M34" s="23"/>
      <c r="N34" s="23"/>
      <c r="O34" s="23"/>
      <c r="P34" s="23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6</v>
      </c>
      <c r="BB34" s="24">
        <v>0</v>
      </c>
      <c r="BC34" s="24">
        <v>0</v>
      </c>
      <c r="BD34" s="24">
        <f t="shared" si="42"/>
        <v>0</v>
      </c>
      <c r="BE34" s="85">
        <v>0</v>
      </c>
      <c r="BF34" s="84">
        <f t="shared" si="43"/>
        <v>25</v>
      </c>
      <c r="BG34" s="24">
        <f t="shared" si="43"/>
        <v>0</v>
      </c>
      <c r="BH34" s="24">
        <f t="shared" si="43"/>
        <v>0</v>
      </c>
      <c r="BI34" s="24">
        <f t="shared" si="43"/>
        <v>0</v>
      </c>
      <c r="BJ34" s="85">
        <f t="shared" si="43"/>
        <v>0</v>
      </c>
      <c r="BK34" s="24">
        <v>19</v>
      </c>
      <c r="BL34" s="24">
        <v>0</v>
      </c>
      <c r="BM34" s="24">
        <v>0</v>
      </c>
      <c r="BN34" s="24">
        <f t="shared" si="44"/>
        <v>0</v>
      </c>
      <c r="BO34" s="85">
        <v>0</v>
      </c>
      <c r="BP34" s="40"/>
      <c r="BQ34" s="47"/>
      <c r="BR34" s="30">
        <v>7.5</v>
      </c>
      <c r="BS34" s="23" t="s">
        <v>471</v>
      </c>
      <c r="BT34" s="23"/>
      <c r="BU34" s="23"/>
      <c r="BV34" s="23"/>
      <c r="BW34" s="24"/>
      <c r="BX34" s="23"/>
      <c r="BY34" s="84">
        <v>2</v>
      </c>
      <c r="BZ34" s="24">
        <v>1</v>
      </c>
      <c r="CA34" s="24">
        <v>2</v>
      </c>
      <c r="CB34" s="24">
        <f t="shared" si="2"/>
        <v>3</v>
      </c>
      <c r="CC34" s="85">
        <v>0</v>
      </c>
      <c r="CD34" s="84">
        <f t="shared" si="9"/>
        <v>6</v>
      </c>
      <c r="CE34" s="24">
        <f t="shared" si="9"/>
        <v>1</v>
      </c>
      <c r="CF34" s="24">
        <f t="shared" si="9"/>
        <v>5</v>
      </c>
      <c r="CG34" s="24">
        <f t="shared" si="9"/>
        <v>6</v>
      </c>
      <c r="CH34" s="85">
        <f t="shared" si="9"/>
        <v>0</v>
      </c>
      <c r="CI34" s="24">
        <v>4</v>
      </c>
      <c r="CJ34" s="24">
        <v>0</v>
      </c>
      <c r="CK34" s="24">
        <v>3</v>
      </c>
      <c r="CL34" s="24">
        <f t="shared" si="34"/>
        <v>3</v>
      </c>
      <c r="CM34" s="85">
        <v>0</v>
      </c>
      <c r="CN34" s="40"/>
    </row>
    <row r="35" spans="1:92" ht="15.95" customHeight="1" x14ac:dyDescent="0.25">
      <c r="A35" s="47" t="s">
        <v>64</v>
      </c>
      <c r="C35" s="23"/>
      <c r="G35" s="5"/>
      <c r="H35" s="24">
        <v>2</v>
      </c>
      <c r="I35" s="23" t="s">
        <v>882</v>
      </c>
      <c r="L35" s="23" t="s">
        <v>879</v>
      </c>
      <c r="M35" s="23"/>
      <c r="P35" s="23"/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6</v>
      </c>
      <c r="BB35" s="24">
        <v>8</v>
      </c>
      <c r="BC35" s="24">
        <v>2</v>
      </c>
      <c r="BD35" s="24">
        <f t="shared" si="42"/>
        <v>10</v>
      </c>
      <c r="BE35" s="85">
        <v>0</v>
      </c>
      <c r="BF35" s="84">
        <f t="shared" si="43"/>
        <v>28</v>
      </c>
      <c r="BG35" s="24">
        <f t="shared" si="43"/>
        <v>35</v>
      </c>
      <c r="BH35" s="24">
        <f t="shared" si="43"/>
        <v>11</v>
      </c>
      <c r="BI35" s="24">
        <f t="shared" si="43"/>
        <v>46</v>
      </c>
      <c r="BJ35" s="85">
        <f t="shared" si="43"/>
        <v>0</v>
      </c>
      <c r="BK35" s="24">
        <v>22</v>
      </c>
      <c r="BL35" s="24">
        <v>27</v>
      </c>
      <c r="BM35" s="24">
        <v>9</v>
      </c>
      <c r="BN35" s="24">
        <f t="shared" si="44"/>
        <v>36</v>
      </c>
      <c r="BO35" s="85">
        <v>0</v>
      </c>
      <c r="BP35" s="40"/>
      <c r="BQ35" s="47"/>
      <c r="BR35" s="30">
        <v>8</v>
      </c>
      <c r="BS35" s="23" t="s">
        <v>279</v>
      </c>
      <c r="BT35" s="23"/>
      <c r="BU35" s="23"/>
      <c r="BV35" s="23"/>
      <c r="BW35" s="24"/>
      <c r="BX35" s="23"/>
      <c r="BY35" s="84">
        <v>0</v>
      </c>
      <c r="BZ35" s="24">
        <v>0</v>
      </c>
      <c r="CA35" s="24">
        <v>0</v>
      </c>
      <c r="CB35" s="24">
        <f t="shared" si="2"/>
        <v>0</v>
      </c>
      <c r="CC35" s="85">
        <v>0</v>
      </c>
      <c r="CD35" s="84">
        <f t="shared" si="9"/>
        <v>2</v>
      </c>
      <c r="CE35" s="24">
        <f t="shared" si="9"/>
        <v>0</v>
      </c>
      <c r="CF35" s="24">
        <f t="shared" si="9"/>
        <v>3</v>
      </c>
      <c r="CG35" s="24">
        <f t="shared" si="9"/>
        <v>3</v>
      </c>
      <c r="CH35" s="85">
        <f t="shared" si="9"/>
        <v>0</v>
      </c>
      <c r="CI35" s="24">
        <v>2</v>
      </c>
      <c r="CJ35" s="24">
        <v>0</v>
      </c>
      <c r="CK35" s="24">
        <v>3</v>
      </c>
      <c r="CL35" s="24">
        <f t="shared" si="34"/>
        <v>3</v>
      </c>
      <c r="CM35" s="85">
        <v>0</v>
      </c>
      <c r="CN35" s="40"/>
    </row>
    <row r="36" spans="1:92" ht="15.95" customHeight="1" x14ac:dyDescent="0.25">
      <c r="A36" s="47"/>
      <c r="H36" s="24"/>
      <c r="I36" s="23"/>
      <c r="L36" s="23"/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6</v>
      </c>
      <c r="BB36" s="24">
        <v>1</v>
      </c>
      <c r="BC36" s="24">
        <v>8</v>
      </c>
      <c r="BD36" s="24">
        <f t="shared" si="42"/>
        <v>9</v>
      </c>
      <c r="BE36" s="85">
        <v>2</v>
      </c>
      <c r="BF36" s="84">
        <f t="shared" si="43"/>
        <v>24</v>
      </c>
      <c r="BG36" s="24">
        <f t="shared" si="43"/>
        <v>3</v>
      </c>
      <c r="BH36" s="24">
        <f t="shared" si="43"/>
        <v>20</v>
      </c>
      <c r="BI36" s="24">
        <f t="shared" si="43"/>
        <v>23</v>
      </c>
      <c r="BJ36" s="85">
        <f t="shared" si="43"/>
        <v>6</v>
      </c>
      <c r="BK36" s="24">
        <v>18</v>
      </c>
      <c r="BL36" s="24">
        <v>2</v>
      </c>
      <c r="BM36" s="24">
        <v>12</v>
      </c>
      <c r="BN36" s="24">
        <f t="shared" si="44"/>
        <v>14</v>
      </c>
      <c r="BO36" s="85">
        <v>4</v>
      </c>
      <c r="BP36" s="40"/>
      <c r="BQ36" s="47"/>
      <c r="BR36" s="30">
        <v>8</v>
      </c>
      <c r="BS36" s="23" t="s">
        <v>415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 t="shared" si="2"/>
        <v>0</v>
      </c>
      <c r="CC36" s="85">
        <v>0</v>
      </c>
      <c r="CD36" s="84">
        <f t="shared" si="9"/>
        <v>3</v>
      </c>
      <c r="CE36" s="24">
        <f t="shared" si="9"/>
        <v>2</v>
      </c>
      <c r="CF36" s="24">
        <f t="shared" si="9"/>
        <v>3</v>
      </c>
      <c r="CG36" s="24">
        <f t="shared" si="9"/>
        <v>5</v>
      </c>
      <c r="CH36" s="85">
        <f t="shared" si="9"/>
        <v>4</v>
      </c>
      <c r="CI36" s="24">
        <v>3</v>
      </c>
      <c r="CJ36" s="24">
        <v>2</v>
      </c>
      <c r="CK36" s="24">
        <v>3</v>
      </c>
      <c r="CL36" s="24">
        <f t="shared" si="34"/>
        <v>5</v>
      </c>
      <c r="CM36" s="85">
        <v>4</v>
      </c>
      <c r="CN36" s="40"/>
    </row>
    <row r="37" spans="1:92" ht="15.95" customHeight="1" thickBot="1" x14ac:dyDescent="0.3">
      <c r="A37" s="47"/>
      <c r="C37" s="6" t="s">
        <v>785</v>
      </c>
      <c r="F37" s="20"/>
      <c r="G37" s="5">
        <v>2</v>
      </c>
      <c r="H37" s="24">
        <v>1</v>
      </c>
      <c r="I37" s="23" t="s">
        <v>452</v>
      </c>
      <c r="L37" s="23" t="s">
        <v>157</v>
      </c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6</v>
      </c>
      <c r="BB37" s="24">
        <v>0</v>
      </c>
      <c r="BC37" s="24">
        <v>4</v>
      </c>
      <c r="BD37" s="24">
        <f t="shared" si="42"/>
        <v>4</v>
      </c>
      <c r="BE37" s="85">
        <v>2</v>
      </c>
      <c r="BF37" s="84">
        <f t="shared" si="43"/>
        <v>23</v>
      </c>
      <c r="BG37" s="24">
        <f t="shared" si="43"/>
        <v>3</v>
      </c>
      <c r="BH37" s="24">
        <f t="shared" si="43"/>
        <v>7</v>
      </c>
      <c r="BI37" s="24">
        <f t="shared" si="43"/>
        <v>10</v>
      </c>
      <c r="BJ37" s="85">
        <f t="shared" si="43"/>
        <v>6</v>
      </c>
      <c r="BK37" s="24">
        <v>17</v>
      </c>
      <c r="BL37" s="24">
        <v>3</v>
      </c>
      <c r="BM37" s="24">
        <v>3</v>
      </c>
      <c r="BN37" s="24">
        <f t="shared" si="44"/>
        <v>6</v>
      </c>
      <c r="BO37" s="85">
        <v>4</v>
      </c>
      <c r="BP37" s="40"/>
      <c r="BQ37" s="47"/>
      <c r="BR37" s="30">
        <v>6</v>
      </c>
      <c r="BS37" s="23" t="s">
        <v>214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 t="shared" si="2"/>
        <v>0</v>
      </c>
      <c r="CC37" s="85">
        <v>0</v>
      </c>
      <c r="CD37" s="84">
        <f t="shared" si="9"/>
        <v>4</v>
      </c>
      <c r="CE37" s="24">
        <f t="shared" si="9"/>
        <v>0</v>
      </c>
      <c r="CF37" s="24">
        <f t="shared" si="9"/>
        <v>1</v>
      </c>
      <c r="CG37" s="24">
        <f t="shared" si="9"/>
        <v>1</v>
      </c>
      <c r="CH37" s="85">
        <f t="shared" si="9"/>
        <v>0</v>
      </c>
      <c r="CI37" s="24">
        <v>4</v>
      </c>
      <c r="CJ37" s="24">
        <v>0</v>
      </c>
      <c r="CK37" s="24">
        <v>1</v>
      </c>
      <c r="CL37" s="24">
        <f t="shared" si="34"/>
        <v>1</v>
      </c>
      <c r="CM37" s="85">
        <v>0</v>
      </c>
      <c r="CN37" s="40"/>
    </row>
    <row r="38" spans="1:92" ht="15.95" customHeight="1" x14ac:dyDescent="0.25">
      <c r="A38" s="47"/>
      <c r="B38" s="24" t="s">
        <v>34</v>
      </c>
      <c r="C38" s="23"/>
      <c r="D38" s="23" t="s">
        <v>140</v>
      </c>
      <c r="E38" s="23"/>
      <c r="G38" s="5"/>
      <c r="H38" s="24">
        <v>2</v>
      </c>
      <c r="I38" s="23" t="s">
        <v>77</v>
      </c>
      <c r="J38" s="23"/>
      <c r="K38" s="23"/>
      <c r="L38" s="23" t="s">
        <v>863</v>
      </c>
      <c r="M38" s="23"/>
      <c r="N38" s="23"/>
      <c r="O38" s="23"/>
      <c r="P38" s="23"/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6</v>
      </c>
      <c r="BB38" s="24">
        <v>2</v>
      </c>
      <c r="BC38" s="24">
        <v>2</v>
      </c>
      <c r="BD38" s="24">
        <f t="shared" si="42"/>
        <v>4</v>
      </c>
      <c r="BE38" s="85">
        <v>0</v>
      </c>
      <c r="BF38" s="84">
        <f t="shared" si="43"/>
        <v>27</v>
      </c>
      <c r="BG38" s="24">
        <f t="shared" si="43"/>
        <v>12</v>
      </c>
      <c r="BH38" s="24">
        <f t="shared" si="43"/>
        <v>9</v>
      </c>
      <c r="BI38" s="24">
        <f t="shared" si="43"/>
        <v>21</v>
      </c>
      <c r="BJ38" s="85">
        <f t="shared" si="43"/>
        <v>2</v>
      </c>
      <c r="BK38" s="24">
        <v>21</v>
      </c>
      <c r="BL38" s="24">
        <v>10</v>
      </c>
      <c r="BM38" s="24">
        <v>7</v>
      </c>
      <c r="BN38" s="24">
        <f t="shared" si="44"/>
        <v>17</v>
      </c>
      <c r="BO38" s="85">
        <v>2</v>
      </c>
      <c r="BP38" s="40"/>
      <c r="BQ38" s="47"/>
      <c r="BR38" s="30">
        <v>9.5</v>
      </c>
      <c r="BS38" s="23" t="s">
        <v>417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 t="shared" si="2"/>
        <v>0</v>
      </c>
      <c r="CC38" s="85">
        <v>0</v>
      </c>
      <c r="CD38" s="84">
        <f t="shared" si="9"/>
        <v>3</v>
      </c>
      <c r="CE38" s="24">
        <f t="shared" si="9"/>
        <v>7</v>
      </c>
      <c r="CF38" s="24">
        <f t="shared" si="9"/>
        <v>0</v>
      </c>
      <c r="CG38" s="24">
        <f t="shared" si="9"/>
        <v>7</v>
      </c>
      <c r="CH38" s="85">
        <f t="shared" si="9"/>
        <v>0</v>
      </c>
      <c r="CI38" s="24">
        <v>3</v>
      </c>
      <c r="CJ38" s="24">
        <v>7</v>
      </c>
      <c r="CK38" s="24">
        <v>0</v>
      </c>
      <c r="CL38" s="24">
        <f t="shared" si="34"/>
        <v>7</v>
      </c>
      <c r="CM38" s="85">
        <v>0</v>
      </c>
      <c r="CN38" s="40"/>
    </row>
    <row r="39" spans="1:92" ht="15.95" customHeight="1" x14ac:dyDescent="0.25">
      <c r="A39" s="47"/>
      <c r="B39" s="40"/>
      <c r="C39" s="52"/>
      <c r="D39" s="52"/>
      <c r="E39" s="52"/>
      <c r="F39" s="52"/>
      <c r="G39" s="48"/>
      <c r="H39" s="51"/>
      <c r="I39" s="52"/>
      <c r="J39" s="52"/>
      <c r="K39" s="51"/>
      <c r="L39" s="51"/>
      <c r="M39" s="51"/>
      <c r="N39" s="51"/>
      <c r="O39" s="51"/>
      <c r="P39" s="51"/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42"/>
        <v>0</v>
      </c>
      <c r="BE39" s="85">
        <v>0</v>
      </c>
      <c r="BF39" s="84">
        <f t="shared" si="43"/>
        <v>3</v>
      </c>
      <c r="BG39" s="24">
        <f t="shared" si="43"/>
        <v>1</v>
      </c>
      <c r="BH39" s="24">
        <f t="shared" si="43"/>
        <v>3</v>
      </c>
      <c r="BI39" s="24">
        <f t="shared" si="43"/>
        <v>4</v>
      </c>
      <c r="BJ39" s="85">
        <f t="shared" si="43"/>
        <v>0</v>
      </c>
      <c r="BK39" s="24">
        <v>3</v>
      </c>
      <c r="BL39" s="24">
        <v>1</v>
      </c>
      <c r="BM39" s="24">
        <v>3</v>
      </c>
      <c r="BN39" s="24">
        <f t="shared" si="44"/>
        <v>4</v>
      </c>
      <c r="BO39" s="85">
        <v>0</v>
      </c>
      <c r="BP39" s="40"/>
      <c r="BQ39" s="47"/>
      <c r="BR39" s="30">
        <v>7.5</v>
      </c>
      <c r="BS39" s="23" t="s">
        <v>242</v>
      </c>
      <c r="BT39" s="23"/>
      <c r="BU39" s="23"/>
      <c r="BV39" s="23"/>
      <c r="BW39" s="24"/>
      <c r="BX39" s="23"/>
      <c r="BY39" s="84">
        <v>0</v>
      </c>
      <c r="BZ39" s="24">
        <v>0</v>
      </c>
      <c r="CA39" s="24">
        <v>0</v>
      </c>
      <c r="CB39" s="24">
        <f t="shared" si="2"/>
        <v>0</v>
      </c>
      <c r="CC39" s="85">
        <v>0</v>
      </c>
      <c r="CD39" s="84">
        <f t="shared" si="9"/>
        <v>4</v>
      </c>
      <c r="CE39" s="24">
        <f t="shared" si="9"/>
        <v>1</v>
      </c>
      <c r="CF39" s="24">
        <f t="shared" si="9"/>
        <v>0</v>
      </c>
      <c r="CG39" s="24">
        <f t="shared" si="9"/>
        <v>1</v>
      </c>
      <c r="CH39" s="85">
        <f t="shared" si="9"/>
        <v>0</v>
      </c>
      <c r="CI39" s="24">
        <v>4</v>
      </c>
      <c r="CJ39" s="24">
        <v>1</v>
      </c>
      <c r="CK39" s="24">
        <v>0</v>
      </c>
      <c r="CL39" s="24">
        <f>+CJ39+CK39</f>
        <v>1</v>
      </c>
      <c r="CM39" s="85">
        <v>0</v>
      </c>
      <c r="CN39" s="40"/>
    </row>
    <row r="40" spans="1:92" ht="15.95" customHeight="1" x14ac:dyDescent="0.25">
      <c r="A40" s="47"/>
      <c r="B40" s="48" t="s">
        <v>80</v>
      </c>
      <c r="C40" s="6" t="s">
        <v>784</v>
      </c>
      <c r="E40" s="11"/>
      <c r="F40" s="11"/>
      <c r="G40" s="5">
        <v>1</v>
      </c>
      <c r="H40" s="24">
        <v>2</v>
      </c>
      <c r="I40" s="23" t="s">
        <v>175</v>
      </c>
      <c r="J40" s="23"/>
      <c r="K40" s="23"/>
      <c r="L40" s="23" t="s">
        <v>180</v>
      </c>
      <c r="M40" s="23"/>
      <c r="N40" s="23"/>
      <c r="O40" s="23"/>
      <c r="P40" s="23"/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5</v>
      </c>
      <c r="BB40" s="24">
        <v>1</v>
      </c>
      <c r="BC40" s="24">
        <v>1</v>
      </c>
      <c r="BD40" s="24">
        <f t="shared" si="42"/>
        <v>2</v>
      </c>
      <c r="BE40" s="85">
        <v>4</v>
      </c>
      <c r="BF40" s="84">
        <f t="shared" si="43"/>
        <v>26</v>
      </c>
      <c r="BG40" s="24">
        <f t="shared" si="43"/>
        <v>2</v>
      </c>
      <c r="BH40" s="24">
        <f t="shared" si="43"/>
        <v>8</v>
      </c>
      <c r="BI40" s="24">
        <f t="shared" si="43"/>
        <v>10</v>
      </c>
      <c r="BJ40" s="85">
        <f t="shared" si="43"/>
        <v>6</v>
      </c>
      <c r="BK40" s="24">
        <v>21</v>
      </c>
      <c r="BL40" s="24">
        <v>1</v>
      </c>
      <c r="BM40" s="24">
        <v>7</v>
      </c>
      <c r="BN40" s="24">
        <f t="shared" si="44"/>
        <v>8</v>
      </c>
      <c r="BO40" s="85">
        <v>2</v>
      </c>
      <c r="BP40" s="40"/>
      <c r="BQ40" s="47"/>
      <c r="BR40" s="30">
        <v>9</v>
      </c>
      <c r="BS40" s="23" t="s">
        <v>241</v>
      </c>
      <c r="BT40" s="23"/>
      <c r="BU40" s="23"/>
      <c r="BV40" s="23"/>
      <c r="BW40" s="24"/>
      <c r="BX40" s="23"/>
      <c r="BY40" s="84">
        <v>1</v>
      </c>
      <c r="BZ40" s="24">
        <v>1</v>
      </c>
      <c r="CA40" s="24">
        <v>1</v>
      </c>
      <c r="CB40" s="24">
        <f t="shared" si="2"/>
        <v>2</v>
      </c>
      <c r="CC40" s="85">
        <v>0</v>
      </c>
      <c r="CD40" s="84">
        <f t="shared" si="9"/>
        <v>8</v>
      </c>
      <c r="CE40" s="24">
        <f t="shared" si="9"/>
        <v>4</v>
      </c>
      <c r="CF40" s="24">
        <f t="shared" si="9"/>
        <v>6</v>
      </c>
      <c r="CG40" s="24">
        <f t="shared" si="9"/>
        <v>10</v>
      </c>
      <c r="CH40" s="85">
        <f t="shared" si="9"/>
        <v>0</v>
      </c>
      <c r="CI40" s="24">
        <v>7</v>
      </c>
      <c r="CJ40" s="24">
        <v>3</v>
      </c>
      <c r="CK40" s="24">
        <v>5</v>
      </c>
      <c r="CL40" s="24">
        <f>+CJ40+CK40</f>
        <v>8</v>
      </c>
      <c r="CM40" s="85">
        <v>0</v>
      </c>
      <c r="CN40" s="40"/>
    </row>
    <row r="41" spans="1:92" ht="15.95" customHeight="1" x14ac:dyDescent="0.25">
      <c r="A41" s="47"/>
      <c r="B41" s="24" t="s">
        <v>34</v>
      </c>
      <c r="C41" s="16" t="s">
        <v>865</v>
      </c>
      <c r="D41" s="16"/>
      <c r="E41" s="16"/>
      <c r="H41" s="24"/>
      <c r="I41" s="23"/>
      <c r="J41" s="23"/>
      <c r="K41" s="23"/>
      <c r="L41" s="23"/>
      <c r="M41" s="23"/>
      <c r="N41" s="23"/>
      <c r="O41" s="23"/>
      <c r="P41" s="23"/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6</v>
      </c>
      <c r="BB41" s="24">
        <v>1</v>
      </c>
      <c r="BC41" s="24">
        <v>3</v>
      </c>
      <c r="BD41" s="24">
        <f t="shared" si="42"/>
        <v>4</v>
      </c>
      <c r="BE41" s="85">
        <v>2</v>
      </c>
      <c r="BF41" s="84">
        <f t="shared" si="43"/>
        <v>26</v>
      </c>
      <c r="BG41" s="24">
        <f t="shared" si="43"/>
        <v>4</v>
      </c>
      <c r="BH41" s="24">
        <f t="shared" si="43"/>
        <v>13</v>
      </c>
      <c r="BI41" s="24">
        <f t="shared" si="43"/>
        <v>17</v>
      </c>
      <c r="BJ41" s="85">
        <f t="shared" si="43"/>
        <v>8</v>
      </c>
      <c r="BK41" s="24">
        <v>20</v>
      </c>
      <c r="BL41" s="24">
        <v>3</v>
      </c>
      <c r="BM41" s="24">
        <v>10</v>
      </c>
      <c r="BN41" s="24">
        <f t="shared" si="44"/>
        <v>13</v>
      </c>
      <c r="BO41" s="85">
        <v>6</v>
      </c>
      <c r="BP41" s="40"/>
      <c r="BQ41" s="47"/>
      <c r="BR41" s="30">
        <v>8</v>
      </c>
      <c r="BS41" s="23" t="s">
        <v>306</v>
      </c>
      <c r="BT41" s="23"/>
      <c r="BU41" s="23"/>
      <c r="BV41" s="23"/>
      <c r="BW41" s="24"/>
      <c r="BX41" s="23"/>
      <c r="BY41" s="84">
        <v>3</v>
      </c>
      <c r="BZ41" s="24">
        <v>1</v>
      </c>
      <c r="CA41" s="24">
        <v>2</v>
      </c>
      <c r="CB41" s="24">
        <f t="shared" si="2"/>
        <v>3</v>
      </c>
      <c r="CC41" s="85">
        <v>0</v>
      </c>
      <c r="CD41" s="84">
        <f t="shared" si="9"/>
        <v>10</v>
      </c>
      <c r="CE41" s="24">
        <f t="shared" si="9"/>
        <v>4</v>
      </c>
      <c r="CF41" s="24">
        <f t="shared" si="9"/>
        <v>7</v>
      </c>
      <c r="CG41" s="24">
        <f t="shared" si="9"/>
        <v>11</v>
      </c>
      <c r="CH41" s="85">
        <f t="shared" si="9"/>
        <v>2</v>
      </c>
      <c r="CI41" s="24">
        <v>7</v>
      </c>
      <c r="CJ41" s="24">
        <v>3</v>
      </c>
      <c r="CK41" s="24">
        <v>5</v>
      </c>
      <c r="CL41" s="24">
        <f t="shared" ref="CL41:CL44" si="45">+CJ41+CK41</f>
        <v>8</v>
      </c>
      <c r="CM41" s="85">
        <v>2</v>
      </c>
      <c r="CN41" s="40"/>
    </row>
    <row r="42" spans="1:92" ht="15.95" customHeight="1" x14ac:dyDescent="0.25">
      <c r="A42" s="47"/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5</v>
      </c>
      <c r="BB42" s="24">
        <v>0</v>
      </c>
      <c r="BC42" s="24">
        <v>0</v>
      </c>
      <c r="BD42" s="24">
        <f t="shared" si="42"/>
        <v>0</v>
      </c>
      <c r="BE42" s="85">
        <v>0</v>
      </c>
      <c r="BF42" s="84">
        <f t="shared" si="43"/>
        <v>25</v>
      </c>
      <c r="BG42" s="24">
        <f t="shared" si="43"/>
        <v>0</v>
      </c>
      <c r="BH42" s="24">
        <f t="shared" si="43"/>
        <v>11</v>
      </c>
      <c r="BI42" s="24">
        <f t="shared" si="43"/>
        <v>11</v>
      </c>
      <c r="BJ42" s="85">
        <f t="shared" si="43"/>
        <v>0</v>
      </c>
      <c r="BK42" s="24">
        <v>20</v>
      </c>
      <c r="BL42" s="24">
        <v>0</v>
      </c>
      <c r="BM42" s="24">
        <v>11</v>
      </c>
      <c r="BN42" s="24">
        <f t="shared" si="44"/>
        <v>11</v>
      </c>
      <c r="BO42" s="85">
        <v>0</v>
      </c>
      <c r="BP42" s="40"/>
      <c r="BQ42" s="47"/>
      <c r="BR42" s="30">
        <v>8</v>
      </c>
      <c r="BS42" s="23" t="s">
        <v>341</v>
      </c>
      <c r="BT42" s="23"/>
      <c r="BU42" s="23"/>
      <c r="BV42" s="23"/>
      <c r="BW42" s="24"/>
      <c r="BX42" s="23"/>
      <c r="BY42" s="84">
        <v>6</v>
      </c>
      <c r="BZ42" s="24">
        <v>1</v>
      </c>
      <c r="CA42" s="24">
        <v>3</v>
      </c>
      <c r="CB42" s="24">
        <f t="shared" si="2"/>
        <v>4</v>
      </c>
      <c r="CC42" s="85">
        <v>0</v>
      </c>
      <c r="CD42" s="84">
        <f t="shared" si="9"/>
        <v>23</v>
      </c>
      <c r="CE42" s="24">
        <f t="shared" si="9"/>
        <v>5</v>
      </c>
      <c r="CF42" s="24">
        <f t="shared" si="9"/>
        <v>5</v>
      </c>
      <c r="CG42" s="24">
        <f t="shared" si="9"/>
        <v>10</v>
      </c>
      <c r="CH42" s="85">
        <f t="shared" si="9"/>
        <v>4</v>
      </c>
      <c r="CI42" s="24">
        <v>17</v>
      </c>
      <c r="CJ42" s="24">
        <v>4</v>
      </c>
      <c r="CK42" s="24">
        <v>2</v>
      </c>
      <c r="CL42" s="24">
        <f t="shared" si="45"/>
        <v>6</v>
      </c>
      <c r="CM42" s="85">
        <v>4</v>
      </c>
      <c r="CN42" s="40"/>
    </row>
    <row r="43" spans="1:92" ht="15.95" customHeight="1" x14ac:dyDescent="0.25">
      <c r="A43" s="47"/>
      <c r="C43" s="6" t="s">
        <v>782</v>
      </c>
      <c r="E43" s="23"/>
      <c r="F43" s="23"/>
      <c r="G43" s="5">
        <v>2</v>
      </c>
      <c r="H43" s="24">
        <v>2</v>
      </c>
      <c r="I43" s="23" t="s">
        <v>171</v>
      </c>
      <c r="J43" s="23"/>
      <c r="K43" s="23"/>
      <c r="L43" s="23" t="s">
        <v>156</v>
      </c>
      <c r="M43" s="23"/>
      <c r="N43" s="23"/>
      <c r="O43" s="23"/>
      <c r="P43" s="23"/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6</v>
      </c>
      <c r="BB43" s="24">
        <v>1</v>
      </c>
      <c r="BC43" s="24">
        <v>4</v>
      </c>
      <c r="BD43" s="24">
        <f t="shared" si="42"/>
        <v>5</v>
      </c>
      <c r="BE43" s="85">
        <v>0</v>
      </c>
      <c r="BF43" s="84">
        <f t="shared" si="43"/>
        <v>23</v>
      </c>
      <c r="BG43" s="24">
        <f t="shared" si="43"/>
        <v>3</v>
      </c>
      <c r="BH43" s="24">
        <f t="shared" si="43"/>
        <v>18</v>
      </c>
      <c r="BI43" s="24">
        <f t="shared" si="43"/>
        <v>21</v>
      </c>
      <c r="BJ43" s="85">
        <f t="shared" si="43"/>
        <v>0</v>
      </c>
      <c r="BK43" s="24">
        <v>17</v>
      </c>
      <c r="BL43" s="24">
        <v>2</v>
      </c>
      <c r="BM43" s="24">
        <v>14</v>
      </c>
      <c r="BN43" s="24">
        <f t="shared" si="44"/>
        <v>16</v>
      </c>
      <c r="BO43" s="85">
        <v>0</v>
      </c>
      <c r="BP43" s="40"/>
      <c r="BQ43" s="47"/>
      <c r="BR43" s="30">
        <v>7.5</v>
      </c>
      <c r="BS43" s="23" t="s">
        <v>362</v>
      </c>
      <c r="BT43" s="23"/>
      <c r="BU43" s="23"/>
      <c r="BV43" s="23"/>
      <c r="BW43" s="24"/>
      <c r="BX43" s="23"/>
      <c r="BY43" s="84">
        <v>5</v>
      </c>
      <c r="BZ43" s="24">
        <v>1</v>
      </c>
      <c r="CA43" s="24">
        <v>2</v>
      </c>
      <c r="CB43" s="24">
        <f t="shared" si="2"/>
        <v>3</v>
      </c>
      <c r="CC43" s="85">
        <v>0</v>
      </c>
      <c r="CD43" s="84">
        <f t="shared" si="9"/>
        <v>15</v>
      </c>
      <c r="CE43" s="24">
        <f t="shared" si="9"/>
        <v>4</v>
      </c>
      <c r="CF43" s="24">
        <f t="shared" si="9"/>
        <v>8</v>
      </c>
      <c r="CG43" s="24">
        <f t="shared" si="9"/>
        <v>12</v>
      </c>
      <c r="CH43" s="85">
        <f t="shared" si="9"/>
        <v>0</v>
      </c>
      <c r="CI43" s="24">
        <v>10</v>
      </c>
      <c r="CJ43" s="24">
        <v>3</v>
      </c>
      <c r="CK43" s="24">
        <v>6</v>
      </c>
      <c r="CL43" s="24">
        <f t="shared" si="45"/>
        <v>9</v>
      </c>
      <c r="CM43" s="85">
        <v>0</v>
      </c>
      <c r="CN43" s="40"/>
    </row>
    <row r="44" spans="1:92" ht="15.95" customHeight="1" x14ac:dyDescent="0.25">
      <c r="A44" s="47"/>
      <c r="B44" s="24" t="s">
        <v>34</v>
      </c>
      <c r="C44" s="23" t="s">
        <v>866</v>
      </c>
      <c r="D44" s="16"/>
      <c r="H44" s="24">
        <v>2</v>
      </c>
      <c r="I44" s="23" t="s">
        <v>158</v>
      </c>
      <c r="J44" s="23"/>
      <c r="K44" s="23"/>
      <c r="L44" s="23" t="s">
        <v>868</v>
      </c>
      <c r="M44" s="23"/>
      <c r="N44" s="23"/>
      <c r="O44" s="23"/>
      <c r="P44" s="23" t="s">
        <v>371</v>
      </c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42"/>
        <v>0</v>
      </c>
      <c r="BE44" s="85">
        <v>0</v>
      </c>
      <c r="BF44" s="84">
        <f t="shared" si="43"/>
        <v>0</v>
      </c>
      <c r="BG44" s="24">
        <f t="shared" si="43"/>
        <v>0</v>
      </c>
      <c r="BH44" s="24">
        <f t="shared" si="43"/>
        <v>0</v>
      </c>
      <c r="BI44" s="24">
        <f t="shared" si="43"/>
        <v>0</v>
      </c>
      <c r="BJ44" s="85">
        <f t="shared" si="43"/>
        <v>0</v>
      </c>
      <c r="BK44" s="24">
        <v>0</v>
      </c>
      <c r="BL44" s="24">
        <v>0</v>
      </c>
      <c r="BM44" s="24">
        <v>0</v>
      </c>
      <c r="BN44" s="24">
        <f t="shared" si="44"/>
        <v>0</v>
      </c>
      <c r="BO44" s="85">
        <v>0</v>
      </c>
      <c r="BP44" s="40"/>
      <c r="BQ44" s="47"/>
      <c r="BR44" s="30">
        <v>8</v>
      </c>
      <c r="BS44" s="23" t="s">
        <v>414</v>
      </c>
      <c r="BT44" s="23"/>
      <c r="BU44" s="23"/>
      <c r="BV44" s="23"/>
      <c r="BW44" s="24"/>
      <c r="BX44" s="23"/>
      <c r="BY44" s="84">
        <v>0</v>
      </c>
      <c r="BZ44" s="24">
        <v>0</v>
      </c>
      <c r="CA44" s="24">
        <v>0</v>
      </c>
      <c r="CB44" s="24">
        <f t="shared" si="2"/>
        <v>0</v>
      </c>
      <c r="CC44" s="85">
        <v>0</v>
      </c>
      <c r="CD44" s="84">
        <f t="shared" si="9"/>
        <v>2</v>
      </c>
      <c r="CE44" s="24">
        <f t="shared" si="9"/>
        <v>0</v>
      </c>
      <c r="CF44" s="24">
        <f t="shared" si="9"/>
        <v>0</v>
      </c>
      <c r="CG44" s="24">
        <f t="shared" si="9"/>
        <v>0</v>
      </c>
      <c r="CH44" s="85">
        <f t="shared" si="9"/>
        <v>0</v>
      </c>
      <c r="CI44" s="24">
        <v>2</v>
      </c>
      <c r="CJ44" s="24">
        <v>0</v>
      </c>
      <c r="CK44" s="24">
        <v>0</v>
      </c>
      <c r="CL44" s="24">
        <f t="shared" si="45"/>
        <v>0</v>
      </c>
      <c r="CM44" s="85">
        <v>0</v>
      </c>
      <c r="CN44" s="40"/>
    </row>
    <row r="45" spans="1:92" ht="15.95" customHeight="1" thickBot="1" x14ac:dyDescent="0.3">
      <c r="A45" s="47"/>
      <c r="C45" s="16" t="s">
        <v>867</v>
      </c>
      <c r="H45" s="24"/>
      <c r="I45" s="23"/>
      <c r="J45" s="23"/>
      <c r="K45" s="23"/>
      <c r="L45" s="23"/>
      <c r="M45" s="23"/>
      <c r="N45" s="23"/>
      <c r="O45" s="23"/>
      <c r="P45" s="23"/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66</v>
      </c>
      <c r="BB45" s="25">
        <f t="shared" ref="BB45" si="46">SUM(BB33:BB44)</f>
        <v>15</v>
      </c>
      <c r="BC45" s="25">
        <f>SUM(BC33:BC44)</f>
        <v>26</v>
      </c>
      <c r="BD45" s="25">
        <f>+BC45+BB45</f>
        <v>41</v>
      </c>
      <c r="BE45" s="89">
        <f>SUM(BE33:BE44)</f>
        <v>10</v>
      </c>
      <c r="BF45" s="88">
        <f>SUM(BF33:BF44)</f>
        <v>308</v>
      </c>
      <c r="BG45" s="25">
        <f t="shared" ref="BG45" si="47">SUM(BG33:BG44)</f>
        <v>79</v>
      </c>
      <c r="BH45" s="25">
        <f>SUM(BH33:BH44)</f>
        <v>124</v>
      </c>
      <c r="BI45" s="25">
        <f>+BH45+BG45</f>
        <v>203</v>
      </c>
      <c r="BJ45" s="89">
        <f>SUM(BJ33:BJ44)</f>
        <v>34</v>
      </c>
      <c r="BK45" s="25">
        <f>SUM(BK33:BK44)</f>
        <v>242</v>
      </c>
      <c r="BL45" s="25">
        <f t="shared" ref="BL45" si="48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</v>
      </c>
      <c r="BS45" s="23" t="s">
        <v>293</v>
      </c>
      <c r="BT45" s="23"/>
      <c r="BU45" s="23"/>
      <c r="BV45" s="23"/>
      <c r="BW45" s="24"/>
      <c r="BX45" s="23"/>
      <c r="BY45" s="84">
        <v>2</v>
      </c>
      <c r="BZ45" s="24">
        <v>0</v>
      </c>
      <c r="CA45" s="24">
        <v>0</v>
      </c>
      <c r="CB45" s="24">
        <f t="shared" si="2"/>
        <v>0</v>
      </c>
      <c r="CC45" s="85">
        <v>0</v>
      </c>
      <c r="CD45" s="84">
        <f t="shared" si="9"/>
        <v>8</v>
      </c>
      <c r="CE45" s="24">
        <f t="shared" si="9"/>
        <v>3</v>
      </c>
      <c r="CF45" s="24">
        <f t="shared" si="9"/>
        <v>1</v>
      </c>
      <c r="CG45" s="24">
        <f t="shared" si="9"/>
        <v>4</v>
      </c>
      <c r="CH45" s="85">
        <f t="shared" si="9"/>
        <v>0</v>
      </c>
      <c r="CI45" s="24">
        <v>6</v>
      </c>
      <c r="CJ45" s="24">
        <v>3</v>
      </c>
      <c r="CK45" s="24">
        <v>1</v>
      </c>
      <c r="CL45" s="24">
        <f>+CJ45+CK45</f>
        <v>4</v>
      </c>
      <c r="CM45" s="85">
        <v>0</v>
      </c>
      <c r="CN45" s="40"/>
    </row>
    <row r="46" spans="1:92" ht="15.95" customHeight="1" thickBot="1" x14ac:dyDescent="0.3">
      <c r="A46" s="47"/>
      <c r="B46" s="40"/>
      <c r="C46" s="52"/>
      <c r="D46" s="52"/>
      <c r="E46" s="52"/>
      <c r="F46" s="52"/>
      <c r="G46" s="48"/>
      <c r="H46" s="51"/>
      <c r="I46" s="52"/>
      <c r="J46" s="52"/>
      <c r="K46" s="51"/>
      <c r="L46" s="51"/>
      <c r="M46" s="51"/>
      <c r="N46" s="51"/>
      <c r="O46" s="51"/>
      <c r="P46" s="51"/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20</v>
      </c>
      <c r="BB46" s="24">
        <v>4</v>
      </c>
      <c r="BC46" s="24">
        <v>13</v>
      </c>
      <c r="BD46" s="24">
        <f t="shared" ref="BD46:BD57" si="49">+BB46+BC46</f>
        <v>17</v>
      </c>
      <c r="BE46" s="85">
        <v>2</v>
      </c>
      <c r="BF46" s="84">
        <f t="shared" ref="BF46:BJ57" si="50">+BK46+BA46</f>
        <v>74</v>
      </c>
      <c r="BG46" s="24">
        <f t="shared" si="50"/>
        <v>19</v>
      </c>
      <c r="BH46" s="24">
        <f t="shared" si="50"/>
        <v>39</v>
      </c>
      <c r="BI46" s="24">
        <f t="shared" si="50"/>
        <v>58</v>
      </c>
      <c r="BJ46" s="85">
        <f t="shared" si="50"/>
        <v>8</v>
      </c>
      <c r="BK46" s="15">
        <v>54</v>
      </c>
      <c r="BL46" s="15">
        <v>15</v>
      </c>
      <c r="BM46" s="15">
        <v>26</v>
      </c>
      <c r="BN46" s="15">
        <f t="shared" ref="BN46:BN57" si="51">+BL46+BM46</f>
        <v>41</v>
      </c>
      <c r="BO46" s="87">
        <v>6</v>
      </c>
      <c r="BP46" s="40"/>
      <c r="BQ46" s="47"/>
      <c r="BR46" s="30">
        <v>7.5</v>
      </c>
      <c r="BS46" s="23" t="s">
        <v>215</v>
      </c>
      <c r="BT46" s="23"/>
      <c r="BU46" s="23"/>
      <c r="BV46" s="23"/>
      <c r="BW46" s="24"/>
      <c r="BX46" s="23"/>
      <c r="BY46" s="84">
        <v>0</v>
      </c>
      <c r="BZ46" s="24">
        <v>0</v>
      </c>
      <c r="CA46" s="24">
        <v>0</v>
      </c>
      <c r="CB46" s="24">
        <f t="shared" si="2"/>
        <v>0</v>
      </c>
      <c r="CC46" s="85">
        <v>0</v>
      </c>
      <c r="CD46" s="84">
        <f t="shared" si="9"/>
        <v>18</v>
      </c>
      <c r="CE46" s="24">
        <f t="shared" si="9"/>
        <v>7</v>
      </c>
      <c r="CF46" s="24">
        <f t="shared" si="9"/>
        <v>11</v>
      </c>
      <c r="CG46" s="24">
        <f t="shared" si="9"/>
        <v>18</v>
      </c>
      <c r="CH46" s="85">
        <f t="shared" si="9"/>
        <v>2</v>
      </c>
      <c r="CI46" s="24">
        <v>18</v>
      </c>
      <c r="CJ46" s="24">
        <v>7</v>
      </c>
      <c r="CK46" s="24">
        <v>11</v>
      </c>
      <c r="CL46" s="24">
        <f>+CJ46+CK46</f>
        <v>18</v>
      </c>
      <c r="CM46" s="85">
        <v>2</v>
      </c>
      <c r="CN46" s="40"/>
    </row>
    <row r="47" spans="1:92" ht="15.95" customHeight="1" x14ac:dyDescent="0.25">
      <c r="A47" s="47"/>
      <c r="B47" s="11"/>
      <c r="C47" s="11"/>
      <c r="D47" s="11"/>
      <c r="E47" s="23" t="s">
        <v>142</v>
      </c>
      <c r="F47" s="23"/>
      <c r="G47" s="5">
        <f>SUM(G14:G46)</f>
        <v>22</v>
      </c>
      <c r="H47" s="5"/>
      <c r="I47" s="20"/>
      <c r="J47" s="23" t="s">
        <v>84</v>
      </c>
      <c r="K47" s="20"/>
      <c r="L47" s="5">
        <f>COUNTA(C14:C46)-8</f>
        <v>5</v>
      </c>
      <c r="N47" s="23" t="s">
        <v>102</v>
      </c>
      <c r="O47" s="5">
        <f>+L47*2</f>
        <v>10</v>
      </c>
      <c r="P47" s="11"/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5</v>
      </c>
      <c r="BB47" s="24">
        <v>0</v>
      </c>
      <c r="BC47" s="24">
        <v>0</v>
      </c>
      <c r="BD47" s="24">
        <f t="shared" si="49"/>
        <v>0</v>
      </c>
      <c r="BE47" s="85">
        <v>0</v>
      </c>
      <c r="BF47" s="84">
        <f t="shared" si="50"/>
        <v>22</v>
      </c>
      <c r="BG47" s="24">
        <f t="shared" si="50"/>
        <v>0</v>
      </c>
      <c r="BH47" s="24">
        <f t="shared" si="50"/>
        <v>0</v>
      </c>
      <c r="BI47" s="24">
        <f t="shared" si="50"/>
        <v>0</v>
      </c>
      <c r="BJ47" s="85">
        <f t="shared" si="50"/>
        <v>0</v>
      </c>
      <c r="BK47" s="24">
        <v>17</v>
      </c>
      <c r="BL47" s="24">
        <v>0</v>
      </c>
      <c r="BM47" s="24">
        <v>0</v>
      </c>
      <c r="BN47" s="24">
        <f t="shared" si="51"/>
        <v>0</v>
      </c>
      <c r="BO47" s="85">
        <v>0</v>
      </c>
      <c r="BP47" s="40"/>
      <c r="BQ47" s="47"/>
      <c r="BR47" s="30">
        <v>8.5</v>
      </c>
      <c r="BS47" s="23" t="s">
        <v>693</v>
      </c>
      <c r="BT47" s="23"/>
      <c r="BU47" s="23"/>
      <c r="BV47" s="23"/>
      <c r="BW47" s="24"/>
      <c r="BX47" s="23"/>
      <c r="BY47" s="84">
        <v>0</v>
      </c>
      <c r="BZ47" s="24">
        <v>0</v>
      </c>
      <c r="CA47" s="24">
        <v>0</v>
      </c>
      <c r="CB47" s="24">
        <f t="shared" si="2"/>
        <v>0</v>
      </c>
      <c r="CC47" s="85">
        <v>0</v>
      </c>
      <c r="CD47" s="84">
        <f t="shared" si="9"/>
        <v>1</v>
      </c>
      <c r="CE47" s="24">
        <f t="shared" si="9"/>
        <v>0</v>
      </c>
      <c r="CF47" s="24">
        <f t="shared" si="9"/>
        <v>1</v>
      </c>
      <c r="CG47" s="24">
        <f t="shared" si="9"/>
        <v>1</v>
      </c>
      <c r="CH47" s="85">
        <f t="shared" si="9"/>
        <v>0</v>
      </c>
      <c r="CI47" s="24">
        <v>1</v>
      </c>
      <c r="CJ47" s="24">
        <v>0</v>
      </c>
      <c r="CK47" s="24">
        <v>1</v>
      </c>
      <c r="CL47" s="24">
        <f t="shared" ref="CL47:CL49" si="52">+CJ47+CK47</f>
        <v>1</v>
      </c>
      <c r="CM47" s="85">
        <v>0</v>
      </c>
      <c r="CN47" s="40"/>
    </row>
    <row r="48" spans="1:92" ht="15.95" customHeight="1" x14ac:dyDescent="0.25">
      <c r="A48" s="47"/>
      <c r="E48" s="23" t="s">
        <v>141</v>
      </c>
      <c r="F48" s="23"/>
      <c r="G48" s="5">
        <f>COUNTA(L15:L46)+COUNTIF(L15:L46,"*&amp;*")</f>
        <v>39</v>
      </c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5</v>
      </c>
      <c r="BB48" s="24">
        <v>8</v>
      </c>
      <c r="BC48" s="24">
        <v>1</v>
      </c>
      <c r="BD48" s="24">
        <f t="shared" si="49"/>
        <v>9</v>
      </c>
      <c r="BE48" s="85">
        <v>2</v>
      </c>
      <c r="BF48" s="84">
        <f t="shared" si="50"/>
        <v>25</v>
      </c>
      <c r="BG48" s="24">
        <f t="shared" si="50"/>
        <v>32</v>
      </c>
      <c r="BH48" s="24">
        <f t="shared" si="50"/>
        <v>11</v>
      </c>
      <c r="BI48" s="24">
        <f t="shared" si="50"/>
        <v>43</v>
      </c>
      <c r="BJ48" s="85">
        <f t="shared" si="50"/>
        <v>8</v>
      </c>
      <c r="BK48" s="24">
        <v>20</v>
      </c>
      <c r="BL48" s="24">
        <v>24</v>
      </c>
      <c r="BM48" s="24">
        <v>10</v>
      </c>
      <c r="BN48" s="24">
        <f t="shared" si="51"/>
        <v>34</v>
      </c>
      <c r="BO48" s="85">
        <v>6</v>
      </c>
      <c r="BP48" s="40"/>
      <c r="BQ48" s="47"/>
      <c r="BR48" s="30">
        <v>8.5</v>
      </c>
      <c r="BS48" s="23" t="s">
        <v>339</v>
      </c>
      <c r="BT48" s="23"/>
      <c r="BU48" s="23"/>
      <c r="BV48" s="23"/>
      <c r="BW48" s="24"/>
      <c r="BX48" s="23"/>
      <c r="BY48" s="84">
        <v>1</v>
      </c>
      <c r="BZ48" s="24">
        <v>0</v>
      </c>
      <c r="CA48" s="24">
        <v>0</v>
      </c>
      <c r="CB48" s="24">
        <f t="shared" si="2"/>
        <v>0</v>
      </c>
      <c r="CC48" s="85">
        <v>0</v>
      </c>
      <c r="CD48" s="84">
        <f t="shared" si="9"/>
        <v>7</v>
      </c>
      <c r="CE48" s="24">
        <f t="shared" si="9"/>
        <v>2</v>
      </c>
      <c r="CF48" s="24">
        <f t="shared" si="9"/>
        <v>5</v>
      </c>
      <c r="CG48" s="24">
        <f t="shared" si="9"/>
        <v>7</v>
      </c>
      <c r="CH48" s="85">
        <f t="shared" si="9"/>
        <v>4</v>
      </c>
      <c r="CI48" s="24">
        <v>6</v>
      </c>
      <c r="CJ48" s="24">
        <v>2</v>
      </c>
      <c r="CK48" s="24">
        <v>5</v>
      </c>
      <c r="CL48" s="24">
        <f t="shared" si="52"/>
        <v>7</v>
      </c>
      <c r="CM48" s="85">
        <v>4</v>
      </c>
      <c r="CN48" s="40"/>
    </row>
    <row r="49" spans="1:92" ht="15.95" customHeight="1" x14ac:dyDescent="0.25">
      <c r="A49" s="47"/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4</v>
      </c>
      <c r="BB49" s="24">
        <v>3</v>
      </c>
      <c r="BC49" s="24">
        <v>4</v>
      </c>
      <c r="BD49" s="24">
        <f t="shared" si="49"/>
        <v>7</v>
      </c>
      <c r="BE49" s="85">
        <v>2</v>
      </c>
      <c r="BF49" s="84">
        <f t="shared" si="50"/>
        <v>17</v>
      </c>
      <c r="BG49" s="24">
        <f t="shared" si="50"/>
        <v>8</v>
      </c>
      <c r="BH49" s="24">
        <f t="shared" si="50"/>
        <v>13</v>
      </c>
      <c r="BI49" s="24">
        <f t="shared" si="50"/>
        <v>21</v>
      </c>
      <c r="BJ49" s="85">
        <f t="shared" si="50"/>
        <v>2</v>
      </c>
      <c r="BK49" s="24">
        <v>13</v>
      </c>
      <c r="BL49" s="24">
        <v>5</v>
      </c>
      <c r="BM49" s="24">
        <v>9</v>
      </c>
      <c r="BN49" s="24">
        <f t="shared" si="51"/>
        <v>14</v>
      </c>
      <c r="BO49" s="85">
        <v>0</v>
      </c>
      <c r="BP49" s="40"/>
      <c r="BQ49" s="47"/>
      <c r="BR49" s="30">
        <v>8</v>
      </c>
      <c r="BS49" s="23" t="s">
        <v>286</v>
      </c>
      <c r="BT49" s="23"/>
      <c r="BU49" s="23"/>
      <c r="BV49" s="23"/>
      <c r="BW49" s="24"/>
      <c r="BX49" s="23"/>
      <c r="BY49" s="84">
        <v>0</v>
      </c>
      <c r="BZ49" s="24">
        <v>0</v>
      </c>
      <c r="CA49" s="24">
        <v>0</v>
      </c>
      <c r="CB49" s="24">
        <f t="shared" si="2"/>
        <v>0</v>
      </c>
      <c r="CC49" s="85">
        <v>0</v>
      </c>
      <c r="CD49" s="84">
        <f t="shared" si="9"/>
        <v>3</v>
      </c>
      <c r="CE49" s="24">
        <f t="shared" si="9"/>
        <v>0</v>
      </c>
      <c r="CF49" s="24">
        <f t="shared" si="9"/>
        <v>3</v>
      </c>
      <c r="CG49" s="24">
        <f t="shared" si="9"/>
        <v>3</v>
      </c>
      <c r="CH49" s="85">
        <f t="shared" si="9"/>
        <v>0</v>
      </c>
      <c r="CI49" s="24">
        <v>3</v>
      </c>
      <c r="CJ49" s="24">
        <v>0</v>
      </c>
      <c r="CK49" s="24">
        <v>3</v>
      </c>
      <c r="CL49" s="24">
        <f t="shared" si="52"/>
        <v>3</v>
      </c>
      <c r="CM49" s="85">
        <v>0</v>
      </c>
      <c r="CN49" s="40"/>
    </row>
    <row r="50" spans="1:92" ht="15.95" customHeight="1" x14ac:dyDescent="0.25">
      <c r="A50" s="47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3</v>
      </c>
      <c r="BB50" s="24">
        <v>2</v>
      </c>
      <c r="BC50" s="24">
        <v>0</v>
      </c>
      <c r="BD50" s="24">
        <f t="shared" si="49"/>
        <v>2</v>
      </c>
      <c r="BE50" s="85">
        <v>0</v>
      </c>
      <c r="BF50" s="84">
        <f t="shared" si="50"/>
        <v>12</v>
      </c>
      <c r="BG50" s="24">
        <f t="shared" si="50"/>
        <v>4</v>
      </c>
      <c r="BH50" s="24">
        <f t="shared" si="50"/>
        <v>9</v>
      </c>
      <c r="BI50" s="24">
        <f t="shared" si="50"/>
        <v>13</v>
      </c>
      <c r="BJ50" s="85">
        <f t="shared" si="50"/>
        <v>0</v>
      </c>
      <c r="BK50" s="24">
        <v>9</v>
      </c>
      <c r="BL50" s="24">
        <v>2</v>
      </c>
      <c r="BM50" s="24">
        <v>9</v>
      </c>
      <c r="BN50" s="24">
        <f t="shared" si="51"/>
        <v>11</v>
      </c>
      <c r="BO50" s="85">
        <v>0</v>
      </c>
      <c r="BP50" s="40"/>
      <c r="BQ50" s="47"/>
      <c r="BR50" s="30">
        <v>7</v>
      </c>
      <c r="BS50" s="23" t="s">
        <v>210</v>
      </c>
      <c r="BT50" s="23"/>
      <c r="BU50" s="23"/>
      <c r="BV50" s="23"/>
      <c r="BW50" s="24"/>
      <c r="BX50" s="23"/>
      <c r="BY50" s="84">
        <v>2</v>
      </c>
      <c r="BZ50" s="24">
        <v>0</v>
      </c>
      <c r="CA50" s="24">
        <v>3</v>
      </c>
      <c r="CB50" s="24">
        <f t="shared" si="2"/>
        <v>3</v>
      </c>
      <c r="CC50" s="85">
        <v>0</v>
      </c>
      <c r="CD50" s="84">
        <f t="shared" si="9"/>
        <v>22</v>
      </c>
      <c r="CE50" s="24">
        <f t="shared" si="9"/>
        <v>4</v>
      </c>
      <c r="CF50" s="24">
        <f t="shared" si="9"/>
        <v>9</v>
      </c>
      <c r="CG50" s="24">
        <f t="shared" si="9"/>
        <v>13</v>
      </c>
      <c r="CH50" s="85">
        <f t="shared" si="9"/>
        <v>2</v>
      </c>
      <c r="CI50" s="24">
        <v>20</v>
      </c>
      <c r="CJ50" s="24">
        <v>4</v>
      </c>
      <c r="CK50" s="24">
        <v>6</v>
      </c>
      <c r="CL50" s="24">
        <f>+CJ50+CK50</f>
        <v>10</v>
      </c>
      <c r="CM50" s="85">
        <v>2</v>
      </c>
      <c r="CN50" s="40"/>
    </row>
    <row r="51" spans="1:92" ht="15.95" customHeight="1" x14ac:dyDescent="0.25">
      <c r="A51" s="47"/>
      <c r="B51" s="6" t="s">
        <v>117</v>
      </c>
      <c r="C51" s="6"/>
      <c r="N51" s="6"/>
      <c r="O51" s="6"/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4</v>
      </c>
      <c r="BB51" s="24">
        <v>4</v>
      </c>
      <c r="BC51" s="24">
        <v>4</v>
      </c>
      <c r="BD51" s="24">
        <f t="shared" si="49"/>
        <v>8</v>
      </c>
      <c r="BE51" s="85">
        <v>0</v>
      </c>
      <c r="BF51" s="84">
        <f t="shared" si="50"/>
        <v>25</v>
      </c>
      <c r="BG51" s="24">
        <f t="shared" si="50"/>
        <v>14</v>
      </c>
      <c r="BH51" s="24">
        <f t="shared" si="50"/>
        <v>13</v>
      </c>
      <c r="BI51" s="24">
        <f t="shared" si="50"/>
        <v>27</v>
      </c>
      <c r="BJ51" s="85">
        <f t="shared" si="50"/>
        <v>0</v>
      </c>
      <c r="BK51" s="24">
        <v>21</v>
      </c>
      <c r="BL51" s="24">
        <v>10</v>
      </c>
      <c r="BM51" s="24">
        <v>9</v>
      </c>
      <c r="BN51" s="24">
        <f t="shared" si="51"/>
        <v>19</v>
      </c>
      <c r="BO51" s="85">
        <v>0</v>
      </c>
      <c r="BP51" s="40"/>
      <c r="BQ51" s="47"/>
      <c r="BR51" s="30">
        <v>7.5</v>
      </c>
      <c r="BS51" s="23" t="s">
        <v>608</v>
      </c>
      <c r="BT51" s="23"/>
      <c r="BU51" s="23"/>
      <c r="BV51" s="23"/>
      <c r="BW51" s="24"/>
      <c r="BX51" s="23"/>
      <c r="BY51" s="84">
        <v>0</v>
      </c>
      <c r="BZ51" s="24">
        <v>0</v>
      </c>
      <c r="CA51" s="24">
        <v>0</v>
      </c>
      <c r="CB51" s="24">
        <f t="shared" si="2"/>
        <v>0</v>
      </c>
      <c r="CC51" s="85">
        <v>0</v>
      </c>
      <c r="CD51" s="84">
        <f t="shared" si="9"/>
        <v>1</v>
      </c>
      <c r="CE51" s="24">
        <f t="shared" si="9"/>
        <v>0</v>
      </c>
      <c r="CF51" s="24">
        <f t="shared" si="9"/>
        <v>0</v>
      </c>
      <c r="CG51" s="24">
        <f t="shared" si="9"/>
        <v>0</v>
      </c>
      <c r="CH51" s="85">
        <f t="shared" si="9"/>
        <v>0</v>
      </c>
      <c r="CI51" s="24">
        <v>1</v>
      </c>
      <c r="CJ51" s="24">
        <v>0</v>
      </c>
      <c r="CK51" s="24">
        <v>0</v>
      </c>
      <c r="CL51" s="24">
        <f t="shared" ref="CL51:CL54" si="53">+CJ51+CK51</f>
        <v>0</v>
      </c>
      <c r="CM51" s="85">
        <v>0</v>
      </c>
      <c r="CN51" s="40"/>
    </row>
    <row r="52" spans="1:92" ht="15.95" customHeight="1" x14ac:dyDescent="0.25">
      <c r="A52" s="47"/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6</v>
      </c>
      <c r="BB52" s="24">
        <v>2</v>
      </c>
      <c r="BC52" s="24">
        <v>11</v>
      </c>
      <c r="BD52" s="24">
        <f t="shared" si="49"/>
        <v>13</v>
      </c>
      <c r="BE52" s="85">
        <v>2</v>
      </c>
      <c r="BF52" s="84">
        <f t="shared" si="50"/>
        <v>27</v>
      </c>
      <c r="BG52" s="24">
        <f t="shared" si="50"/>
        <v>10</v>
      </c>
      <c r="BH52" s="24">
        <f t="shared" si="50"/>
        <v>28</v>
      </c>
      <c r="BI52" s="24">
        <f t="shared" si="50"/>
        <v>38</v>
      </c>
      <c r="BJ52" s="85">
        <f t="shared" si="50"/>
        <v>16</v>
      </c>
      <c r="BK52" s="24">
        <v>21</v>
      </c>
      <c r="BL52" s="24">
        <v>8</v>
      </c>
      <c r="BM52" s="24">
        <v>17</v>
      </c>
      <c r="BN52" s="24">
        <f t="shared" si="51"/>
        <v>25</v>
      </c>
      <c r="BO52" s="85">
        <v>14</v>
      </c>
      <c r="BP52" s="40"/>
      <c r="BQ52" s="47"/>
      <c r="BR52" s="30">
        <v>6</v>
      </c>
      <c r="BS52" s="23" t="s">
        <v>364</v>
      </c>
      <c r="BT52" s="23"/>
      <c r="BU52" s="23"/>
      <c r="BV52" s="23"/>
      <c r="BW52" s="24"/>
      <c r="BX52" s="23"/>
      <c r="BY52" s="84">
        <v>1</v>
      </c>
      <c r="BZ52" s="24">
        <v>0</v>
      </c>
      <c r="CA52" s="24">
        <v>0</v>
      </c>
      <c r="CB52" s="24">
        <f t="shared" si="2"/>
        <v>0</v>
      </c>
      <c r="CC52" s="85">
        <v>0</v>
      </c>
      <c r="CD52" s="84">
        <f t="shared" si="9"/>
        <v>4</v>
      </c>
      <c r="CE52" s="24">
        <f t="shared" si="9"/>
        <v>0</v>
      </c>
      <c r="CF52" s="24">
        <f t="shared" si="9"/>
        <v>2</v>
      </c>
      <c r="CG52" s="24">
        <f t="shared" si="9"/>
        <v>2</v>
      </c>
      <c r="CH52" s="85">
        <f t="shared" si="9"/>
        <v>0</v>
      </c>
      <c r="CI52" s="24">
        <v>3</v>
      </c>
      <c r="CJ52" s="24">
        <v>0</v>
      </c>
      <c r="CK52" s="24">
        <v>2</v>
      </c>
      <c r="CL52" s="24">
        <f t="shared" si="53"/>
        <v>2</v>
      </c>
      <c r="CM52" s="85">
        <v>0</v>
      </c>
      <c r="CN52" s="40"/>
    </row>
    <row r="53" spans="1:92" ht="15.95" customHeight="1" x14ac:dyDescent="0.25">
      <c r="A53" s="47"/>
      <c r="C53" s="6" t="s">
        <v>86</v>
      </c>
      <c r="H53" s="6" t="s">
        <v>93</v>
      </c>
      <c r="M53" s="6" t="s">
        <v>94</v>
      </c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49"/>
        <v>0</v>
      </c>
      <c r="BE53" s="85">
        <v>0</v>
      </c>
      <c r="BF53" s="84">
        <f t="shared" si="50"/>
        <v>12</v>
      </c>
      <c r="BG53" s="24">
        <f t="shared" si="50"/>
        <v>0</v>
      </c>
      <c r="BH53" s="24">
        <f t="shared" si="50"/>
        <v>5</v>
      </c>
      <c r="BI53" s="24">
        <f t="shared" si="50"/>
        <v>5</v>
      </c>
      <c r="BJ53" s="85">
        <f t="shared" si="50"/>
        <v>0</v>
      </c>
      <c r="BK53" s="24">
        <v>12</v>
      </c>
      <c r="BL53" s="24">
        <v>0</v>
      </c>
      <c r="BM53" s="24">
        <v>5</v>
      </c>
      <c r="BN53" s="24">
        <f t="shared" si="51"/>
        <v>5</v>
      </c>
      <c r="BO53" s="85">
        <v>0</v>
      </c>
      <c r="BP53" s="40"/>
      <c r="BQ53" s="47"/>
      <c r="BR53" s="30">
        <v>9</v>
      </c>
      <c r="BS53" s="23" t="s">
        <v>281</v>
      </c>
      <c r="BT53" s="23"/>
      <c r="BU53" s="23"/>
      <c r="BV53" s="23"/>
      <c r="BW53" s="24"/>
      <c r="BX53" s="23"/>
      <c r="BY53" s="84">
        <v>0</v>
      </c>
      <c r="BZ53" s="24">
        <v>0</v>
      </c>
      <c r="CA53" s="24">
        <v>0</v>
      </c>
      <c r="CB53" s="24">
        <f t="shared" si="2"/>
        <v>0</v>
      </c>
      <c r="CC53" s="85">
        <v>0</v>
      </c>
      <c r="CD53" s="84">
        <f t="shared" si="9"/>
        <v>2</v>
      </c>
      <c r="CE53" s="24">
        <f t="shared" si="9"/>
        <v>0</v>
      </c>
      <c r="CF53" s="24">
        <f t="shared" si="9"/>
        <v>0</v>
      </c>
      <c r="CG53" s="24">
        <f t="shared" si="9"/>
        <v>0</v>
      </c>
      <c r="CH53" s="85">
        <f t="shared" si="9"/>
        <v>0</v>
      </c>
      <c r="CI53" s="24">
        <v>2</v>
      </c>
      <c r="CJ53" s="24">
        <v>0</v>
      </c>
      <c r="CK53" s="24">
        <v>0</v>
      </c>
      <c r="CL53" s="24">
        <f t="shared" si="53"/>
        <v>0</v>
      </c>
      <c r="CM53" s="85">
        <v>0</v>
      </c>
      <c r="CN53" s="40"/>
    </row>
    <row r="54" spans="1:92" ht="15.95" customHeight="1" x14ac:dyDescent="0.25">
      <c r="A54" s="47"/>
      <c r="C54" s="23" t="s">
        <v>140</v>
      </c>
      <c r="F54" s="23"/>
      <c r="H54" s="23" t="s">
        <v>140</v>
      </c>
      <c r="I54" s="23"/>
      <c r="J54" s="23"/>
      <c r="K54" s="23"/>
      <c r="L54" s="23"/>
      <c r="M54" s="23" t="s">
        <v>881</v>
      </c>
      <c r="O54" s="23"/>
      <c r="P54" s="23"/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6</v>
      </c>
      <c r="BB54" s="24">
        <v>0</v>
      </c>
      <c r="BC54" s="24">
        <v>1</v>
      </c>
      <c r="BD54" s="24">
        <f t="shared" si="49"/>
        <v>1</v>
      </c>
      <c r="BE54" s="85">
        <v>0</v>
      </c>
      <c r="BF54" s="84">
        <f t="shared" si="50"/>
        <v>23</v>
      </c>
      <c r="BG54" s="24">
        <f t="shared" si="50"/>
        <v>0</v>
      </c>
      <c r="BH54" s="24">
        <f t="shared" si="50"/>
        <v>6</v>
      </c>
      <c r="BI54" s="24">
        <f t="shared" si="50"/>
        <v>6</v>
      </c>
      <c r="BJ54" s="85">
        <f t="shared" si="50"/>
        <v>4</v>
      </c>
      <c r="BK54" s="24">
        <v>17</v>
      </c>
      <c r="BL54" s="24">
        <v>0</v>
      </c>
      <c r="BM54" s="24">
        <v>5</v>
      </c>
      <c r="BN54" s="24">
        <f t="shared" si="51"/>
        <v>5</v>
      </c>
      <c r="BO54" s="85">
        <v>4</v>
      </c>
      <c r="BP54" s="40"/>
      <c r="BQ54" s="47"/>
      <c r="BR54" s="30">
        <v>6</v>
      </c>
      <c r="BS54" s="23" t="s">
        <v>282</v>
      </c>
      <c r="BT54" s="23"/>
      <c r="BU54" s="23"/>
      <c r="BV54" s="23"/>
      <c r="BW54" s="24"/>
      <c r="BX54" s="23"/>
      <c r="BY54" s="84">
        <v>6</v>
      </c>
      <c r="BZ54" s="24">
        <v>0</v>
      </c>
      <c r="CA54" s="24">
        <v>0</v>
      </c>
      <c r="CB54" s="24">
        <f t="shared" si="2"/>
        <v>0</v>
      </c>
      <c r="CC54" s="85">
        <v>0</v>
      </c>
      <c r="CD54" s="84">
        <f t="shared" si="9"/>
        <v>21</v>
      </c>
      <c r="CE54" s="24">
        <f t="shared" si="9"/>
        <v>2</v>
      </c>
      <c r="CF54" s="24">
        <f t="shared" si="9"/>
        <v>2</v>
      </c>
      <c r="CG54" s="24">
        <f t="shared" si="9"/>
        <v>4</v>
      </c>
      <c r="CH54" s="85">
        <f t="shared" si="9"/>
        <v>2</v>
      </c>
      <c r="CI54" s="24">
        <v>15</v>
      </c>
      <c r="CJ54" s="24">
        <v>2</v>
      </c>
      <c r="CK54" s="24">
        <v>2</v>
      </c>
      <c r="CL54" s="24">
        <f t="shared" si="53"/>
        <v>4</v>
      </c>
      <c r="CM54" s="85">
        <v>2</v>
      </c>
      <c r="CN54" s="40"/>
    </row>
    <row r="55" spans="1:92" ht="15.95" customHeight="1" thickBot="1" x14ac:dyDescent="0.3">
      <c r="A55" s="47"/>
      <c r="C55" s="23"/>
      <c r="H55" s="23"/>
      <c r="M55" s="23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49"/>
        <v>0</v>
      </c>
      <c r="BE55" s="85">
        <v>0</v>
      </c>
      <c r="BF55" s="84">
        <f t="shared" si="50"/>
        <v>17</v>
      </c>
      <c r="BG55" s="24">
        <f t="shared" si="50"/>
        <v>4</v>
      </c>
      <c r="BH55" s="24">
        <f t="shared" si="50"/>
        <v>5</v>
      </c>
      <c r="BI55" s="24">
        <f t="shared" si="50"/>
        <v>9</v>
      </c>
      <c r="BJ55" s="85">
        <f t="shared" si="50"/>
        <v>0</v>
      </c>
      <c r="BK55" s="24">
        <v>17</v>
      </c>
      <c r="BL55" s="24">
        <v>4</v>
      </c>
      <c r="BM55" s="24">
        <v>5</v>
      </c>
      <c r="BN55" s="24">
        <f t="shared" si="51"/>
        <v>9</v>
      </c>
      <c r="BO55" s="85">
        <v>0</v>
      </c>
      <c r="BP55" s="40"/>
      <c r="BQ55" s="47"/>
      <c r="BR55" s="30">
        <v>6</v>
      </c>
      <c r="BS55" s="23" t="s">
        <v>211</v>
      </c>
      <c r="BT55" s="23"/>
      <c r="BU55" s="23"/>
      <c r="BV55" s="23"/>
      <c r="BW55" s="24"/>
      <c r="BX55" s="23"/>
      <c r="BY55" s="84">
        <v>4</v>
      </c>
      <c r="BZ55" s="24">
        <v>0</v>
      </c>
      <c r="CA55" s="24">
        <v>2</v>
      </c>
      <c r="CB55" s="24">
        <f t="shared" si="2"/>
        <v>2</v>
      </c>
      <c r="CC55" s="85">
        <v>0</v>
      </c>
      <c r="CD55" s="84">
        <f t="shared" si="9"/>
        <v>6</v>
      </c>
      <c r="CE55" s="24">
        <f t="shared" si="9"/>
        <v>0</v>
      </c>
      <c r="CF55" s="24">
        <f t="shared" si="9"/>
        <v>3</v>
      </c>
      <c r="CG55" s="24">
        <f t="shared" si="9"/>
        <v>3</v>
      </c>
      <c r="CH55" s="85">
        <f t="shared" si="9"/>
        <v>0</v>
      </c>
      <c r="CI55" s="24">
        <v>2</v>
      </c>
      <c r="CJ55" s="24">
        <v>0</v>
      </c>
      <c r="CK55" s="24">
        <v>1</v>
      </c>
      <c r="CL55" s="24">
        <f>+CJ55+CK55</f>
        <v>1</v>
      </c>
      <c r="CM55" s="85">
        <v>0</v>
      </c>
      <c r="CN55" s="40"/>
    </row>
    <row r="56" spans="1:92" ht="15.95" customHeight="1" x14ac:dyDescent="0.25">
      <c r="A56" s="47"/>
      <c r="C56" s="23"/>
      <c r="M56" s="23"/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6</v>
      </c>
      <c r="BB56" s="24">
        <v>1</v>
      </c>
      <c r="BC56" s="24">
        <v>2</v>
      </c>
      <c r="BD56" s="24">
        <f t="shared" si="49"/>
        <v>3</v>
      </c>
      <c r="BE56" s="85">
        <v>0</v>
      </c>
      <c r="BF56" s="84">
        <f t="shared" si="50"/>
        <v>28</v>
      </c>
      <c r="BG56" s="24">
        <f t="shared" si="50"/>
        <v>6</v>
      </c>
      <c r="BH56" s="24">
        <f t="shared" si="50"/>
        <v>16</v>
      </c>
      <c r="BI56" s="24">
        <f t="shared" si="50"/>
        <v>22</v>
      </c>
      <c r="BJ56" s="85">
        <f t="shared" si="50"/>
        <v>8</v>
      </c>
      <c r="BK56" s="24">
        <v>22</v>
      </c>
      <c r="BL56" s="24">
        <v>5</v>
      </c>
      <c r="BM56" s="24">
        <v>14</v>
      </c>
      <c r="BN56" s="24">
        <f t="shared" si="51"/>
        <v>19</v>
      </c>
      <c r="BO56" s="85">
        <v>8</v>
      </c>
      <c r="BP56" s="40"/>
      <c r="BQ56" s="47"/>
      <c r="BR56" s="57"/>
      <c r="BS56" s="34" t="s">
        <v>120</v>
      </c>
      <c r="BT56" s="34"/>
      <c r="BU56" s="34"/>
      <c r="BV56" s="57"/>
      <c r="BW56" s="15"/>
      <c r="BX56" s="34"/>
      <c r="BY56" s="86">
        <f>SUM(BY6:BY55)</f>
        <v>100</v>
      </c>
      <c r="BZ56" s="15">
        <f t="shared" ref="BZ56:CB56" si="54">SUM(BZ6:BZ55)</f>
        <v>22</v>
      </c>
      <c r="CA56" s="15">
        <f t="shared" si="54"/>
        <v>45</v>
      </c>
      <c r="CB56" s="15">
        <f t="shared" si="54"/>
        <v>67</v>
      </c>
      <c r="CC56" s="87">
        <f>SUM(CC6:CC55)</f>
        <v>8</v>
      </c>
      <c r="CD56" s="86">
        <f>SUM(CD6:CD55)</f>
        <v>407</v>
      </c>
      <c r="CE56" s="15">
        <f t="shared" ref="CE56:CG56" si="55">SUM(CE6:CE55)</f>
        <v>114</v>
      </c>
      <c r="CF56" s="15">
        <f t="shared" si="55"/>
        <v>174</v>
      </c>
      <c r="CG56" s="15">
        <f t="shared" si="55"/>
        <v>288</v>
      </c>
      <c r="CH56" s="87">
        <f>SUM(CH6:CH55)</f>
        <v>52</v>
      </c>
      <c r="CI56" s="86">
        <f>SUM(CI6:CI55)</f>
        <v>307</v>
      </c>
      <c r="CJ56" s="15">
        <f t="shared" ref="CJ56:CL56" si="56">SUM(CJ6:CJ55)</f>
        <v>92</v>
      </c>
      <c r="CK56" s="15">
        <f t="shared" si="56"/>
        <v>129</v>
      </c>
      <c r="CL56" s="15">
        <f t="shared" si="56"/>
        <v>221</v>
      </c>
      <c r="CM56" s="87">
        <f>SUM(CM6:CM55)</f>
        <v>44</v>
      </c>
      <c r="CN56" s="40"/>
    </row>
    <row r="57" spans="1:92" ht="15.95" customHeight="1" x14ac:dyDescent="0.25">
      <c r="A57" s="47"/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6</v>
      </c>
      <c r="BB57" s="24">
        <v>0</v>
      </c>
      <c r="BC57" s="24">
        <v>2</v>
      </c>
      <c r="BD57" s="24">
        <f t="shared" si="49"/>
        <v>2</v>
      </c>
      <c r="BE57" s="85">
        <v>0</v>
      </c>
      <c r="BF57" s="84">
        <f t="shared" si="50"/>
        <v>24</v>
      </c>
      <c r="BG57" s="24">
        <f t="shared" si="50"/>
        <v>0</v>
      </c>
      <c r="BH57" s="24">
        <f t="shared" si="50"/>
        <v>9</v>
      </c>
      <c r="BI57" s="24">
        <f t="shared" si="50"/>
        <v>9</v>
      </c>
      <c r="BJ57" s="85">
        <f t="shared" si="50"/>
        <v>0</v>
      </c>
      <c r="BK57" s="24">
        <v>18</v>
      </c>
      <c r="BL57" s="24">
        <v>0</v>
      </c>
      <c r="BM57" s="24">
        <v>7</v>
      </c>
      <c r="BN57" s="24">
        <f t="shared" si="51"/>
        <v>7</v>
      </c>
      <c r="BO57" s="85">
        <v>0</v>
      </c>
      <c r="BP57" s="40"/>
      <c r="BQ57" s="47"/>
      <c r="BR57" s="30"/>
      <c r="BS57" s="23"/>
      <c r="BT57" s="23"/>
      <c r="BU57" s="23"/>
      <c r="BV57" s="30"/>
      <c r="BW57" s="24"/>
      <c r="BX57" s="23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40"/>
    </row>
    <row r="58" spans="1:92" ht="15.95" customHeight="1" thickBot="1" x14ac:dyDescent="0.3">
      <c r="A58" s="47"/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65</v>
      </c>
      <c r="BB58" s="25">
        <f>SUM(BB46:BB57)</f>
        <v>24</v>
      </c>
      <c r="BC58" s="25">
        <f>SUM(BC46:BC57)</f>
        <v>38</v>
      </c>
      <c r="BD58" s="25">
        <f>+BC58+BB58</f>
        <v>62</v>
      </c>
      <c r="BE58" s="89">
        <f>SUM(BE46:BE57)</f>
        <v>8</v>
      </c>
      <c r="BF58" s="88">
        <f>SUM(BF46:BF57)</f>
        <v>306</v>
      </c>
      <c r="BG58" s="25">
        <f>SUM(BG46:BG57)</f>
        <v>97</v>
      </c>
      <c r="BH58" s="25">
        <f>SUM(BH46:BH57)</f>
        <v>154</v>
      </c>
      <c r="BI58" s="25">
        <f>+BH58+BG58</f>
        <v>251</v>
      </c>
      <c r="BJ58" s="89">
        <f>SUM(BJ46:BJ57)</f>
        <v>46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16"/>
      <c r="BS58" s="16"/>
      <c r="BT58" s="16"/>
      <c r="BU58" s="16"/>
      <c r="BV58" s="16"/>
      <c r="BW58" s="16"/>
      <c r="BX58" s="16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40"/>
    </row>
    <row r="59" spans="1:92" ht="15.95" customHeight="1" x14ac:dyDescent="0.25">
      <c r="A59" s="47"/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28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23" t="s">
        <v>131</v>
      </c>
      <c r="H79" s="24"/>
      <c r="I79" s="24">
        <v>28</v>
      </c>
      <c r="J79" s="24">
        <v>29</v>
      </c>
      <c r="K79" s="24">
        <v>39</v>
      </c>
      <c r="L79" s="55">
        <v>68</v>
      </c>
      <c r="M79" s="24">
        <v>8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23" t="s">
        <v>131</v>
      </c>
      <c r="H80" s="24"/>
      <c r="I80" s="24">
        <v>28</v>
      </c>
      <c r="J80" s="24">
        <v>35</v>
      </c>
      <c r="K80" s="24">
        <v>27</v>
      </c>
      <c r="L80" s="55">
        <v>62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8</v>
      </c>
      <c r="BB80" s="24">
        <v>0</v>
      </c>
      <c r="BC80" s="24">
        <v>0</v>
      </c>
      <c r="BD80" s="24">
        <f t="shared" ref="BD80:BD91" si="57">+BB80+BC80</f>
        <v>0</v>
      </c>
      <c r="BE80" s="85">
        <v>2</v>
      </c>
      <c r="BF80" s="84">
        <f t="shared" ref="BF80:BJ91" si="58">+BK80+BA80</f>
        <v>58</v>
      </c>
      <c r="BG80" s="24">
        <f t="shared" si="58"/>
        <v>13</v>
      </c>
      <c r="BH80" s="24">
        <f t="shared" si="58"/>
        <v>23</v>
      </c>
      <c r="BI80" s="24">
        <f t="shared" si="58"/>
        <v>36</v>
      </c>
      <c r="BJ80" s="85">
        <f t="shared" si="58"/>
        <v>12</v>
      </c>
      <c r="BK80" s="24">
        <v>50</v>
      </c>
      <c r="BL80" s="24">
        <v>13</v>
      </c>
      <c r="BM80" s="24">
        <v>23</v>
      </c>
      <c r="BN80" s="24">
        <f t="shared" ref="BN80:BN91" si="59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61</v>
      </c>
      <c r="E81" s="23"/>
      <c r="F81" s="23"/>
      <c r="G81" s="23" t="s">
        <v>17</v>
      </c>
      <c r="H81" s="24"/>
      <c r="I81" s="24">
        <v>24</v>
      </c>
      <c r="J81" s="24">
        <v>29</v>
      </c>
      <c r="K81" s="24">
        <v>21</v>
      </c>
      <c r="L81" s="55">
        <v>50</v>
      </c>
      <c r="M81" s="24">
        <v>6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4</v>
      </c>
      <c r="BB81" s="24">
        <v>0</v>
      </c>
      <c r="BC81" s="24">
        <v>1</v>
      </c>
      <c r="BD81" s="24">
        <f t="shared" si="57"/>
        <v>1</v>
      </c>
      <c r="BE81" s="85">
        <v>0</v>
      </c>
      <c r="BF81" s="84">
        <f t="shared" si="58"/>
        <v>20</v>
      </c>
      <c r="BG81" s="24">
        <f t="shared" si="58"/>
        <v>0</v>
      </c>
      <c r="BH81" s="24">
        <f t="shared" si="58"/>
        <v>2</v>
      </c>
      <c r="BI81" s="24">
        <f t="shared" si="58"/>
        <v>2</v>
      </c>
      <c r="BJ81" s="85">
        <f t="shared" si="58"/>
        <v>0</v>
      </c>
      <c r="BK81" s="24">
        <v>16</v>
      </c>
      <c r="BL81" s="24">
        <v>0</v>
      </c>
      <c r="BM81" s="24">
        <v>1</v>
      </c>
      <c r="BN81" s="24">
        <f t="shared" si="59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78</v>
      </c>
      <c r="E82" s="23"/>
      <c r="F82" s="23"/>
      <c r="G82" s="23" t="s">
        <v>23</v>
      </c>
      <c r="H82" s="24"/>
      <c r="I82" s="24">
        <v>24</v>
      </c>
      <c r="J82" s="24">
        <v>36</v>
      </c>
      <c r="K82" s="24">
        <v>11</v>
      </c>
      <c r="L82" s="55">
        <v>47</v>
      </c>
      <c r="M82" s="24">
        <v>10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60">SUMIF($V$97:$V$103,$V82,AC$97:AC$103)+SUMIF($V$111:$V$121,$V82,AC$111:AC$121)</f>
        <v>1</v>
      </c>
      <c r="AD82" s="24">
        <f t="shared" si="60"/>
        <v>0</v>
      </c>
      <c r="AE82" s="24">
        <f t="shared" si="60"/>
        <v>1</v>
      </c>
      <c r="AF82" s="24">
        <f t="shared" si="60"/>
        <v>0</v>
      </c>
      <c r="AG82" s="115">
        <f t="shared" ref="AG82" si="61">(2*AD82+AF82)/(2*AC82)</f>
        <v>0</v>
      </c>
      <c r="AH82" s="115"/>
      <c r="AI82" s="24">
        <f t="shared" ref="AI82:AK91" si="62">SUMIF($V$97:$V$103,$V82,AI$97:AI$103)+SUMIF($V$111:$V$121,$V82,AI$111:AI$121)</f>
        <v>4</v>
      </c>
      <c r="AJ82" s="24">
        <f t="shared" si="62"/>
        <v>0</v>
      </c>
      <c r="AK82" s="24">
        <f t="shared" si="62"/>
        <v>0</v>
      </c>
      <c r="AL82" s="29">
        <f t="shared" ref="AL82:AL92" si="63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6</v>
      </c>
      <c r="BB82" s="24">
        <v>5</v>
      </c>
      <c r="BC82" s="24">
        <v>2</v>
      </c>
      <c r="BD82" s="24">
        <f t="shared" si="57"/>
        <v>7</v>
      </c>
      <c r="BE82" s="85">
        <v>0</v>
      </c>
      <c r="BF82" s="84">
        <f t="shared" si="58"/>
        <v>24</v>
      </c>
      <c r="BG82" s="24">
        <f t="shared" si="58"/>
        <v>36</v>
      </c>
      <c r="BH82" s="24">
        <f t="shared" si="58"/>
        <v>11</v>
      </c>
      <c r="BI82" s="24">
        <f t="shared" si="58"/>
        <v>47</v>
      </c>
      <c r="BJ82" s="85">
        <f t="shared" si="58"/>
        <v>10</v>
      </c>
      <c r="BK82" s="24">
        <v>18</v>
      </c>
      <c r="BL82" s="24">
        <v>31</v>
      </c>
      <c r="BM82" s="24">
        <v>9</v>
      </c>
      <c r="BN82" s="24">
        <f t="shared" si="59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118" si="64">+BZ82+CA82</f>
        <v>0</v>
      </c>
      <c r="CC82" s="85">
        <v>0</v>
      </c>
      <c r="CD82" s="84">
        <f t="shared" ref="CD82:CH97" si="65">+CI82+BY82</f>
        <v>3.5</v>
      </c>
      <c r="CE82" s="24">
        <f t="shared" si="65"/>
        <v>0</v>
      </c>
      <c r="CF82" s="24">
        <f t="shared" si="65"/>
        <v>1</v>
      </c>
      <c r="CG82" s="24">
        <f t="shared" si="65"/>
        <v>1</v>
      </c>
      <c r="CH82" s="85">
        <f t="shared" si="65"/>
        <v>0</v>
      </c>
      <c r="CI82" s="24">
        <v>3.5</v>
      </c>
      <c r="CJ82" s="24">
        <v>0</v>
      </c>
      <c r="CK82" s="24">
        <v>1</v>
      </c>
      <c r="CL82" s="24">
        <f t="shared" ref="CL82:CL91" si="66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125</v>
      </c>
      <c r="E83" s="23"/>
      <c r="F83" s="23"/>
      <c r="G83" s="23" t="s">
        <v>25</v>
      </c>
      <c r="H83" s="24"/>
      <c r="I83" s="24">
        <v>28</v>
      </c>
      <c r="J83" s="24">
        <v>35</v>
      </c>
      <c r="K83" s="24">
        <v>11</v>
      </c>
      <c r="L83" s="55">
        <v>46</v>
      </c>
      <c r="M83" s="24">
        <v>0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60"/>
        <v>5</v>
      </c>
      <c r="AD83" s="24">
        <f t="shared" si="60"/>
        <v>5</v>
      </c>
      <c r="AE83" s="24">
        <f t="shared" si="60"/>
        <v>0</v>
      </c>
      <c r="AF83" s="24">
        <f t="shared" si="60"/>
        <v>0</v>
      </c>
      <c r="AG83" s="115">
        <f t="shared" ref="AG83:AG86" si="67">+(AD83*2+AF83)/(2*AC83)</f>
        <v>1</v>
      </c>
      <c r="AH83" s="115"/>
      <c r="AI83" s="24">
        <f t="shared" si="62"/>
        <v>7</v>
      </c>
      <c r="AJ83" s="24">
        <f t="shared" si="62"/>
        <v>0</v>
      </c>
      <c r="AK83" s="24">
        <f t="shared" si="62"/>
        <v>0</v>
      </c>
      <c r="AL83" s="26">
        <f t="shared" si="63"/>
        <v>1.4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6</v>
      </c>
      <c r="BB83" s="24">
        <v>2</v>
      </c>
      <c r="BC83" s="24">
        <v>2</v>
      </c>
      <c r="BD83" s="24">
        <f t="shared" si="57"/>
        <v>4</v>
      </c>
      <c r="BE83" s="85">
        <v>2</v>
      </c>
      <c r="BF83" s="84">
        <f t="shared" si="58"/>
        <v>25</v>
      </c>
      <c r="BG83" s="24">
        <f t="shared" si="58"/>
        <v>22</v>
      </c>
      <c r="BH83" s="24">
        <f t="shared" si="58"/>
        <v>18</v>
      </c>
      <c r="BI83" s="24">
        <f t="shared" si="58"/>
        <v>40</v>
      </c>
      <c r="BJ83" s="85">
        <f t="shared" si="58"/>
        <v>4</v>
      </c>
      <c r="BK83" s="24">
        <v>19</v>
      </c>
      <c r="BL83" s="24">
        <v>20</v>
      </c>
      <c r="BM83" s="24">
        <v>16</v>
      </c>
      <c r="BN83" s="24">
        <f t="shared" si="59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64"/>
        <v>0</v>
      </c>
      <c r="CC83" s="85">
        <v>0</v>
      </c>
      <c r="CD83" s="84">
        <f t="shared" si="65"/>
        <v>3</v>
      </c>
      <c r="CE83" s="24">
        <f t="shared" si="65"/>
        <v>1</v>
      </c>
      <c r="CF83" s="24">
        <f t="shared" si="65"/>
        <v>1</v>
      </c>
      <c r="CG83" s="24">
        <f t="shared" si="65"/>
        <v>2</v>
      </c>
      <c r="CH83" s="85">
        <f t="shared" si="65"/>
        <v>0</v>
      </c>
      <c r="CI83" s="24">
        <v>3</v>
      </c>
      <c r="CJ83" s="24">
        <v>1</v>
      </c>
      <c r="CK83" s="24">
        <v>1</v>
      </c>
      <c r="CL83" s="24">
        <f t="shared" si="66"/>
        <v>2</v>
      </c>
      <c r="CM83" s="85">
        <v>0</v>
      </c>
      <c r="CN83" s="40"/>
    </row>
    <row r="84" spans="1:92" ht="15.75" customHeight="1" x14ac:dyDescent="0.25">
      <c r="A84" s="40"/>
      <c r="D84" s="23" t="s">
        <v>119</v>
      </c>
      <c r="E84" s="23"/>
      <c r="F84" s="23"/>
      <c r="G84" s="23" t="s">
        <v>19</v>
      </c>
      <c r="H84" s="24"/>
      <c r="I84" s="24">
        <v>25</v>
      </c>
      <c r="J84" s="24">
        <v>32</v>
      </c>
      <c r="K84" s="24">
        <v>11</v>
      </c>
      <c r="L84" s="55">
        <v>43</v>
      </c>
      <c r="M84" s="24">
        <v>8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60"/>
        <v>5</v>
      </c>
      <c r="AD84" s="24">
        <f t="shared" si="60"/>
        <v>3</v>
      </c>
      <c r="AE84" s="24">
        <f t="shared" si="60"/>
        <v>2</v>
      </c>
      <c r="AF84" s="24">
        <f t="shared" si="60"/>
        <v>0</v>
      </c>
      <c r="AG84" s="115">
        <f t="shared" si="67"/>
        <v>0.6</v>
      </c>
      <c r="AH84" s="115"/>
      <c r="AI84" s="24">
        <f t="shared" si="62"/>
        <v>10</v>
      </c>
      <c r="AJ84" s="24">
        <f t="shared" si="62"/>
        <v>0</v>
      </c>
      <c r="AK84" s="24">
        <f t="shared" si="62"/>
        <v>0</v>
      </c>
      <c r="AL84" s="26">
        <f t="shared" si="63"/>
        <v>2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6</v>
      </c>
      <c r="BB84" s="24">
        <v>1</v>
      </c>
      <c r="BC84" s="24">
        <v>2</v>
      </c>
      <c r="BD84" s="24">
        <f t="shared" si="57"/>
        <v>3</v>
      </c>
      <c r="BE84" s="85">
        <v>2</v>
      </c>
      <c r="BF84" s="84">
        <f t="shared" si="58"/>
        <v>28</v>
      </c>
      <c r="BG84" s="24">
        <f t="shared" si="58"/>
        <v>10</v>
      </c>
      <c r="BH84" s="24">
        <f t="shared" si="58"/>
        <v>19</v>
      </c>
      <c r="BI84" s="24">
        <f t="shared" si="58"/>
        <v>29</v>
      </c>
      <c r="BJ84" s="85">
        <f t="shared" si="58"/>
        <v>4</v>
      </c>
      <c r="BK84" s="24">
        <v>22</v>
      </c>
      <c r="BL84" s="24">
        <v>9</v>
      </c>
      <c r="BM84" s="24">
        <v>17</v>
      </c>
      <c r="BN84" s="24">
        <f t="shared" si="59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64"/>
        <v>0</v>
      </c>
      <c r="CC84" s="85">
        <v>0</v>
      </c>
      <c r="CD84" s="84">
        <f t="shared" si="65"/>
        <v>1</v>
      </c>
      <c r="CE84" s="24">
        <f t="shared" si="65"/>
        <v>0</v>
      </c>
      <c r="CF84" s="24">
        <f t="shared" si="65"/>
        <v>0</v>
      </c>
      <c r="CG84" s="24">
        <f t="shared" si="65"/>
        <v>0</v>
      </c>
      <c r="CH84" s="85">
        <f t="shared" si="65"/>
        <v>0</v>
      </c>
      <c r="CI84" s="24">
        <v>1</v>
      </c>
      <c r="CJ84" s="24">
        <v>0</v>
      </c>
      <c r="CK84" s="24">
        <v>0</v>
      </c>
      <c r="CL84" s="24">
        <f t="shared" si="66"/>
        <v>0</v>
      </c>
      <c r="CM84" s="85">
        <v>0</v>
      </c>
      <c r="CN84" s="40"/>
    </row>
    <row r="85" spans="1:92" ht="15.75" customHeight="1" x14ac:dyDescent="0.25">
      <c r="A85" s="40"/>
      <c r="D85" s="23" t="s">
        <v>112</v>
      </c>
      <c r="E85" s="23"/>
      <c r="F85" s="23"/>
      <c r="G85" s="23" t="s">
        <v>15</v>
      </c>
      <c r="H85" s="24"/>
      <c r="I85" s="24">
        <v>23</v>
      </c>
      <c r="J85" s="24">
        <v>24</v>
      </c>
      <c r="K85" s="24">
        <v>16</v>
      </c>
      <c r="L85" s="55">
        <v>40</v>
      </c>
      <c r="M85" s="24">
        <v>10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60"/>
        <v>9</v>
      </c>
      <c r="AD85" s="24">
        <f t="shared" si="60"/>
        <v>1</v>
      </c>
      <c r="AE85" s="24">
        <f t="shared" si="60"/>
        <v>6</v>
      </c>
      <c r="AF85" s="24">
        <f t="shared" si="60"/>
        <v>2</v>
      </c>
      <c r="AG85" s="115">
        <f t="shared" si="67"/>
        <v>0.22222222222222221</v>
      </c>
      <c r="AH85" s="115"/>
      <c r="AI85" s="24">
        <f t="shared" si="62"/>
        <v>23</v>
      </c>
      <c r="AJ85" s="24">
        <f t="shared" si="62"/>
        <v>1</v>
      </c>
      <c r="AK85" s="24">
        <f t="shared" si="62"/>
        <v>0</v>
      </c>
      <c r="AL85" s="26">
        <f t="shared" si="63"/>
        <v>2.5555555555555554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6</v>
      </c>
      <c r="BB85" s="24">
        <v>1</v>
      </c>
      <c r="BC85" s="24">
        <v>2</v>
      </c>
      <c r="BD85" s="24">
        <f t="shared" si="57"/>
        <v>3</v>
      </c>
      <c r="BE85" s="85">
        <v>0</v>
      </c>
      <c r="BF85" s="84">
        <f t="shared" si="58"/>
        <v>25</v>
      </c>
      <c r="BG85" s="24">
        <f t="shared" si="58"/>
        <v>4</v>
      </c>
      <c r="BH85" s="24">
        <f t="shared" si="58"/>
        <v>12</v>
      </c>
      <c r="BI85" s="24">
        <f t="shared" si="58"/>
        <v>16</v>
      </c>
      <c r="BJ85" s="85">
        <f t="shared" si="58"/>
        <v>2</v>
      </c>
      <c r="BK85" s="24">
        <v>19</v>
      </c>
      <c r="BL85" s="24">
        <v>3</v>
      </c>
      <c r="BM85" s="24">
        <v>10</v>
      </c>
      <c r="BN85" s="24">
        <f t="shared" si="59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64"/>
        <v>0</v>
      </c>
      <c r="CC85" s="85">
        <v>0</v>
      </c>
      <c r="CD85" s="84">
        <f t="shared" si="65"/>
        <v>4</v>
      </c>
      <c r="CE85" s="24">
        <f t="shared" si="65"/>
        <v>0</v>
      </c>
      <c r="CF85" s="24">
        <f t="shared" si="65"/>
        <v>0</v>
      </c>
      <c r="CG85" s="24">
        <f t="shared" si="65"/>
        <v>0</v>
      </c>
      <c r="CH85" s="85">
        <f t="shared" si="65"/>
        <v>0</v>
      </c>
      <c r="CI85" s="24">
        <v>4</v>
      </c>
      <c r="CJ85" s="24">
        <v>0</v>
      </c>
      <c r="CK85" s="24">
        <v>0</v>
      </c>
      <c r="CL85" s="24">
        <f t="shared" si="66"/>
        <v>0</v>
      </c>
      <c r="CM85" s="85">
        <v>0</v>
      </c>
      <c r="CN85" s="40"/>
    </row>
    <row r="86" spans="1:92" ht="15.75" customHeight="1" x14ac:dyDescent="0.25">
      <c r="A86" s="40"/>
      <c r="D86" s="23" t="s">
        <v>180</v>
      </c>
      <c r="E86" s="23"/>
      <c r="F86" s="23"/>
      <c r="G86" s="23" t="s">
        <v>23</v>
      </c>
      <c r="H86" s="24"/>
      <c r="I86" s="24">
        <v>25</v>
      </c>
      <c r="J86" s="24">
        <v>22</v>
      </c>
      <c r="K86" s="24">
        <v>18</v>
      </c>
      <c r="L86" s="55">
        <v>40</v>
      </c>
      <c r="M86" s="24">
        <v>4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60"/>
        <v>3</v>
      </c>
      <c r="AD86" s="24">
        <f t="shared" si="60"/>
        <v>2</v>
      </c>
      <c r="AE86" s="24">
        <f t="shared" si="60"/>
        <v>1</v>
      </c>
      <c r="AF86" s="24">
        <f t="shared" si="60"/>
        <v>0</v>
      </c>
      <c r="AG86" s="115">
        <f t="shared" si="67"/>
        <v>0.66666666666666663</v>
      </c>
      <c r="AH86" s="115"/>
      <c r="AI86" s="24">
        <f t="shared" si="62"/>
        <v>4</v>
      </c>
      <c r="AJ86" s="24">
        <f t="shared" si="62"/>
        <v>1</v>
      </c>
      <c r="AK86" s="24">
        <f t="shared" si="62"/>
        <v>1</v>
      </c>
      <c r="AL86" s="26">
        <f t="shared" si="63"/>
        <v>1.3333333333333333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4</v>
      </c>
      <c r="BB86" s="24">
        <v>1</v>
      </c>
      <c r="BC86" s="24">
        <v>1</v>
      </c>
      <c r="BD86" s="24">
        <f t="shared" si="57"/>
        <v>2</v>
      </c>
      <c r="BE86" s="85">
        <v>2</v>
      </c>
      <c r="BF86" s="84">
        <f t="shared" si="58"/>
        <v>17</v>
      </c>
      <c r="BG86" s="24">
        <f t="shared" si="58"/>
        <v>2</v>
      </c>
      <c r="BH86" s="24">
        <f t="shared" si="58"/>
        <v>10</v>
      </c>
      <c r="BI86" s="24">
        <f t="shared" si="58"/>
        <v>12</v>
      </c>
      <c r="BJ86" s="85">
        <f t="shared" si="58"/>
        <v>4</v>
      </c>
      <c r="BK86" s="24">
        <v>13</v>
      </c>
      <c r="BL86" s="24">
        <v>1</v>
      </c>
      <c r="BM86" s="24">
        <v>9</v>
      </c>
      <c r="BN86" s="24">
        <f t="shared" si="59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5</v>
      </c>
      <c r="BZ86" s="24">
        <v>0</v>
      </c>
      <c r="CA86" s="24">
        <v>4</v>
      </c>
      <c r="CB86" s="24">
        <f t="shared" si="64"/>
        <v>4</v>
      </c>
      <c r="CC86" s="85">
        <v>0</v>
      </c>
      <c r="CD86" s="84">
        <f t="shared" si="65"/>
        <v>12</v>
      </c>
      <c r="CE86" s="24">
        <f t="shared" si="65"/>
        <v>0</v>
      </c>
      <c r="CF86" s="24">
        <f t="shared" si="65"/>
        <v>6</v>
      </c>
      <c r="CG86" s="24">
        <f t="shared" si="65"/>
        <v>6</v>
      </c>
      <c r="CH86" s="85">
        <f t="shared" si="65"/>
        <v>0</v>
      </c>
      <c r="CI86" s="24">
        <v>7</v>
      </c>
      <c r="CJ86" s="24">
        <v>0</v>
      </c>
      <c r="CK86" s="24">
        <v>2</v>
      </c>
      <c r="CL86" s="24">
        <f t="shared" si="66"/>
        <v>2</v>
      </c>
      <c r="CM86" s="85">
        <v>0</v>
      </c>
      <c r="CN86" s="46"/>
    </row>
    <row r="87" spans="1:92" ht="15.75" customHeight="1" x14ac:dyDescent="0.25">
      <c r="A87" s="40"/>
      <c r="D87" s="23" t="s">
        <v>106</v>
      </c>
      <c r="E87" s="23"/>
      <c r="F87" s="23"/>
      <c r="G87" s="23" t="s">
        <v>15</v>
      </c>
      <c r="H87" s="24"/>
      <c r="I87" s="24">
        <v>24</v>
      </c>
      <c r="J87" s="24">
        <v>20</v>
      </c>
      <c r="K87" s="24">
        <v>20</v>
      </c>
      <c r="L87" s="55">
        <v>40</v>
      </c>
      <c r="M87" s="24">
        <v>4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60"/>
        <v>1</v>
      </c>
      <c r="AD87" s="24">
        <f t="shared" si="60"/>
        <v>0</v>
      </c>
      <c r="AE87" s="24">
        <f t="shared" si="60"/>
        <v>1</v>
      </c>
      <c r="AF87" s="24">
        <f t="shared" si="60"/>
        <v>0</v>
      </c>
      <c r="AG87" s="115">
        <f>+(AD87*2+AF87)/(2*AC87)</f>
        <v>0</v>
      </c>
      <c r="AH87" s="115"/>
      <c r="AI87" s="24">
        <f t="shared" si="62"/>
        <v>3</v>
      </c>
      <c r="AJ87" s="24">
        <f t="shared" si="62"/>
        <v>0</v>
      </c>
      <c r="AK87" s="24">
        <f t="shared" si="62"/>
        <v>0</v>
      </c>
      <c r="AL87" s="26">
        <f t="shared" si="63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5</v>
      </c>
      <c r="BB87" s="24">
        <v>0</v>
      </c>
      <c r="BC87" s="24">
        <v>0</v>
      </c>
      <c r="BD87" s="24">
        <f t="shared" si="57"/>
        <v>0</v>
      </c>
      <c r="BE87" s="85">
        <v>2</v>
      </c>
      <c r="BF87" s="84">
        <f t="shared" si="58"/>
        <v>21</v>
      </c>
      <c r="BG87" s="24">
        <f t="shared" si="58"/>
        <v>0</v>
      </c>
      <c r="BH87" s="24">
        <f t="shared" si="58"/>
        <v>13</v>
      </c>
      <c r="BI87" s="24">
        <f t="shared" si="58"/>
        <v>13</v>
      </c>
      <c r="BJ87" s="85">
        <f t="shared" si="58"/>
        <v>10</v>
      </c>
      <c r="BK87" s="24">
        <v>16</v>
      </c>
      <c r="BL87" s="24">
        <v>0</v>
      </c>
      <c r="BM87" s="24">
        <v>13</v>
      </c>
      <c r="BN87" s="24">
        <f t="shared" si="59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1</v>
      </c>
      <c r="BZ87" s="24">
        <v>0</v>
      </c>
      <c r="CA87" s="24">
        <v>0</v>
      </c>
      <c r="CB87" s="24">
        <f t="shared" si="64"/>
        <v>0</v>
      </c>
      <c r="CC87" s="85">
        <v>0</v>
      </c>
      <c r="CD87" s="84">
        <f t="shared" si="65"/>
        <v>2</v>
      </c>
      <c r="CE87" s="24">
        <f t="shared" si="65"/>
        <v>0</v>
      </c>
      <c r="CF87" s="24">
        <f t="shared" si="65"/>
        <v>0</v>
      </c>
      <c r="CG87" s="24">
        <f t="shared" si="65"/>
        <v>0</v>
      </c>
      <c r="CH87" s="85">
        <f t="shared" si="65"/>
        <v>0</v>
      </c>
      <c r="CI87" s="24">
        <v>1</v>
      </c>
      <c r="CJ87" s="24">
        <v>0</v>
      </c>
      <c r="CK87" s="24">
        <v>0</v>
      </c>
      <c r="CL87" s="24">
        <f t="shared" si="66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G88" s="23" t="s">
        <v>19</v>
      </c>
      <c r="H88" s="24"/>
      <c r="I88" s="24">
        <v>27</v>
      </c>
      <c r="J88" s="24">
        <v>10</v>
      </c>
      <c r="K88" s="24">
        <v>28</v>
      </c>
      <c r="L88" s="55">
        <v>38</v>
      </c>
      <c r="M88" s="24">
        <v>16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60"/>
        <v>3</v>
      </c>
      <c r="AD88" s="24">
        <f t="shared" si="60"/>
        <v>2</v>
      </c>
      <c r="AE88" s="24">
        <f t="shared" si="60"/>
        <v>1</v>
      </c>
      <c r="AF88" s="24">
        <f t="shared" si="60"/>
        <v>0</v>
      </c>
      <c r="AG88" s="115">
        <f>+(AD88*2+AF88)/(2*AC88)</f>
        <v>0.66666666666666663</v>
      </c>
      <c r="AH88" s="115"/>
      <c r="AI88" s="24">
        <f t="shared" si="62"/>
        <v>6</v>
      </c>
      <c r="AJ88" s="24">
        <f t="shared" si="62"/>
        <v>0</v>
      </c>
      <c r="AK88" s="24">
        <f t="shared" si="62"/>
        <v>0</v>
      </c>
      <c r="AL88" s="26">
        <f t="shared" si="63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6</v>
      </c>
      <c r="BB88" s="24">
        <v>0</v>
      </c>
      <c r="BC88" s="24">
        <v>1</v>
      </c>
      <c r="BD88" s="24">
        <f t="shared" si="57"/>
        <v>1</v>
      </c>
      <c r="BE88" s="85">
        <v>0</v>
      </c>
      <c r="BF88" s="84">
        <f t="shared" si="58"/>
        <v>22</v>
      </c>
      <c r="BG88" s="24">
        <f t="shared" si="58"/>
        <v>0</v>
      </c>
      <c r="BH88" s="24">
        <f t="shared" si="58"/>
        <v>18</v>
      </c>
      <c r="BI88" s="24">
        <f t="shared" si="58"/>
        <v>18</v>
      </c>
      <c r="BJ88" s="85">
        <f t="shared" si="58"/>
        <v>0</v>
      </c>
      <c r="BK88" s="24">
        <v>16</v>
      </c>
      <c r="BL88" s="24">
        <v>0</v>
      </c>
      <c r="BM88" s="24">
        <v>17</v>
      </c>
      <c r="BN88" s="24">
        <f t="shared" si="59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64"/>
        <v>0</v>
      </c>
      <c r="CC88" s="85">
        <v>0</v>
      </c>
      <c r="CD88" s="84">
        <f t="shared" si="65"/>
        <v>2</v>
      </c>
      <c r="CE88" s="24">
        <f t="shared" si="65"/>
        <v>1</v>
      </c>
      <c r="CF88" s="24">
        <f t="shared" si="65"/>
        <v>0</v>
      </c>
      <c r="CG88" s="24">
        <f t="shared" si="65"/>
        <v>1</v>
      </c>
      <c r="CH88" s="85">
        <f t="shared" si="65"/>
        <v>0</v>
      </c>
      <c r="CI88" s="24">
        <v>2</v>
      </c>
      <c r="CJ88" s="24">
        <v>1</v>
      </c>
      <c r="CK88" s="24">
        <v>0</v>
      </c>
      <c r="CL88" s="24">
        <f t="shared" si="66"/>
        <v>1</v>
      </c>
      <c r="CM88" s="85">
        <v>0</v>
      </c>
      <c r="CN88" s="46"/>
    </row>
    <row r="89" spans="1:92" ht="15.75" customHeight="1" x14ac:dyDescent="0.25">
      <c r="A89" s="40"/>
      <c r="D89" s="23" t="s">
        <v>123</v>
      </c>
      <c r="E89" s="23"/>
      <c r="F89" s="23"/>
      <c r="G89" s="23" t="s">
        <v>23</v>
      </c>
      <c r="H89" s="24"/>
      <c r="I89" s="24">
        <v>28</v>
      </c>
      <c r="J89" s="24">
        <v>10</v>
      </c>
      <c r="K89" s="24">
        <v>19</v>
      </c>
      <c r="L89" s="55">
        <v>29</v>
      </c>
      <c r="M89" s="24">
        <v>4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60"/>
        <v>1</v>
      </c>
      <c r="AD89" s="24">
        <f t="shared" si="60"/>
        <v>1</v>
      </c>
      <c r="AE89" s="24">
        <f t="shared" si="60"/>
        <v>0</v>
      </c>
      <c r="AF89" s="24">
        <f t="shared" si="60"/>
        <v>0</v>
      </c>
      <c r="AG89" s="115">
        <f>+(AD89*2+AF89)/(2*AC89)</f>
        <v>1</v>
      </c>
      <c r="AH89" s="115"/>
      <c r="AI89" s="24">
        <f t="shared" si="62"/>
        <v>3</v>
      </c>
      <c r="AJ89" s="24">
        <f t="shared" si="62"/>
        <v>0</v>
      </c>
      <c r="AK89" s="24">
        <f t="shared" si="62"/>
        <v>0</v>
      </c>
      <c r="AL89" s="26">
        <f t="shared" si="63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6</v>
      </c>
      <c r="BB89" s="24">
        <v>0</v>
      </c>
      <c r="BC89" s="24">
        <v>1</v>
      </c>
      <c r="BD89" s="24">
        <f t="shared" si="57"/>
        <v>1</v>
      </c>
      <c r="BE89" s="85">
        <v>0</v>
      </c>
      <c r="BF89" s="84">
        <f t="shared" si="58"/>
        <v>15</v>
      </c>
      <c r="BG89" s="24">
        <f t="shared" si="58"/>
        <v>0</v>
      </c>
      <c r="BH89" s="24">
        <f t="shared" si="58"/>
        <v>3</v>
      </c>
      <c r="BI89" s="24">
        <f t="shared" si="58"/>
        <v>3</v>
      </c>
      <c r="BJ89" s="85">
        <f t="shared" si="58"/>
        <v>0</v>
      </c>
      <c r="BK89" s="24">
        <v>9</v>
      </c>
      <c r="BL89" s="24">
        <v>0</v>
      </c>
      <c r="BM89" s="24">
        <v>2</v>
      </c>
      <c r="BN89" s="24">
        <f t="shared" si="59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64"/>
        <v>0</v>
      </c>
      <c r="CC89" s="85">
        <v>0</v>
      </c>
      <c r="CD89" s="84">
        <f t="shared" si="65"/>
        <v>1</v>
      </c>
      <c r="CE89" s="24">
        <f t="shared" si="65"/>
        <v>0</v>
      </c>
      <c r="CF89" s="24">
        <f t="shared" si="65"/>
        <v>0</v>
      </c>
      <c r="CG89" s="24">
        <f t="shared" si="65"/>
        <v>0</v>
      </c>
      <c r="CH89" s="85">
        <f t="shared" si="65"/>
        <v>0</v>
      </c>
      <c r="CI89" s="24">
        <v>1</v>
      </c>
      <c r="CJ89" s="24">
        <v>0</v>
      </c>
      <c r="CK89" s="24">
        <v>0</v>
      </c>
      <c r="CL89" s="24">
        <f t="shared" si="66"/>
        <v>0</v>
      </c>
      <c r="CM89" s="85">
        <v>0</v>
      </c>
      <c r="CN89" s="47"/>
    </row>
    <row r="90" spans="1:92" ht="15.75" customHeight="1" x14ac:dyDescent="0.25">
      <c r="A90" s="40"/>
      <c r="D90" s="23" t="s">
        <v>81</v>
      </c>
      <c r="E90" s="23"/>
      <c r="F90" s="23"/>
      <c r="G90" s="23" t="s">
        <v>19</v>
      </c>
      <c r="H90" s="24"/>
      <c r="I90" s="24">
        <v>25</v>
      </c>
      <c r="J90" s="24">
        <v>14</v>
      </c>
      <c r="K90" s="24">
        <v>13</v>
      </c>
      <c r="L90" s="55">
        <v>27</v>
      </c>
      <c r="M90" s="24">
        <v>0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60"/>
        <v>13</v>
      </c>
      <c r="AD90" s="24">
        <f t="shared" si="60"/>
        <v>6</v>
      </c>
      <c r="AE90" s="24">
        <f t="shared" si="60"/>
        <v>5</v>
      </c>
      <c r="AF90" s="24">
        <f t="shared" si="60"/>
        <v>2</v>
      </c>
      <c r="AG90" s="115">
        <f>+(AD90*2+AF90)/(2*AC90)</f>
        <v>0.53846153846153844</v>
      </c>
      <c r="AH90" s="115"/>
      <c r="AI90" s="24">
        <f t="shared" si="62"/>
        <v>38</v>
      </c>
      <c r="AJ90" s="24">
        <f t="shared" si="62"/>
        <v>0</v>
      </c>
      <c r="AK90" s="24">
        <f t="shared" si="62"/>
        <v>1</v>
      </c>
      <c r="AL90" s="26">
        <f t="shared" si="63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4</v>
      </c>
      <c r="BB90" s="24">
        <v>0</v>
      </c>
      <c r="BC90" s="24">
        <v>1</v>
      </c>
      <c r="BD90" s="24">
        <f t="shared" si="57"/>
        <v>1</v>
      </c>
      <c r="BE90" s="85">
        <v>0</v>
      </c>
      <c r="BF90" s="84">
        <f t="shared" si="58"/>
        <v>25</v>
      </c>
      <c r="BG90" s="24">
        <f t="shared" si="58"/>
        <v>4</v>
      </c>
      <c r="BH90" s="24">
        <f t="shared" si="58"/>
        <v>11</v>
      </c>
      <c r="BI90" s="24">
        <f t="shared" si="58"/>
        <v>15</v>
      </c>
      <c r="BJ90" s="85">
        <f t="shared" si="58"/>
        <v>4</v>
      </c>
      <c r="BK90" s="24">
        <v>21</v>
      </c>
      <c r="BL90" s="24">
        <v>4</v>
      </c>
      <c r="BM90" s="24">
        <v>10</v>
      </c>
      <c r="BN90" s="24">
        <f t="shared" si="59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3</v>
      </c>
      <c r="BZ90" s="24">
        <v>0</v>
      </c>
      <c r="CA90" s="24">
        <v>1</v>
      </c>
      <c r="CB90" s="24">
        <f t="shared" si="64"/>
        <v>1</v>
      </c>
      <c r="CC90" s="85">
        <v>2</v>
      </c>
      <c r="CD90" s="84">
        <f t="shared" si="65"/>
        <v>5</v>
      </c>
      <c r="CE90" s="24">
        <f t="shared" si="65"/>
        <v>0</v>
      </c>
      <c r="CF90" s="24">
        <f t="shared" si="65"/>
        <v>1</v>
      </c>
      <c r="CG90" s="24">
        <f t="shared" si="65"/>
        <v>1</v>
      </c>
      <c r="CH90" s="85">
        <f t="shared" si="65"/>
        <v>2</v>
      </c>
      <c r="CI90" s="24">
        <v>2</v>
      </c>
      <c r="CJ90" s="24">
        <v>0</v>
      </c>
      <c r="CK90" s="24">
        <v>0</v>
      </c>
      <c r="CL90" s="24">
        <f t="shared" si="66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62</v>
      </c>
      <c r="E91" s="23"/>
      <c r="F91" s="23"/>
      <c r="G91" s="16" t="s">
        <v>21</v>
      </c>
      <c r="H91" s="24"/>
      <c r="I91" s="24">
        <v>21</v>
      </c>
      <c r="J91" s="24">
        <v>17</v>
      </c>
      <c r="K91" s="24">
        <v>7</v>
      </c>
      <c r="L91" s="55">
        <v>24</v>
      </c>
      <c r="M91" s="24">
        <v>6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60"/>
        <v>20</v>
      </c>
      <c r="AD91" s="24">
        <f t="shared" si="60"/>
        <v>6</v>
      </c>
      <c r="AE91" s="24">
        <f t="shared" si="60"/>
        <v>11</v>
      </c>
      <c r="AF91" s="24">
        <f t="shared" si="60"/>
        <v>3</v>
      </c>
      <c r="AG91" s="119">
        <f>+(AD91*2+AF91)/(2*AC91)</f>
        <v>0.375</v>
      </c>
      <c r="AH91" s="119"/>
      <c r="AI91" s="24">
        <f t="shared" si="62"/>
        <v>76</v>
      </c>
      <c r="AJ91" s="24">
        <f t="shared" si="62"/>
        <v>1</v>
      </c>
      <c r="AK91" s="24">
        <f t="shared" si="62"/>
        <v>1</v>
      </c>
      <c r="AL91" s="60">
        <f t="shared" si="63"/>
        <v>3.8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4</v>
      </c>
      <c r="BB91" s="24">
        <v>0</v>
      </c>
      <c r="BC91" s="24">
        <v>0</v>
      </c>
      <c r="BD91" s="24">
        <f t="shared" si="57"/>
        <v>0</v>
      </c>
      <c r="BE91" s="85">
        <v>0</v>
      </c>
      <c r="BF91" s="84">
        <f t="shared" si="58"/>
        <v>25</v>
      </c>
      <c r="BG91" s="24">
        <f t="shared" si="58"/>
        <v>3</v>
      </c>
      <c r="BH91" s="24">
        <f t="shared" si="58"/>
        <v>13</v>
      </c>
      <c r="BI91" s="24">
        <f t="shared" si="58"/>
        <v>16</v>
      </c>
      <c r="BJ91" s="85">
        <f t="shared" si="58"/>
        <v>0</v>
      </c>
      <c r="BK91" s="24">
        <v>21</v>
      </c>
      <c r="BL91" s="24">
        <v>3</v>
      </c>
      <c r="BM91" s="24">
        <v>13</v>
      </c>
      <c r="BN91" s="24">
        <f t="shared" si="59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4</v>
      </c>
      <c r="BZ91" s="24">
        <v>2</v>
      </c>
      <c r="CA91" s="24">
        <v>4</v>
      </c>
      <c r="CB91" s="24">
        <f t="shared" si="64"/>
        <v>6</v>
      </c>
      <c r="CC91" s="85">
        <v>0</v>
      </c>
      <c r="CD91" s="84">
        <f t="shared" si="65"/>
        <v>7</v>
      </c>
      <c r="CE91" s="24">
        <f t="shared" si="65"/>
        <v>2</v>
      </c>
      <c r="CF91" s="24">
        <f t="shared" si="65"/>
        <v>4</v>
      </c>
      <c r="CG91" s="24">
        <f t="shared" si="65"/>
        <v>6</v>
      </c>
      <c r="CH91" s="85">
        <f t="shared" si="65"/>
        <v>0</v>
      </c>
      <c r="CI91" s="24">
        <v>3</v>
      </c>
      <c r="CJ91" s="24">
        <v>0</v>
      </c>
      <c r="CK91" s="24">
        <v>0</v>
      </c>
      <c r="CL91" s="24">
        <f t="shared" si="66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37</v>
      </c>
      <c r="E92" s="23"/>
      <c r="F92" s="23"/>
      <c r="G92" s="23" t="s">
        <v>17</v>
      </c>
      <c r="H92" s="24"/>
      <c r="I92" s="24">
        <v>19</v>
      </c>
      <c r="J92" s="24">
        <v>7</v>
      </c>
      <c r="K92" s="24">
        <v>17</v>
      </c>
      <c r="L92" s="55">
        <v>24</v>
      </c>
      <c r="M92" s="24">
        <v>6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61</v>
      </c>
      <c r="AD92" s="15">
        <f>SUM(AD82:AD91)</f>
        <v>26</v>
      </c>
      <c r="AE92" s="15">
        <f>SUM(AE82:AE91)</f>
        <v>28</v>
      </c>
      <c r="AF92" s="15">
        <f>SUM(AF82:AF91)</f>
        <v>7</v>
      </c>
      <c r="AG92" s="118">
        <f>(2*AD92+AF92)/(2*AC92)</f>
        <v>0.48360655737704916</v>
      </c>
      <c r="AH92" s="118"/>
      <c r="AI92" s="15">
        <f>SUM(AI82:AI91)</f>
        <v>174</v>
      </c>
      <c r="AJ92" s="15">
        <f>SUM(AJ82:AJ91)</f>
        <v>3</v>
      </c>
      <c r="AK92" s="15">
        <f>SUM(AK82:AK91)</f>
        <v>3</v>
      </c>
      <c r="AL92" s="36">
        <f t="shared" si="63"/>
        <v>2.8524590163934427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65</v>
      </c>
      <c r="BB92" s="25">
        <f t="shared" ref="BB92" si="68">SUM(BB80:BB91)</f>
        <v>10</v>
      </c>
      <c r="BC92" s="25">
        <f>SUM(BC80:BC91)</f>
        <v>13</v>
      </c>
      <c r="BD92" s="25">
        <f>+BC92+BB92</f>
        <v>23</v>
      </c>
      <c r="BE92" s="89">
        <f>SUM(BE80:BE91)</f>
        <v>10</v>
      </c>
      <c r="BF92" s="88">
        <f>SUM(BF80:BF91)</f>
        <v>305</v>
      </c>
      <c r="BG92" s="25">
        <f t="shared" ref="BG92" si="69">SUM(BG80:BG91)</f>
        <v>94</v>
      </c>
      <c r="BH92" s="25">
        <f>SUM(BH80:BH91)</f>
        <v>153</v>
      </c>
      <c r="BI92" s="25">
        <f>+BH92+BG92</f>
        <v>247</v>
      </c>
      <c r="BJ92" s="89">
        <f>SUM(BJ80:BJ91)</f>
        <v>50</v>
      </c>
      <c r="BK92" s="25">
        <f>SUM(BK80:BK91)</f>
        <v>240</v>
      </c>
      <c r="BL92" s="25">
        <f t="shared" ref="BL92" si="70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7</v>
      </c>
      <c r="BS92" s="23" t="s">
        <v>54</v>
      </c>
      <c r="BY92" s="84">
        <v>1</v>
      </c>
      <c r="BZ92" s="24">
        <v>0</v>
      </c>
      <c r="CA92" s="24">
        <v>1</v>
      </c>
      <c r="CB92" s="24">
        <f t="shared" si="64"/>
        <v>1</v>
      </c>
      <c r="CC92" s="85">
        <v>0</v>
      </c>
      <c r="CD92" s="84">
        <f t="shared" si="65"/>
        <v>1</v>
      </c>
      <c r="CE92" s="24">
        <f t="shared" si="65"/>
        <v>0</v>
      </c>
      <c r="CF92" s="24">
        <f t="shared" si="65"/>
        <v>1</v>
      </c>
      <c r="CG92" s="24">
        <f t="shared" si="65"/>
        <v>1</v>
      </c>
      <c r="CH92" s="85">
        <f t="shared" si="65"/>
        <v>0</v>
      </c>
      <c r="CI92" s="24">
        <v>0</v>
      </c>
      <c r="CJ92" s="24">
        <v>0</v>
      </c>
      <c r="CK92" s="24">
        <v>0</v>
      </c>
      <c r="CL92" s="24">
        <v>0</v>
      </c>
      <c r="CM92" s="85">
        <v>0</v>
      </c>
      <c r="CN92" s="47"/>
    </row>
    <row r="93" spans="1:92" ht="15.75" customHeight="1" x14ac:dyDescent="0.25">
      <c r="A93" s="40"/>
      <c r="D93" s="23" t="s">
        <v>41</v>
      </c>
      <c r="E93" s="23"/>
      <c r="F93" s="23"/>
      <c r="G93" s="23" t="s">
        <v>131</v>
      </c>
      <c r="H93" s="24"/>
      <c r="I93" s="24">
        <v>27</v>
      </c>
      <c r="J93" s="24">
        <v>15</v>
      </c>
      <c r="K93" s="24">
        <v>8</v>
      </c>
      <c r="L93" s="55">
        <v>23</v>
      </c>
      <c r="M93" s="24">
        <v>10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22</v>
      </c>
      <c r="BB93" s="24">
        <v>8</v>
      </c>
      <c r="BC93" s="24">
        <v>10</v>
      </c>
      <c r="BD93" s="24">
        <f t="shared" ref="BD93:BD104" si="71">+BB93+BC93</f>
        <v>18</v>
      </c>
      <c r="BE93" s="85">
        <v>4</v>
      </c>
      <c r="BF93" s="84">
        <f t="shared" ref="BF93:BJ104" si="72">+BK93+BA93</f>
        <v>103</v>
      </c>
      <c r="BG93" s="24">
        <f t="shared" si="72"/>
        <v>32</v>
      </c>
      <c r="BH93" s="24">
        <f t="shared" si="72"/>
        <v>42</v>
      </c>
      <c r="BI93" s="24">
        <f t="shared" si="72"/>
        <v>74</v>
      </c>
      <c r="BJ93" s="85">
        <f t="shared" si="72"/>
        <v>16</v>
      </c>
      <c r="BK93" s="15">
        <v>81</v>
      </c>
      <c r="BL93" s="15">
        <v>24</v>
      </c>
      <c r="BM93" s="15">
        <v>32</v>
      </c>
      <c r="BN93" s="15">
        <f t="shared" ref="BN93:BN104" si="73">+BL93+BM93</f>
        <v>56</v>
      </c>
      <c r="BO93" s="87">
        <v>12</v>
      </c>
      <c r="BP93" s="47"/>
      <c r="BQ93" s="47"/>
      <c r="BR93" s="30">
        <v>6.5</v>
      </c>
      <c r="BS93" s="23" t="s">
        <v>143</v>
      </c>
      <c r="BT93" s="23"/>
      <c r="BU93" s="23"/>
      <c r="BV93" s="23"/>
      <c r="BW93" s="24"/>
      <c r="BX93" s="23"/>
      <c r="BY93" s="84">
        <v>0</v>
      </c>
      <c r="BZ93" s="24">
        <v>0</v>
      </c>
      <c r="CA93" s="24">
        <v>0</v>
      </c>
      <c r="CB93" s="24">
        <f t="shared" si="64"/>
        <v>0</v>
      </c>
      <c r="CC93" s="85">
        <v>0</v>
      </c>
      <c r="CD93" s="84">
        <f t="shared" si="65"/>
        <v>1</v>
      </c>
      <c r="CE93" s="24">
        <f t="shared" si="65"/>
        <v>0</v>
      </c>
      <c r="CF93" s="24">
        <f t="shared" si="65"/>
        <v>0</v>
      </c>
      <c r="CG93" s="24">
        <f t="shared" si="65"/>
        <v>0</v>
      </c>
      <c r="CH93" s="85">
        <f t="shared" si="65"/>
        <v>0</v>
      </c>
      <c r="CI93" s="24">
        <v>1</v>
      </c>
      <c r="CJ93" s="24">
        <v>0</v>
      </c>
      <c r="CK93" s="24">
        <v>0</v>
      </c>
      <c r="CL93" s="24">
        <f t="shared" ref="CL93:CL100" si="74">+CJ93+CK93</f>
        <v>0</v>
      </c>
      <c r="CM93" s="85">
        <v>0</v>
      </c>
      <c r="CN93" s="47"/>
    </row>
    <row r="94" spans="1:92" ht="15.75" customHeight="1" x14ac:dyDescent="0.25">
      <c r="A94" s="40"/>
      <c r="D94" s="23" t="s">
        <v>104</v>
      </c>
      <c r="E94" s="23"/>
      <c r="F94" s="23"/>
      <c r="G94" s="23" t="s">
        <v>25</v>
      </c>
      <c r="H94" s="24"/>
      <c r="I94" s="24">
        <v>24</v>
      </c>
      <c r="J94" s="24">
        <v>3</v>
      </c>
      <c r="K94" s="24">
        <v>20</v>
      </c>
      <c r="L94" s="55">
        <v>23</v>
      </c>
      <c r="M94" s="24">
        <v>6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5</v>
      </c>
      <c r="BB94" s="24">
        <v>0</v>
      </c>
      <c r="BC94" s="24">
        <v>0</v>
      </c>
      <c r="BD94" s="24">
        <f t="shared" si="71"/>
        <v>0</v>
      </c>
      <c r="BE94" s="85">
        <v>0</v>
      </c>
      <c r="BF94" s="84">
        <f t="shared" si="72"/>
        <v>18</v>
      </c>
      <c r="BG94" s="24">
        <f t="shared" si="72"/>
        <v>0</v>
      </c>
      <c r="BH94" s="24">
        <f t="shared" si="72"/>
        <v>0</v>
      </c>
      <c r="BI94" s="24">
        <f t="shared" si="72"/>
        <v>0</v>
      </c>
      <c r="BJ94" s="85">
        <f t="shared" si="72"/>
        <v>0</v>
      </c>
      <c r="BK94" s="24">
        <v>13</v>
      </c>
      <c r="BL94" s="24">
        <v>0</v>
      </c>
      <c r="BM94" s="24">
        <v>0</v>
      </c>
      <c r="BN94" s="24">
        <f t="shared" si="73"/>
        <v>0</v>
      </c>
      <c r="BO94" s="85">
        <v>0</v>
      </c>
      <c r="BP94" s="47"/>
      <c r="BQ94" s="47"/>
      <c r="BR94" s="30">
        <v>6.5</v>
      </c>
      <c r="BS94" s="23" t="s">
        <v>55</v>
      </c>
      <c r="BT94" s="23"/>
      <c r="BU94" s="23"/>
      <c r="BV94" s="23"/>
      <c r="BW94" s="24"/>
      <c r="BX94" s="23"/>
      <c r="BY94" s="84">
        <v>0</v>
      </c>
      <c r="BZ94" s="24">
        <v>0</v>
      </c>
      <c r="CA94" s="24">
        <v>0</v>
      </c>
      <c r="CB94" s="24">
        <f t="shared" si="64"/>
        <v>0</v>
      </c>
      <c r="CC94" s="85">
        <v>0</v>
      </c>
      <c r="CD94" s="84">
        <f t="shared" si="65"/>
        <v>2</v>
      </c>
      <c r="CE94" s="24">
        <f t="shared" si="65"/>
        <v>0</v>
      </c>
      <c r="CF94" s="24">
        <f t="shared" si="65"/>
        <v>1</v>
      </c>
      <c r="CG94" s="24">
        <f t="shared" si="65"/>
        <v>1</v>
      </c>
      <c r="CH94" s="85">
        <f t="shared" si="65"/>
        <v>0</v>
      </c>
      <c r="CI94" s="24">
        <v>2</v>
      </c>
      <c r="CJ94" s="24">
        <v>0</v>
      </c>
      <c r="CK94" s="24">
        <v>1</v>
      </c>
      <c r="CL94" s="24">
        <f t="shared" si="74"/>
        <v>1</v>
      </c>
      <c r="CM94" s="85">
        <v>0</v>
      </c>
      <c r="CN94" s="47"/>
    </row>
    <row r="95" spans="1:92" ht="15.75" customHeight="1" x14ac:dyDescent="0.25">
      <c r="A95" s="40"/>
      <c r="D95" s="23" t="s">
        <v>179</v>
      </c>
      <c r="E95" s="23"/>
      <c r="F95" s="23"/>
      <c r="G95" s="23" t="s">
        <v>19</v>
      </c>
      <c r="H95" s="24"/>
      <c r="I95" s="24">
        <v>28</v>
      </c>
      <c r="J95" s="24">
        <v>6</v>
      </c>
      <c r="K95" s="24">
        <v>16</v>
      </c>
      <c r="L95" s="55">
        <v>22</v>
      </c>
      <c r="M95" s="24">
        <v>8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71"/>
        <v>0</v>
      </c>
      <c r="BE95" s="85">
        <v>0</v>
      </c>
      <c r="BF95" s="84">
        <f t="shared" si="72"/>
        <v>0</v>
      </c>
      <c r="BG95" s="24">
        <f t="shared" si="72"/>
        <v>0</v>
      </c>
      <c r="BH95" s="24">
        <f t="shared" si="72"/>
        <v>0</v>
      </c>
      <c r="BI95" s="24">
        <f t="shared" si="72"/>
        <v>0</v>
      </c>
      <c r="BJ95" s="85">
        <f t="shared" si="72"/>
        <v>0</v>
      </c>
      <c r="BK95" s="24">
        <v>0</v>
      </c>
      <c r="BL95" s="24">
        <v>0</v>
      </c>
      <c r="BM95" s="24">
        <v>0</v>
      </c>
      <c r="BN95" s="24">
        <f t="shared" si="73"/>
        <v>0</v>
      </c>
      <c r="BO95" s="85">
        <v>0</v>
      </c>
      <c r="BP95" s="47"/>
      <c r="BQ95" s="47"/>
      <c r="BR95" s="30">
        <v>6.5</v>
      </c>
      <c r="BS95" s="23" t="s">
        <v>42</v>
      </c>
      <c r="BT95" s="23"/>
      <c r="BU95" s="23"/>
      <c r="BV95" s="23"/>
      <c r="BW95" s="24"/>
      <c r="BX95" s="23"/>
      <c r="BY95" s="84">
        <v>1</v>
      </c>
      <c r="BZ95" s="24">
        <v>0</v>
      </c>
      <c r="CA95" s="24">
        <v>0</v>
      </c>
      <c r="CB95" s="24">
        <f t="shared" si="64"/>
        <v>0</v>
      </c>
      <c r="CC95" s="85">
        <v>0</v>
      </c>
      <c r="CD95" s="84">
        <f t="shared" si="65"/>
        <v>6</v>
      </c>
      <c r="CE95" s="24">
        <f t="shared" si="65"/>
        <v>0</v>
      </c>
      <c r="CF95" s="24">
        <f t="shared" si="65"/>
        <v>4</v>
      </c>
      <c r="CG95" s="24">
        <f t="shared" si="65"/>
        <v>4</v>
      </c>
      <c r="CH95" s="85">
        <f t="shared" si="65"/>
        <v>0</v>
      </c>
      <c r="CI95" s="24">
        <v>5</v>
      </c>
      <c r="CJ95" s="24">
        <v>0</v>
      </c>
      <c r="CK95" s="24">
        <v>4</v>
      </c>
      <c r="CL95" s="24">
        <f t="shared" si="74"/>
        <v>4</v>
      </c>
      <c r="CM95" s="85">
        <v>0</v>
      </c>
      <c r="CN95" s="47"/>
    </row>
    <row r="96" spans="1:92" ht="15.75" customHeight="1" x14ac:dyDescent="0.25">
      <c r="A96" s="40"/>
      <c r="D96" s="23" t="s">
        <v>65</v>
      </c>
      <c r="E96" s="23"/>
      <c r="F96" s="23"/>
      <c r="G96" s="23" t="s">
        <v>131</v>
      </c>
      <c r="H96" s="24"/>
      <c r="I96" s="24">
        <v>22</v>
      </c>
      <c r="J96" s="24">
        <v>3</v>
      </c>
      <c r="K96" s="24">
        <v>19</v>
      </c>
      <c r="L96" s="55">
        <v>22</v>
      </c>
      <c r="M96" s="24">
        <v>0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4</v>
      </c>
      <c r="BB96" s="24">
        <v>1</v>
      </c>
      <c r="BC96" s="24">
        <v>1</v>
      </c>
      <c r="BD96" s="24">
        <f t="shared" si="71"/>
        <v>2</v>
      </c>
      <c r="BE96" s="85">
        <v>0</v>
      </c>
      <c r="BF96" s="84">
        <f t="shared" si="72"/>
        <v>21</v>
      </c>
      <c r="BG96" s="24">
        <f t="shared" si="72"/>
        <v>2</v>
      </c>
      <c r="BH96" s="24">
        <f t="shared" si="72"/>
        <v>5</v>
      </c>
      <c r="BI96" s="24">
        <f t="shared" si="72"/>
        <v>7</v>
      </c>
      <c r="BJ96" s="85">
        <f t="shared" si="72"/>
        <v>0</v>
      </c>
      <c r="BK96" s="24">
        <v>17</v>
      </c>
      <c r="BL96" s="24">
        <v>1</v>
      </c>
      <c r="BM96" s="24">
        <v>4</v>
      </c>
      <c r="BN96" s="24">
        <f t="shared" si="73"/>
        <v>5</v>
      </c>
      <c r="BO96" s="85">
        <v>0</v>
      </c>
      <c r="BP96" s="47"/>
      <c r="BQ96" s="47"/>
      <c r="BR96" s="30">
        <v>8.5</v>
      </c>
      <c r="BS96" s="23" t="s">
        <v>158</v>
      </c>
      <c r="BT96" s="23"/>
      <c r="BU96" s="23"/>
      <c r="BV96" s="23"/>
      <c r="BW96" s="24"/>
      <c r="BX96" s="23"/>
      <c r="BY96" s="84">
        <v>0</v>
      </c>
      <c r="BZ96" s="24">
        <v>0</v>
      </c>
      <c r="CA96" s="24">
        <v>0</v>
      </c>
      <c r="CB96" s="24">
        <f t="shared" si="64"/>
        <v>0</v>
      </c>
      <c r="CC96" s="85">
        <v>0</v>
      </c>
      <c r="CD96" s="84">
        <f t="shared" si="65"/>
        <v>1</v>
      </c>
      <c r="CE96" s="24">
        <f t="shared" si="65"/>
        <v>2</v>
      </c>
      <c r="CF96" s="24">
        <f t="shared" si="65"/>
        <v>0</v>
      </c>
      <c r="CG96" s="24">
        <f t="shared" si="65"/>
        <v>2</v>
      </c>
      <c r="CH96" s="85">
        <f t="shared" si="65"/>
        <v>0</v>
      </c>
      <c r="CI96" s="24">
        <v>1</v>
      </c>
      <c r="CJ96" s="24">
        <v>2</v>
      </c>
      <c r="CK96" s="24">
        <v>0</v>
      </c>
      <c r="CL96" s="24">
        <f t="shared" si="74"/>
        <v>2</v>
      </c>
      <c r="CM96" s="85">
        <v>0</v>
      </c>
      <c r="CN96" s="47"/>
    </row>
    <row r="97" spans="1:92" ht="15.75" customHeight="1" thickBot="1" x14ac:dyDescent="0.3">
      <c r="A97" s="40"/>
      <c r="D97" s="23" t="s">
        <v>49</v>
      </c>
      <c r="E97" s="23"/>
      <c r="F97" s="23"/>
      <c r="G97" s="16" t="s">
        <v>138</v>
      </c>
      <c r="H97" s="24"/>
      <c r="I97" s="24">
        <v>26</v>
      </c>
      <c r="J97" s="24">
        <v>12</v>
      </c>
      <c r="K97" s="24">
        <v>9</v>
      </c>
      <c r="L97" s="55">
        <v>21</v>
      </c>
      <c r="M97" s="24">
        <v>6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3</v>
      </c>
      <c r="BB97" s="24">
        <v>3</v>
      </c>
      <c r="BC97" s="24">
        <v>0</v>
      </c>
      <c r="BD97" s="24">
        <f t="shared" si="71"/>
        <v>3</v>
      </c>
      <c r="BE97" s="85">
        <v>0</v>
      </c>
      <c r="BF97" s="84">
        <f t="shared" si="72"/>
        <v>21</v>
      </c>
      <c r="BG97" s="24">
        <f t="shared" si="72"/>
        <v>17</v>
      </c>
      <c r="BH97" s="24">
        <f t="shared" si="72"/>
        <v>7</v>
      </c>
      <c r="BI97" s="24">
        <f t="shared" si="72"/>
        <v>24</v>
      </c>
      <c r="BJ97" s="85">
        <f t="shared" si="72"/>
        <v>6</v>
      </c>
      <c r="BK97" s="24">
        <v>18</v>
      </c>
      <c r="BL97" s="24">
        <v>14</v>
      </c>
      <c r="BM97" s="24">
        <v>7</v>
      </c>
      <c r="BN97" s="24">
        <f t="shared" si="73"/>
        <v>21</v>
      </c>
      <c r="BO97" s="85">
        <v>6</v>
      </c>
      <c r="BP97" s="47"/>
      <c r="BQ97" s="47"/>
      <c r="BR97" s="30">
        <v>7</v>
      </c>
      <c r="BS97" s="23" t="s">
        <v>82</v>
      </c>
      <c r="BT97" s="23"/>
      <c r="BU97" s="23"/>
      <c r="BV97" s="23"/>
      <c r="BW97" s="24"/>
      <c r="BX97" s="23"/>
      <c r="BY97" s="84">
        <v>2</v>
      </c>
      <c r="BZ97" s="24">
        <v>0</v>
      </c>
      <c r="CA97" s="24">
        <v>0</v>
      </c>
      <c r="CB97" s="24">
        <f t="shared" si="64"/>
        <v>0</v>
      </c>
      <c r="CC97" s="85">
        <v>0</v>
      </c>
      <c r="CD97" s="84">
        <f t="shared" si="65"/>
        <v>3</v>
      </c>
      <c r="CE97" s="24">
        <f t="shared" si="65"/>
        <v>0</v>
      </c>
      <c r="CF97" s="24">
        <f t="shared" si="65"/>
        <v>0</v>
      </c>
      <c r="CG97" s="24">
        <f t="shared" si="65"/>
        <v>0</v>
      </c>
      <c r="CH97" s="85">
        <f t="shared" si="65"/>
        <v>0</v>
      </c>
      <c r="CI97" s="24">
        <v>1</v>
      </c>
      <c r="CJ97" s="24">
        <v>0</v>
      </c>
      <c r="CK97" s="24">
        <v>0</v>
      </c>
      <c r="CL97" s="24">
        <f t="shared" si="74"/>
        <v>0</v>
      </c>
      <c r="CM97" s="85">
        <v>0</v>
      </c>
      <c r="CN97" s="47"/>
    </row>
    <row r="98" spans="1:92" ht="15.75" customHeight="1" x14ac:dyDescent="0.25">
      <c r="A98" s="40"/>
      <c r="D98" s="23" t="s">
        <v>154</v>
      </c>
      <c r="E98" s="23"/>
      <c r="F98" s="23"/>
      <c r="G98" s="23" t="s">
        <v>25</v>
      </c>
      <c r="H98" s="24"/>
      <c r="I98" s="24">
        <v>27</v>
      </c>
      <c r="J98" s="24">
        <v>12</v>
      </c>
      <c r="K98" s="24">
        <v>9</v>
      </c>
      <c r="L98" s="55">
        <v>21</v>
      </c>
      <c r="M98" s="24">
        <v>2</v>
      </c>
      <c r="Q98" s="47"/>
      <c r="R98" s="47"/>
      <c r="S98" s="30"/>
      <c r="T98" s="23"/>
      <c r="U98" s="30">
        <v>7.5</v>
      </c>
      <c r="V98" s="23" t="s">
        <v>82</v>
      </c>
      <c r="W98" s="23"/>
      <c r="X98" s="23"/>
      <c r="Y98" s="23"/>
      <c r="Z98" s="24"/>
      <c r="AC98" s="24">
        <f>+AD98+AE98+AF98</f>
        <v>1</v>
      </c>
      <c r="AD98" s="24">
        <v>1</v>
      </c>
      <c r="AE98" s="24">
        <v>0</v>
      </c>
      <c r="AF98" s="24">
        <v>0</v>
      </c>
      <c r="AG98" s="115">
        <f>+(AD98*2+AF98)/(2*AC98)</f>
        <v>1</v>
      </c>
      <c r="AH98" s="115"/>
      <c r="AI98" s="24">
        <v>2</v>
      </c>
      <c r="AJ98" s="24">
        <v>0</v>
      </c>
      <c r="AK98" s="24">
        <v>0</v>
      </c>
      <c r="AL98" s="26">
        <f t="shared" ref="AL98:AL101" si="75">+AI98/AC98</f>
        <v>2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6</v>
      </c>
      <c r="BB98" s="24">
        <v>0</v>
      </c>
      <c r="BC98" s="24">
        <v>2</v>
      </c>
      <c r="BD98" s="24">
        <f t="shared" si="71"/>
        <v>2</v>
      </c>
      <c r="BE98" s="85">
        <v>0</v>
      </c>
      <c r="BF98" s="84">
        <f t="shared" si="72"/>
        <v>26</v>
      </c>
      <c r="BG98" s="24">
        <f t="shared" si="72"/>
        <v>1</v>
      </c>
      <c r="BH98" s="24">
        <f t="shared" si="72"/>
        <v>10</v>
      </c>
      <c r="BI98" s="24">
        <f t="shared" si="72"/>
        <v>11</v>
      </c>
      <c r="BJ98" s="85">
        <f t="shared" si="72"/>
        <v>0</v>
      </c>
      <c r="BK98" s="24">
        <v>20</v>
      </c>
      <c r="BL98" s="24">
        <v>1</v>
      </c>
      <c r="BM98" s="24">
        <v>8</v>
      </c>
      <c r="BN98" s="24">
        <f t="shared" si="73"/>
        <v>9</v>
      </c>
      <c r="BO98" s="85">
        <v>0</v>
      </c>
      <c r="BP98" s="47"/>
      <c r="BQ98" s="47"/>
      <c r="BR98" s="30">
        <v>7</v>
      </c>
      <c r="BS98" s="23" t="s">
        <v>91</v>
      </c>
      <c r="BT98" s="23"/>
      <c r="BU98" s="23"/>
      <c r="BV98" s="23"/>
      <c r="BW98" s="24"/>
      <c r="BX98" s="23"/>
      <c r="BY98" s="84">
        <v>0</v>
      </c>
      <c r="BZ98" s="24">
        <v>0</v>
      </c>
      <c r="CA98" s="24">
        <v>0</v>
      </c>
      <c r="CB98" s="24">
        <f t="shared" si="64"/>
        <v>0</v>
      </c>
      <c r="CC98" s="85">
        <v>0</v>
      </c>
      <c r="CD98" s="84">
        <f t="shared" ref="CD98:CH113" si="76">+CI98+BY98</f>
        <v>1</v>
      </c>
      <c r="CE98" s="24">
        <f t="shared" si="76"/>
        <v>0</v>
      </c>
      <c r="CF98" s="24">
        <f t="shared" si="76"/>
        <v>0</v>
      </c>
      <c r="CG98" s="24">
        <f t="shared" si="76"/>
        <v>0</v>
      </c>
      <c r="CH98" s="85">
        <f t="shared" si="76"/>
        <v>0</v>
      </c>
      <c r="CI98" s="24">
        <v>1</v>
      </c>
      <c r="CJ98" s="24">
        <v>0</v>
      </c>
      <c r="CK98" s="24">
        <v>0</v>
      </c>
      <c r="CL98" s="24">
        <f t="shared" si="74"/>
        <v>0</v>
      </c>
      <c r="CM98" s="85">
        <v>0</v>
      </c>
      <c r="CN98" s="47"/>
    </row>
    <row r="99" spans="1:92" ht="15.75" customHeight="1" x14ac:dyDescent="0.25">
      <c r="A99" s="40"/>
      <c r="D99" s="23" t="s">
        <v>178</v>
      </c>
      <c r="E99" s="23"/>
      <c r="F99" s="23"/>
      <c r="G99" s="23" t="s">
        <v>19</v>
      </c>
      <c r="H99" s="24"/>
      <c r="I99" s="24">
        <v>17</v>
      </c>
      <c r="J99" s="24">
        <v>8</v>
      </c>
      <c r="K99" s="24">
        <v>13</v>
      </c>
      <c r="L99" s="55">
        <v>21</v>
      </c>
      <c r="M99" s="24">
        <v>2</v>
      </c>
      <c r="Q99" s="47"/>
      <c r="R99" s="47"/>
      <c r="S99" s="30"/>
      <c r="T99" s="23"/>
      <c r="U99" s="30">
        <v>7.5</v>
      </c>
      <c r="V99" s="23" t="s">
        <v>388</v>
      </c>
      <c r="W99" s="23"/>
      <c r="X99" s="23"/>
      <c r="Y99" s="23"/>
      <c r="Z99" s="24"/>
      <c r="AC99" s="24">
        <f>+AD99+AE99+AF99</f>
        <v>1</v>
      </c>
      <c r="AD99" s="24">
        <v>0</v>
      </c>
      <c r="AE99" s="24">
        <v>1</v>
      </c>
      <c r="AF99" s="24">
        <v>0</v>
      </c>
      <c r="AG99" s="115">
        <f>+(AD99*2+AF99)/(2*AC99)</f>
        <v>0</v>
      </c>
      <c r="AH99" s="115"/>
      <c r="AI99" s="24">
        <v>3</v>
      </c>
      <c r="AJ99" s="24">
        <v>0</v>
      </c>
      <c r="AK99" s="24">
        <v>0</v>
      </c>
      <c r="AL99" s="26">
        <f t="shared" si="75"/>
        <v>3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5</v>
      </c>
      <c r="BB99" s="24">
        <v>0</v>
      </c>
      <c r="BC99" s="24">
        <v>1</v>
      </c>
      <c r="BD99" s="24">
        <f t="shared" si="71"/>
        <v>1</v>
      </c>
      <c r="BE99" s="85">
        <v>0</v>
      </c>
      <c r="BF99" s="84">
        <f t="shared" si="72"/>
        <v>22</v>
      </c>
      <c r="BG99" s="24">
        <f t="shared" si="72"/>
        <v>3</v>
      </c>
      <c r="BH99" s="24">
        <f t="shared" si="72"/>
        <v>7</v>
      </c>
      <c r="BI99" s="24">
        <f t="shared" si="72"/>
        <v>10</v>
      </c>
      <c r="BJ99" s="85">
        <f t="shared" si="72"/>
        <v>0</v>
      </c>
      <c r="BK99" s="24">
        <v>17</v>
      </c>
      <c r="BL99" s="24">
        <v>3</v>
      </c>
      <c r="BM99" s="24">
        <v>6</v>
      </c>
      <c r="BN99" s="24">
        <f t="shared" si="73"/>
        <v>9</v>
      </c>
      <c r="BO99" s="85">
        <v>0</v>
      </c>
      <c r="BP99" s="47"/>
      <c r="BQ99" s="47"/>
      <c r="BR99" s="30">
        <v>6.5</v>
      </c>
      <c r="BS99" s="23" t="s">
        <v>71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 t="shared" si="64"/>
        <v>0</v>
      </c>
      <c r="CC99" s="85">
        <v>0</v>
      </c>
      <c r="CD99" s="84">
        <f t="shared" si="76"/>
        <v>1</v>
      </c>
      <c r="CE99" s="24">
        <f t="shared" si="76"/>
        <v>0</v>
      </c>
      <c r="CF99" s="24">
        <f t="shared" si="76"/>
        <v>0</v>
      </c>
      <c r="CG99" s="24">
        <f t="shared" si="76"/>
        <v>0</v>
      </c>
      <c r="CH99" s="85">
        <f t="shared" si="76"/>
        <v>0</v>
      </c>
      <c r="CI99" s="24">
        <v>1</v>
      </c>
      <c r="CJ99" s="24">
        <v>0</v>
      </c>
      <c r="CK99" s="24">
        <v>0</v>
      </c>
      <c r="CL99" s="24">
        <f t="shared" si="74"/>
        <v>0</v>
      </c>
      <c r="CM99" s="85">
        <v>0</v>
      </c>
      <c r="CN99" s="47"/>
    </row>
    <row r="100" spans="1:92" ht="15.75" customHeight="1" x14ac:dyDescent="0.25">
      <c r="A100" s="40"/>
      <c r="D100" s="23" t="s">
        <v>122</v>
      </c>
      <c r="E100" s="23"/>
      <c r="F100" s="23"/>
      <c r="G100" s="23" t="s">
        <v>131</v>
      </c>
      <c r="H100" s="24"/>
      <c r="I100" s="24">
        <v>28</v>
      </c>
      <c r="J100" s="24">
        <v>7</v>
      </c>
      <c r="K100" s="24">
        <v>14</v>
      </c>
      <c r="L100" s="55">
        <v>21</v>
      </c>
      <c r="M100" s="24">
        <v>0</v>
      </c>
      <c r="Q100" s="47"/>
      <c r="R100" s="47"/>
      <c r="S100" s="30"/>
      <c r="T100" s="23"/>
      <c r="U100" s="30">
        <v>7.5</v>
      </c>
      <c r="V100" s="23" t="s">
        <v>16</v>
      </c>
      <c r="W100" s="23"/>
      <c r="X100" s="23"/>
      <c r="Y100" s="23"/>
      <c r="Z100" s="24"/>
      <c r="AC100" s="24">
        <f>+AD100+AE100+AF100</f>
        <v>3</v>
      </c>
      <c r="AD100" s="24">
        <v>0</v>
      </c>
      <c r="AE100" s="24">
        <v>2</v>
      </c>
      <c r="AF100" s="24">
        <v>1</v>
      </c>
      <c r="AG100" s="115">
        <f>+(AD100*2+AF100)/(2*AC100)</f>
        <v>0.16666666666666666</v>
      </c>
      <c r="AH100" s="115"/>
      <c r="AI100" s="24">
        <v>4</v>
      </c>
      <c r="AJ100" s="24">
        <v>0</v>
      </c>
      <c r="AK100" s="24">
        <v>0</v>
      </c>
      <c r="AL100" s="26">
        <f t="shared" si="75"/>
        <v>1.3333333333333333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5</v>
      </c>
      <c r="BB100" s="24">
        <v>0</v>
      </c>
      <c r="BC100" s="24">
        <v>1</v>
      </c>
      <c r="BD100" s="24">
        <f t="shared" si="71"/>
        <v>1</v>
      </c>
      <c r="BE100" s="85">
        <v>2</v>
      </c>
      <c r="BF100" s="84">
        <f t="shared" si="72"/>
        <v>27</v>
      </c>
      <c r="BG100" s="24">
        <f t="shared" si="72"/>
        <v>3</v>
      </c>
      <c r="BH100" s="24">
        <f t="shared" si="72"/>
        <v>10</v>
      </c>
      <c r="BI100" s="24">
        <f t="shared" si="72"/>
        <v>13</v>
      </c>
      <c r="BJ100" s="85">
        <f t="shared" si="72"/>
        <v>4</v>
      </c>
      <c r="BK100" s="24">
        <v>22</v>
      </c>
      <c r="BL100" s="24">
        <v>3</v>
      </c>
      <c r="BM100" s="24">
        <v>9</v>
      </c>
      <c r="BN100" s="24">
        <f t="shared" si="73"/>
        <v>12</v>
      </c>
      <c r="BO100" s="85">
        <v>2</v>
      </c>
      <c r="BP100" s="47"/>
      <c r="BQ100" s="47"/>
      <c r="BR100" s="30">
        <v>6</v>
      </c>
      <c r="BS100" s="23" t="s">
        <v>56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 t="shared" si="64"/>
        <v>0</v>
      </c>
      <c r="CC100" s="85">
        <v>0</v>
      </c>
      <c r="CD100" s="84">
        <f t="shared" si="76"/>
        <v>1</v>
      </c>
      <c r="CE100" s="24">
        <f t="shared" si="76"/>
        <v>0</v>
      </c>
      <c r="CF100" s="24">
        <f t="shared" si="76"/>
        <v>0</v>
      </c>
      <c r="CG100" s="24">
        <f t="shared" si="76"/>
        <v>0</v>
      </c>
      <c r="CH100" s="85">
        <f t="shared" si="76"/>
        <v>0</v>
      </c>
      <c r="CI100" s="24">
        <v>1</v>
      </c>
      <c r="CJ100" s="24">
        <v>0</v>
      </c>
      <c r="CK100" s="24">
        <v>0</v>
      </c>
      <c r="CL100" s="24">
        <f t="shared" si="74"/>
        <v>0</v>
      </c>
      <c r="CM100" s="85">
        <v>0</v>
      </c>
      <c r="CN100" s="47"/>
    </row>
    <row r="101" spans="1:92" ht="15.75" customHeight="1" x14ac:dyDescent="0.25">
      <c r="A101" s="40"/>
      <c r="D101" s="23" t="s">
        <v>143</v>
      </c>
      <c r="E101" s="23"/>
      <c r="F101" s="23"/>
      <c r="G101" s="23" t="s">
        <v>25</v>
      </c>
      <c r="H101" s="24"/>
      <c r="I101" s="24">
        <v>23</v>
      </c>
      <c r="J101" s="24">
        <v>3</v>
      </c>
      <c r="K101" s="24">
        <v>18</v>
      </c>
      <c r="L101" s="55">
        <v>21</v>
      </c>
      <c r="M101" s="24">
        <v>0</v>
      </c>
      <c r="Q101" s="47"/>
      <c r="R101" s="47"/>
      <c r="S101" s="30"/>
      <c r="T101" s="23"/>
      <c r="U101" s="30">
        <v>7.5</v>
      </c>
      <c r="V101" s="23" t="s">
        <v>111</v>
      </c>
      <c r="AC101" s="24">
        <f>+AD101+AE101+AF101</f>
        <v>1</v>
      </c>
      <c r="AD101" s="24">
        <v>0</v>
      </c>
      <c r="AE101" s="24">
        <v>1</v>
      </c>
      <c r="AF101" s="24">
        <v>0</v>
      </c>
      <c r="AG101" s="115">
        <f>+(AD101*2+AF101)/(2*AC101)</f>
        <v>0</v>
      </c>
      <c r="AH101" s="115"/>
      <c r="AI101" s="24">
        <v>3</v>
      </c>
      <c r="AJ101" s="24">
        <v>1</v>
      </c>
      <c r="AK101" s="24">
        <v>0</v>
      </c>
      <c r="AL101" s="26">
        <f t="shared" si="75"/>
        <v>3</v>
      </c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71"/>
        <v>0</v>
      </c>
      <c r="BE101" s="85">
        <v>0</v>
      </c>
      <c r="BF101" s="84">
        <f t="shared" si="72"/>
        <v>9</v>
      </c>
      <c r="BG101" s="24">
        <f t="shared" si="72"/>
        <v>1</v>
      </c>
      <c r="BH101" s="24">
        <f t="shared" si="72"/>
        <v>5</v>
      </c>
      <c r="BI101" s="24">
        <f t="shared" si="72"/>
        <v>6</v>
      </c>
      <c r="BJ101" s="85">
        <f t="shared" si="72"/>
        <v>2</v>
      </c>
      <c r="BK101" s="24">
        <v>9</v>
      </c>
      <c r="BL101" s="24">
        <v>1</v>
      </c>
      <c r="BM101" s="24">
        <v>5</v>
      </c>
      <c r="BN101" s="24">
        <f t="shared" si="73"/>
        <v>6</v>
      </c>
      <c r="BO101" s="85">
        <v>2</v>
      </c>
      <c r="BP101" s="47"/>
      <c r="BQ101" s="47"/>
      <c r="BR101" s="30">
        <v>8.5</v>
      </c>
      <c r="BS101" s="23" t="s">
        <v>63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 t="shared" si="64"/>
        <v>0</v>
      </c>
      <c r="CC101" s="85">
        <v>0</v>
      </c>
      <c r="CD101" s="84">
        <f t="shared" si="76"/>
        <v>2</v>
      </c>
      <c r="CE101" s="24">
        <f t="shared" si="76"/>
        <v>2</v>
      </c>
      <c r="CF101" s="24">
        <f t="shared" si="76"/>
        <v>1</v>
      </c>
      <c r="CG101" s="24">
        <f t="shared" si="76"/>
        <v>3</v>
      </c>
      <c r="CH101" s="85">
        <f t="shared" si="76"/>
        <v>0</v>
      </c>
      <c r="CI101" s="24">
        <v>2</v>
      </c>
      <c r="CJ101" s="24">
        <v>2</v>
      </c>
      <c r="CK101" s="24">
        <v>1</v>
      </c>
      <c r="CL101" s="24">
        <v>3</v>
      </c>
      <c r="CM101" s="85">
        <v>0</v>
      </c>
      <c r="CN101" s="47"/>
    </row>
    <row r="102" spans="1:92" ht="15.75" customHeight="1" thickBot="1" x14ac:dyDescent="0.3">
      <c r="A102" s="40"/>
      <c r="D102" s="23" t="s">
        <v>156</v>
      </c>
      <c r="E102" s="23"/>
      <c r="F102" s="23"/>
      <c r="G102" s="23" t="s">
        <v>131</v>
      </c>
      <c r="H102" s="24"/>
      <c r="I102" s="24">
        <v>26</v>
      </c>
      <c r="J102" s="24">
        <v>6</v>
      </c>
      <c r="K102" s="24">
        <v>13</v>
      </c>
      <c r="L102" s="55">
        <v>19</v>
      </c>
      <c r="M102" s="24">
        <v>12</v>
      </c>
      <c r="Q102" s="47"/>
      <c r="R102" s="47"/>
      <c r="S102" s="30"/>
      <c r="T102" s="23"/>
      <c r="U102" s="59">
        <v>7</v>
      </c>
      <c r="V102" s="31" t="s">
        <v>363</v>
      </c>
      <c r="W102" s="31"/>
      <c r="X102" s="31"/>
      <c r="Y102" s="31"/>
      <c r="Z102" s="43"/>
      <c r="AA102" s="3"/>
      <c r="AB102" s="3"/>
      <c r="AC102" s="24">
        <f>+AD102+AE102+AF102</f>
        <v>6</v>
      </c>
      <c r="AD102" s="24">
        <v>1</v>
      </c>
      <c r="AE102" s="24">
        <v>3</v>
      </c>
      <c r="AF102" s="24">
        <v>2</v>
      </c>
      <c r="AG102" s="115">
        <f>+(AD102*2+AF102)/(2*AC102)</f>
        <v>0.33333333333333331</v>
      </c>
      <c r="AH102" s="115"/>
      <c r="AI102" s="24">
        <v>24</v>
      </c>
      <c r="AJ102" s="24">
        <v>0</v>
      </c>
      <c r="AK102" s="24">
        <v>0</v>
      </c>
      <c r="AL102" s="26">
        <f>+AI102/AC102</f>
        <v>4</v>
      </c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6</v>
      </c>
      <c r="BB102" s="24">
        <v>0</v>
      </c>
      <c r="BC102" s="24">
        <v>2</v>
      </c>
      <c r="BD102" s="24">
        <f t="shared" si="71"/>
        <v>2</v>
      </c>
      <c r="BE102" s="85">
        <v>0</v>
      </c>
      <c r="BF102" s="84">
        <f t="shared" si="72"/>
        <v>19</v>
      </c>
      <c r="BG102" s="24">
        <f t="shared" si="72"/>
        <v>0</v>
      </c>
      <c r="BH102" s="24">
        <f t="shared" si="72"/>
        <v>6</v>
      </c>
      <c r="BI102" s="24">
        <f t="shared" si="72"/>
        <v>6</v>
      </c>
      <c r="BJ102" s="85">
        <f t="shared" si="72"/>
        <v>0</v>
      </c>
      <c r="BK102" s="24">
        <v>13</v>
      </c>
      <c r="BL102" s="24">
        <v>0</v>
      </c>
      <c r="BM102" s="24">
        <v>4</v>
      </c>
      <c r="BN102" s="24">
        <f t="shared" si="73"/>
        <v>4</v>
      </c>
      <c r="BO102" s="85">
        <v>0</v>
      </c>
      <c r="BP102" s="47"/>
      <c r="BQ102" s="47"/>
      <c r="BR102" s="30">
        <v>8.5</v>
      </c>
      <c r="BS102" s="23" t="s">
        <v>156</v>
      </c>
      <c r="BT102" s="23"/>
      <c r="BU102" s="23"/>
      <c r="BV102" s="23"/>
      <c r="BW102" s="24"/>
      <c r="BX102" s="23"/>
      <c r="BY102" s="84">
        <v>0</v>
      </c>
      <c r="BZ102" s="24">
        <v>0</v>
      </c>
      <c r="CA102" s="24">
        <v>0</v>
      </c>
      <c r="CB102" s="24">
        <f t="shared" si="64"/>
        <v>0</v>
      </c>
      <c r="CC102" s="85">
        <v>0</v>
      </c>
      <c r="CD102" s="84">
        <f t="shared" si="76"/>
        <v>1</v>
      </c>
      <c r="CE102" s="24">
        <f t="shared" si="76"/>
        <v>0</v>
      </c>
      <c r="CF102" s="24">
        <f t="shared" si="76"/>
        <v>0</v>
      </c>
      <c r="CG102" s="24">
        <f t="shared" si="76"/>
        <v>0</v>
      </c>
      <c r="CH102" s="85">
        <f t="shared" si="76"/>
        <v>0</v>
      </c>
      <c r="CI102" s="24">
        <v>1</v>
      </c>
      <c r="CJ102" s="24">
        <v>0</v>
      </c>
      <c r="CK102" s="24">
        <v>0</v>
      </c>
      <c r="CL102" s="24">
        <v>0</v>
      </c>
      <c r="CM102" s="85">
        <v>0</v>
      </c>
      <c r="CN102" s="47"/>
    </row>
    <row r="103" spans="1:92" ht="15.75" customHeight="1" x14ac:dyDescent="0.25">
      <c r="A103" s="40"/>
      <c r="D103" s="23" t="s">
        <v>69</v>
      </c>
      <c r="E103" s="23"/>
      <c r="F103" s="23"/>
      <c r="G103" s="23" t="s">
        <v>23</v>
      </c>
      <c r="H103" s="24"/>
      <c r="I103" s="24">
        <v>22</v>
      </c>
      <c r="J103" s="24">
        <v>0</v>
      </c>
      <c r="K103" s="24">
        <v>18</v>
      </c>
      <c r="L103" s="55">
        <v>18</v>
      </c>
      <c r="M103" s="24">
        <v>0</v>
      </c>
      <c r="Q103" s="47"/>
      <c r="R103" s="47"/>
      <c r="S103" s="30"/>
      <c r="T103" s="23"/>
      <c r="U103" s="8"/>
      <c r="V103" s="35"/>
      <c r="W103" s="34" t="s">
        <v>27</v>
      </c>
      <c r="X103" s="35"/>
      <c r="Y103" s="35"/>
      <c r="Z103" s="15"/>
      <c r="AA103" s="8"/>
      <c r="AB103" s="8"/>
      <c r="AC103" s="15">
        <f>SUM(AC98:AC102)</f>
        <v>12</v>
      </c>
      <c r="AD103" s="15">
        <f>SUM(AD98:AD102)</f>
        <v>2</v>
      </c>
      <c r="AE103" s="15">
        <f>SUM(AE98:AE102)</f>
        <v>7</v>
      </c>
      <c r="AF103" s="15">
        <f>SUM(AF98:AF102)</f>
        <v>3</v>
      </c>
      <c r="AG103" s="118">
        <f>(2*AD103+AF103)/(2*AC103)</f>
        <v>0.29166666666666669</v>
      </c>
      <c r="AH103" s="118"/>
      <c r="AI103" s="15">
        <f>SUM(AI98:AI102)</f>
        <v>36</v>
      </c>
      <c r="AJ103" s="15">
        <f>SUM(AJ98:AJ102)</f>
        <v>1</v>
      </c>
      <c r="AK103" s="15">
        <f>SUM(AK98:AK102)</f>
        <v>0</v>
      </c>
      <c r="AL103" s="36">
        <f>+AI103/AC103</f>
        <v>3</v>
      </c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4</v>
      </c>
      <c r="BB103" s="24">
        <v>0</v>
      </c>
      <c r="BC103" s="24">
        <v>2</v>
      </c>
      <c r="BD103" s="24">
        <f t="shared" si="71"/>
        <v>2</v>
      </c>
      <c r="BE103" s="85">
        <v>0</v>
      </c>
      <c r="BF103" s="84">
        <f t="shared" si="72"/>
        <v>19</v>
      </c>
      <c r="BG103" s="24">
        <f t="shared" si="72"/>
        <v>0</v>
      </c>
      <c r="BH103" s="24">
        <f t="shared" si="72"/>
        <v>4</v>
      </c>
      <c r="BI103" s="24">
        <f t="shared" si="72"/>
        <v>4</v>
      </c>
      <c r="BJ103" s="85">
        <f t="shared" si="72"/>
        <v>4</v>
      </c>
      <c r="BK103" s="24">
        <v>15</v>
      </c>
      <c r="BL103" s="24">
        <v>0</v>
      </c>
      <c r="BM103" s="24">
        <v>2</v>
      </c>
      <c r="BN103" s="24">
        <f t="shared" si="73"/>
        <v>2</v>
      </c>
      <c r="BO103" s="85">
        <v>4</v>
      </c>
      <c r="BP103" s="47"/>
      <c r="BQ103" s="47"/>
      <c r="BR103" s="30">
        <v>6.5</v>
      </c>
      <c r="BS103" s="23" t="s">
        <v>65</v>
      </c>
      <c r="BY103" s="84">
        <v>1</v>
      </c>
      <c r="BZ103" s="24">
        <v>0</v>
      </c>
      <c r="CA103" s="24">
        <v>0</v>
      </c>
      <c r="CB103" s="24">
        <f t="shared" si="64"/>
        <v>0</v>
      </c>
      <c r="CC103" s="85">
        <v>0</v>
      </c>
      <c r="CD103" s="84">
        <f t="shared" si="76"/>
        <v>1</v>
      </c>
      <c r="CE103" s="24">
        <f t="shared" si="76"/>
        <v>0</v>
      </c>
      <c r="CF103" s="24">
        <f t="shared" si="76"/>
        <v>0</v>
      </c>
      <c r="CG103" s="24">
        <f t="shared" si="76"/>
        <v>0</v>
      </c>
      <c r="CH103" s="85">
        <f t="shared" si="76"/>
        <v>0</v>
      </c>
      <c r="CI103" s="24">
        <v>0</v>
      </c>
      <c r="CJ103" s="24">
        <v>0</v>
      </c>
      <c r="CK103" s="24">
        <v>0</v>
      </c>
      <c r="CL103" s="24">
        <v>0</v>
      </c>
      <c r="CM103" s="85">
        <v>0</v>
      </c>
      <c r="CN103" s="47"/>
    </row>
    <row r="104" spans="1:92" ht="15.75" customHeight="1" x14ac:dyDescent="0.25">
      <c r="A104" s="40"/>
      <c r="D104" s="23" t="s">
        <v>38</v>
      </c>
      <c r="E104" s="23"/>
      <c r="F104" s="23"/>
      <c r="G104" s="23" t="s">
        <v>25</v>
      </c>
      <c r="H104" s="24"/>
      <c r="I104" s="24">
        <v>26</v>
      </c>
      <c r="J104" s="24">
        <v>4</v>
      </c>
      <c r="K104" s="24">
        <v>13</v>
      </c>
      <c r="L104" s="55">
        <v>17</v>
      </c>
      <c r="M104" s="24">
        <v>8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6</v>
      </c>
      <c r="BB104" s="24">
        <v>0</v>
      </c>
      <c r="BC104" s="24">
        <v>0</v>
      </c>
      <c r="BD104" s="24">
        <f t="shared" si="71"/>
        <v>0</v>
      </c>
      <c r="BE104" s="85">
        <v>2</v>
      </c>
      <c r="BF104" s="84">
        <f t="shared" si="72"/>
        <v>23</v>
      </c>
      <c r="BG104" s="24">
        <f t="shared" si="72"/>
        <v>3</v>
      </c>
      <c r="BH104" s="24">
        <f t="shared" si="72"/>
        <v>4</v>
      </c>
      <c r="BI104" s="24">
        <f t="shared" si="72"/>
        <v>7</v>
      </c>
      <c r="BJ104" s="85">
        <f t="shared" si="72"/>
        <v>2</v>
      </c>
      <c r="BK104" s="24">
        <v>17</v>
      </c>
      <c r="BL104" s="24">
        <v>3</v>
      </c>
      <c r="BM104" s="24">
        <v>4</v>
      </c>
      <c r="BN104" s="24">
        <f t="shared" si="73"/>
        <v>7</v>
      </c>
      <c r="BO104" s="85">
        <v>0</v>
      </c>
      <c r="BP104" s="47"/>
      <c r="BQ104" s="47"/>
      <c r="BR104" s="30">
        <v>8.5</v>
      </c>
      <c r="BS104" s="23" t="s">
        <v>88</v>
      </c>
      <c r="BT104" s="23"/>
      <c r="BU104" s="23"/>
      <c r="BV104" s="23"/>
      <c r="BW104" s="24"/>
      <c r="BX104" s="23"/>
      <c r="BY104" s="84">
        <v>0</v>
      </c>
      <c r="BZ104" s="24">
        <v>0</v>
      </c>
      <c r="CA104" s="24">
        <v>0</v>
      </c>
      <c r="CB104" s="24">
        <f t="shared" si="64"/>
        <v>0</v>
      </c>
      <c r="CC104" s="85">
        <v>0</v>
      </c>
      <c r="CD104" s="84">
        <f t="shared" si="76"/>
        <v>1</v>
      </c>
      <c r="CE104" s="24">
        <f t="shared" si="76"/>
        <v>1</v>
      </c>
      <c r="CF104" s="24">
        <f t="shared" si="76"/>
        <v>0</v>
      </c>
      <c r="CG104" s="24">
        <f t="shared" si="76"/>
        <v>1</v>
      </c>
      <c r="CH104" s="85">
        <f t="shared" si="76"/>
        <v>0</v>
      </c>
      <c r="CI104" s="24">
        <v>1</v>
      </c>
      <c r="CJ104" s="24">
        <v>1</v>
      </c>
      <c r="CK104" s="24">
        <v>0</v>
      </c>
      <c r="CL104" s="24">
        <v>1</v>
      </c>
      <c r="CM104" s="85">
        <v>0</v>
      </c>
      <c r="CN104" s="47"/>
    </row>
    <row r="105" spans="1:92" ht="15.75" customHeight="1" thickBot="1" x14ac:dyDescent="0.3">
      <c r="A105" s="40"/>
      <c r="D105" s="23"/>
      <c r="E105" s="23"/>
      <c r="F105" s="23"/>
      <c r="G105" s="23"/>
      <c r="H105" s="24"/>
      <c r="I105" s="24"/>
      <c r="J105" s="24"/>
      <c r="K105" s="24"/>
      <c r="L105" s="24"/>
      <c r="M105" s="24"/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66</v>
      </c>
      <c r="BB105" s="25">
        <f t="shared" ref="BB105" si="77">SUM(BB93:BB104)</f>
        <v>12</v>
      </c>
      <c r="BC105" s="25">
        <f>SUM(BC93:BC104)</f>
        <v>19</v>
      </c>
      <c r="BD105" s="25">
        <f>+BC105+BB105</f>
        <v>31</v>
      </c>
      <c r="BE105" s="89">
        <f>SUM(BE93:BE104)</f>
        <v>8</v>
      </c>
      <c r="BF105" s="88">
        <f>SUM(BF93:BF104)</f>
        <v>308</v>
      </c>
      <c r="BG105" s="25">
        <f t="shared" ref="BG105" si="78">SUM(BG93:BG104)</f>
        <v>62</v>
      </c>
      <c r="BH105" s="25">
        <f>SUM(BH93:BH104)</f>
        <v>100</v>
      </c>
      <c r="BI105" s="25">
        <f>+BH105+BG105</f>
        <v>162</v>
      </c>
      <c r="BJ105" s="89">
        <f>SUM(BJ93:BJ104)</f>
        <v>34</v>
      </c>
      <c r="BK105" s="25">
        <f>SUM(BK93:BK104)</f>
        <v>242</v>
      </c>
      <c r="BL105" s="25">
        <f t="shared" ref="BL105" si="79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7.5</v>
      </c>
      <c r="BS105" s="23" t="s">
        <v>39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 t="shared" si="64"/>
        <v>0</v>
      </c>
      <c r="CC105" s="85">
        <v>0</v>
      </c>
      <c r="CD105" s="84">
        <f t="shared" si="76"/>
        <v>2</v>
      </c>
      <c r="CE105" s="24">
        <f t="shared" si="76"/>
        <v>0</v>
      </c>
      <c r="CF105" s="24">
        <f t="shared" si="76"/>
        <v>0</v>
      </c>
      <c r="CG105" s="24">
        <f t="shared" si="76"/>
        <v>0</v>
      </c>
      <c r="CH105" s="85">
        <f t="shared" si="76"/>
        <v>0</v>
      </c>
      <c r="CI105" s="24">
        <v>2</v>
      </c>
      <c r="CJ105" s="24">
        <v>0</v>
      </c>
      <c r="CK105" s="24">
        <v>0</v>
      </c>
      <c r="CL105" s="24">
        <v>0</v>
      </c>
      <c r="CM105" s="85">
        <v>0</v>
      </c>
      <c r="CN105" s="47"/>
    </row>
    <row r="106" spans="1:92" ht="15.75" customHeight="1" x14ac:dyDescent="0.25">
      <c r="A106" s="40"/>
      <c r="D106" s="23"/>
      <c r="E106" s="23"/>
      <c r="F106" s="23"/>
      <c r="G106" s="23"/>
      <c r="H106" s="24"/>
      <c r="I106" s="24"/>
      <c r="J106" s="24"/>
      <c r="K106" s="24"/>
      <c r="L106" s="24"/>
      <c r="M106" s="24"/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32</v>
      </c>
      <c r="BB106" s="24">
        <v>7</v>
      </c>
      <c r="BC106" s="24">
        <v>22</v>
      </c>
      <c r="BD106" s="24">
        <f t="shared" ref="BD106:BD117" si="80">+BB106+BC106</f>
        <v>29</v>
      </c>
      <c r="BE106" s="85">
        <v>2</v>
      </c>
      <c r="BF106" s="84">
        <f t="shared" ref="BF106:BJ117" si="81">+BK106+BA106</f>
        <v>99.5</v>
      </c>
      <c r="BG106" s="24">
        <f t="shared" si="81"/>
        <v>32</v>
      </c>
      <c r="BH106" s="24">
        <f t="shared" si="81"/>
        <v>48</v>
      </c>
      <c r="BI106" s="24">
        <f t="shared" si="81"/>
        <v>80</v>
      </c>
      <c r="BJ106" s="85">
        <f t="shared" si="81"/>
        <v>8</v>
      </c>
      <c r="BK106" s="15">
        <v>67.5</v>
      </c>
      <c r="BL106" s="15">
        <v>25</v>
      </c>
      <c r="BM106" s="15">
        <v>26</v>
      </c>
      <c r="BN106" s="15">
        <f t="shared" ref="BN106:BN117" si="82">+BL106+BM106</f>
        <v>51</v>
      </c>
      <c r="BO106" s="87">
        <v>6</v>
      </c>
      <c r="BP106" s="47"/>
      <c r="BQ106" s="47"/>
      <c r="BR106" s="30">
        <v>8.5</v>
      </c>
      <c r="BS106" s="23" t="s">
        <v>171</v>
      </c>
      <c r="BT106" s="23"/>
      <c r="BU106" s="23"/>
      <c r="BV106" s="23"/>
      <c r="BW106" s="24"/>
      <c r="BX106" s="23"/>
      <c r="BY106" s="84">
        <v>0</v>
      </c>
      <c r="BZ106" s="24">
        <v>0</v>
      </c>
      <c r="CA106" s="24">
        <v>0</v>
      </c>
      <c r="CB106" s="24">
        <f t="shared" si="64"/>
        <v>0</v>
      </c>
      <c r="CC106" s="85">
        <v>0</v>
      </c>
      <c r="CD106" s="84">
        <f t="shared" si="76"/>
        <v>1</v>
      </c>
      <c r="CE106" s="24">
        <f t="shared" si="76"/>
        <v>1</v>
      </c>
      <c r="CF106" s="24">
        <f t="shared" si="76"/>
        <v>0</v>
      </c>
      <c r="CG106" s="24">
        <f t="shared" si="76"/>
        <v>1</v>
      </c>
      <c r="CH106" s="85">
        <f t="shared" si="76"/>
        <v>0</v>
      </c>
      <c r="CI106" s="24">
        <v>1</v>
      </c>
      <c r="CJ106" s="24">
        <v>1</v>
      </c>
      <c r="CK106" s="24">
        <v>0</v>
      </c>
      <c r="CL106" s="24">
        <v>1</v>
      </c>
      <c r="CM106" s="85">
        <v>0</v>
      </c>
      <c r="CN106" s="47"/>
    </row>
    <row r="107" spans="1:92" ht="15.75" customHeight="1" thickBot="1" x14ac:dyDescent="0.3">
      <c r="A107" s="40"/>
      <c r="D107" s="2" t="s">
        <v>109</v>
      </c>
      <c r="E107" s="2"/>
      <c r="F107" s="2"/>
      <c r="G107" s="4" t="s">
        <v>2</v>
      </c>
      <c r="H107" s="4"/>
      <c r="I107" s="4" t="s">
        <v>4</v>
      </c>
      <c r="J107" s="4" t="s">
        <v>29</v>
      </c>
      <c r="K107" s="4" t="s">
        <v>30</v>
      </c>
      <c r="L107" s="4" t="s">
        <v>31</v>
      </c>
      <c r="M107" s="56" t="s">
        <v>3</v>
      </c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4</v>
      </c>
      <c r="BB107" s="24">
        <v>0</v>
      </c>
      <c r="BC107" s="24">
        <v>0</v>
      </c>
      <c r="BD107" s="24">
        <f t="shared" si="80"/>
        <v>0</v>
      </c>
      <c r="BE107" s="85">
        <v>0</v>
      </c>
      <c r="BF107" s="84">
        <f t="shared" si="81"/>
        <v>23</v>
      </c>
      <c r="BG107" s="24">
        <f t="shared" si="81"/>
        <v>0</v>
      </c>
      <c r="BH107" s="24">
        <f t="shared" si="81"/>
        <v>0</v>
      </c>
      <c r="BI107" s="24">
        <f t="shared" si="81"/>
        <v>0</v>
      </c>
      <c r="BJ107" s="85">
        <f t="shared" si="81"/>
        <v>2</v>
      </c>
      <c r="BK107" s="24">
        <v>19</v>
      </c>
      <c r="BL107" s="24">
        <v>0</v>
      </c>
      <c r="BM107" s="24">
        <v>0</v>
      </c>
      <c r="BN107" s="24">
        <f t="shared" si="82"/>
        <v>0</v>
      </c>
      <c r="BO107" s="85">
        <v>2</v>
      </c>
      <c r="BP107" s="47"/>
      <c r="BQ107" s="47"/>
      <c r="BR107" s="30">
        <v>7.5</v>
      </c>
      <c r="BS107" s="23" t="s">
        <v>41</v>
      </c>
      <c r="BT107" s="23"/>
      <c r="BU107" s="23"/>
      <c r="BV107" s="23"/>
      <c r="BW107" s="24"/>
      <c r="BX107" s="23"/>
      <c r="BY107" s="84">
        <v>1</v>
      </c>
      <c r="BZ107" s="24">
        <v>0</v>
      </c>
      <c r="CA107" s="24">
        <v>1</v>
      </c>
      <c r="CB107" s="24">
        <f t="shared" si="64"/>
        <v>1</v>
      </c>
      <c r="CC107" s="85">
        <v>0</v>
      </c>
      <c r="CD107" s="84">
        <f t="shared" si="76"/>
        <v>4</v>
      </c>
      <c r="CE107" s="24">
        <f t="shared" si="76"/>
        <v>3</v>
      </c>
      <c r="CF107" s="24">
        <f t="shared" si="76"/>
        <v>2</v>
      </c>
      <c r="CG107" s="24">
        <f t="shared" si="76"/>
        <v>5</v>
      </c>
      <c r="CH107" s="85">
        <f t="shared" si="76"/>
        <v>0</v>
      </c>
      <c r="CI107" s="24">
        <v>3</v>
      </c>
      <c r="CJ107" s="24">
        <v>3</v>
      </c>
      <c r="CK107" s="24">
        <v>1</v>
      </c>
      <c r="CL107" s="24">
        <v>4</v>
      </c>
      <c r="CM107" s="85">
        <v>0</v>
      </c>
      <c r="CN107" s="47"/>
    </row>
    <row r="108" spans="1:92" ht="15.75" customHeight="1" x14ac:dyDescent="0.25">
      <c r="A108" s="40"/>
      <c r="D108" s="23" t="s">
        <v>172</v>
      </c>
      <c r="G108" s="23" t="s">
        <v>19</v>
      </c>
      <c r="H108" s="24"/>
      <c r="I108" s="24">
        <v>27</v>
      </c>
      <c r="J108" s="24">
        <v>10</v>
      </c>
      <c r="K108" s="24">
        <v>28</v>
      </c>
      <c r="L108" s="24">
        <v>38</v>
      </c>
      <c r="M108" s="55">
        <v>16</v>
      </c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6</v>
      </c>
      <c r="BB108" s="24">
        <v>11</v>
      </c>
      <c r="BC108" s="24">
        <v>5</v>
      </c>
      <c r="BD108" s="24">
        <f t="shared" si="80"/>
        <v>16</v>
      </c>
      <c r="BE108" s="85">
        <v>2</v>
      </c>
      <c r="BF108" s="84">
        <f t="shared" si="81"/>
        <v>24</v>
      </c>
      <c r="BG108" s="24">
        <f t="shared" si="81"/>
        <v>29</v>
      </c>
      <c r="BH108" s="24">
        <f t="shared" si="81"/>
        <v>21</v>
      </c>
      <c r="BI108" s="24">
        <f t="shared" si="81"/>
        <v>50</v>
      </c>
      <c r="BJ108" s="85">
        <f t="shared" si="81"/>
        <v>6</v>
      </c>
      <c r="BK108" s="24">
        <v>18</v>
      </c>
      <c r="BL108" s="24">
        <v>18</v>
      </c>
      <c r="BM108" s="24">
        <v>16</v>
      </c>
      <c r="BN108" s="24">
        <f t="shared" si="82"/>
        <v>34</v>
      </c>
      <c r="BO108" s="85">
        <v>4</v>
      </c>
      <c r="BP108" s="47"/>
      <c r="BQ108" s="47"/>
      <c r="BR108" s="30">
        <v>6.5</v>
      </c>
      <c r="BS108" s="23" t="s">
        <v>72</v>
      </c>
      <c r="BT108" s="23"/>
      <c r="BU108" s="23"/>
      <c r="BV108" s="23"/>
      <c r="BW108" s="24"/>
      <c r="BX108" s="23"/>
      <c r="BY108" s="84">
        <v>3</v>
      </c>
      <c r="BZ108" s="24">
        <v>1</v>
      </c>
      <c r="CA108" s="24">
        <v>1</v>
      </c>
      <c r="CB108" s="24">
        <f t="shared" si="64"/>
        <v>2</v>
      </c>
      <c r="CC108" s="85">
        <v>0</v>
      </c>
      <c r="CD108" s="84">
        <f t="shared" si="76"/>
        <v>4</v>
      </c>
      <c r="CE108" s="24">
        <f t="shared" si="76"/>
        <v>1</v>
      </c>
      <c r="CF108" s="24">
        <f t="shared" si="76"/>
        <v>1</v>
      </c>
      <c r="CG108" s="24">
        <f t="shared" si="76"/>
        <v>2</v>
      </c>
      <c r="CH108" s="85">
        <f t="shared" si="76"/>
        <v>0</v>
      </c>
      <c r="CI108" s="24">
        <v>1</v>
      </c>
      <c r="CJ108" s="24">
        <v>0</v>
      </c>
      <c r="CK108" s="24">
        <v>0</v>
      </c>
      <c r="CL108" s="24">
        <v>0</v>
      </c>
      <c r="CM108" s="85">
        <v>0</v>
      </c>
      <c r="CN108" s="47"/>
    </row>
    <row r="109" spans="1:92" ht="15.75" customHeight="1" x14ac:dyDescent="0.25">
      <c r="A109" s="40"/>
      <c r="D109" s="23" t="s">
        <v>156</v>
      </c>
      <c r="E109" s="23"/>
      <c r="F109" s="23"/>
      <c r="G109" s="23" t="s">
        <v>131</v>
      </c>
      <c r="H109" s="24"/>
      <c r="I109" s="24">
        <v>26</v>
      </c>
      <c r="J109" s="24">
        <v>6</v>
      </c>
      <c r="K109" s="24">
        <v>13</v>
      </c>
      <c r="L109" s="24">
        <v>19</v>
      </c>
      <c r="M109" s="55">
        <v>12</v>
      </c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1</v>
      </c>
      <c r="BB109" s="24">
        <v>1</v>
      </c>
      <c r="BC109" s="24">
        <v>2</v>
      </c>
      <c r="BD109" s="24">
        <f t="shared" si="80"/>
        <v>3</v>
      </c>
      <c r="BE109" s="85">
        <v>0</v>
      </c>
      <c r="BF109" s="84">
        <f t="shared" si="81"/>
        <v>19</v>
      </c>
      <c r="BG109" s="24">
        <f t="shared" si="81"/>
        <v>7</v>
      </c>
      <c r="BH109" s="24">
        <f t="shared" si="81"/>
        <v>17</v>
      </c>
      <c r="BI109" s="24">
        <f t="shared" si="81"/>
        <v>24</v>
      </c>
      <c r="BJ109" s="85">
        <f t="shared" si="81"/>
        <v>6</v>
      </c>
      <c r="BK109" s="24">
        <v>18</v>
      </c>
      <c r="BL109" s="24">
        <v>6</v>
      </c>
      <c r="BM109" s="24">
        <v>15</v>
      </c>
      <c r="BN109" s="24">
        <f t="shared" si="82"/>
        <v>21</v>
      </c>
      <c r="BO109" s="85">
        <v>6</v>
      </c>
      <c r="BP109" s="47"/>
      <c r="BQ109" s="47"/>
      <c r="BR109" s="30">
        <v>9</v>
      </c>
      <c r="BS109" s="23" t="s">
        <v>112</v>
      </c>
      <c r="BT109" s="23"/>
      <c r="BU109" s="23"/>
      <c r="BV109" s="23"/>
      <c r="BW109" s="24"/>
      <c r="BX109" s="23"/>
      <c r="BY109" s="84">
        <v>0</v>
      </c>
      <c r="BZ109" s="24">
        <v>0</v>
      </c>
      <c r="CA109" s="24">
        <v>0</v>
      </c>
      <c r="CB109" s="24">
        <f t="shared" si="64"/>
        <v>0</v>
      </c>
      <c r="CC109" s="85">
        <v>0</v>
      </c>
      <c r="CD109" s="84">
        <f t="shared" si="76"/>
        <v>1</v>
      </c>
      <c r="CE109" s="24">
        <f t="shared" si="76"/>
        <v>0</v>
      </c>
      <c r="CF109" s="24">
        <f t="shared" si="76"/>
        <v>0</v>
      </c>
      <c r="CG109" s="24">
        <f t="shared" si="76"/>
        <v>0</v>
      </c>
      <c r="CH109" s="85">
        <f t="shared" si="76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D110" s="23" t="s">
        <v>115</v>
      </c>
      <c r="E110" s="23"/>
      <c r="F110" s="23"/>
      <c r="G110" s="23" t="s">
        <v>23</v>
      </c>
      <c r="H110" s="24"/>
      <c r="I110" s="24">
        <v>21</v>
      </c>
      <c r="J110" s="24">
        <v>0</v>
      </c>
      <c r="K110" s="24">
        <v>13</v>
      </c>
      <c r="L110" s="24">
        <v>13</v>
      </c>
      <c r="M110" s="55">
        <v>10</v>
      </c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80"/>
        <v>0</v>
      </c>
      <c r="BE110" s="85">
        <v>0</v>
      </c>
      <c r="BF110" s="84">
        <f t="shared" si="81"/>
        <v>9</v>
      </c>
      <c r="BG110" s="24">
        <f t="shared" si="81"/>
        <v>1</v>
      </c>
      <c r="BH110" s="24">
        <f t="shared" si="81"/>
        <v>6</v>
      </c>
      <c r="BI110" s="24">
        <f t="shared" si="81"/>
        <v>7</v>
      </c>
      <c r="BJ110" s="85">
        <f t="shared" si="81"/>
        <v>0</v>
      </c>
      <c r="BK110" s="24">
        <v>9</v>
      </c>
      <c r="BL110" s="24">
        <v>1</v>
      </c>
      <c r="BM110" s="24">
        <v>6</v>
      </c>
      <c r="BN110" s="24">
        <f t="shared" si="82"/>
        <v>7</v>
      </c>
      <c r="BO110" s="85">
        <v>0</v>
      </c>
      <c r="BP110" s="47"/>
      <c r="BQ110" s="47"/>
      <c r="BR110" s="30">
        <v>7</v>
      </c>
      <c r="BS110" s="23" t="s">
        <v>44</v>
      </c>
      <c r="BT110" s="23"/>
      <c r="BU110" s="23"/>
      <c r="BV110" s="23"/>
      <c r="BW110" s="24"/>
      <c r="BX110" s="23"/>
      <c r="BY110" s="84">
        <v>2</v>
      </c>
      <c r="BZ110" s="24">
        <v>0</v>
      </c>
      <c r="CA110" s="24">
        <v>0</v>
      </c>
      <c r="CB110" s="24">
        <f t="shared" si="64"/>
        <v>0</v>
      </c>
      <c r="CC110" s="85">
        <v>0</v>
      </c>
      <c r="CD110" s="84">
        <f t="shared" si="76"/>
        <v>3</v>
      </c>
      <c r="CE110" s="24">
        <f t="shared" si="76"/>
        <v>0</v>
      </c>
      <c r="CF110" s="24">
        <f t="shared" si="76"/>
        <v>0</v>
      </c>
      <c r="CG110" s="24">
        <f t="shared" si="76"/>
        <v>0</v>
      </c>
      <c r="CH110" s="85">
        <f t="shared" si="76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x14ac:dyDescent="0.25">
      <c r="A111" s="40"/>
      <c r="D111" s="23" t="s">
        <v>112</v>
      </c>
      <c r="E111" s="23"/>
      <c r="F111" s="23"/>
      <c r="G111" s="23" t="s">
        <v>15</v>
      </c>
      <c r="H111" s="24"/>
      <c r="I111" s="24">
        <v>23</v>
      </c>
      <c r="J111" s="24">
        <v>24</v>
      </c>
      <c r="K111" s="24">
        <v>16</v>
      </c>
      <c r="L111" s="24">
        <v>40</v>
      </c>
      <c r="M111" s="55">
        <v>10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80"/>
        <v>0</v>
      </c>
      <c r="BE111" s="85">
        <v>0</v>
      </c>
      <c r="BF111" s="84">
        <f t="shared" si="81"/>
        <v>5</v>
      </c>
      <c r="BG111" s="24">
        <f t="shared" si="81"/>
        <v>0</v>
      </c>
      <c r="BH111" s="24">
        <f t="shared" si="81"/>
        <v>2</v>
      </c>
      <c r="BI111" s="24">
        <f t="shared" si="81"/>
        <v>2</v>
      </c>
      <c r="BJ111" s="85">
        <f t="shared" si="81"/>
        <v>0</v>
      </c>
      <c r="BK111" s="24">
        <v>5</v>
      </c>
      <c r="BL111" s="24">
        <v>0</v>
      </c>
      <c r="BM111" s="24">
        <v>2</v>
      </c>
      <c r="BN111" s="24">
        <f t="shared" si="82"/>
        <v>2</v>
      </c>
      <c r="BO111" s="85">
        <v>0</v>
      </c>
      <c r="BP111" s="47"/>
      <c r="BQ111" s="47"/>
      <c r="BR111" s="30">
        <v>6</v>
      </c>
      <c r="BS111" s="23" t="s">
        <v>145</v>
      </c>
      <c r="BT111" s="23"/>
      <c r="BU111" s="23"/>
      <c r="BV111" s="23"/>
      <c r="BW111" s="24"/>
      <c r="BX111" s="23"/>
      <c r="BY111" s="84">
        <v>0</v>
      </c>
      <c r="BZ111" s="24">
        <v>0</v>
      </c>
      <c r="CA111" s="24">
        <v>0</v>
      </c>
      <c r="CB111" s="24">
        <f t="shared" si="64"/>
        <v>0</v>
      </c>
      <c r="CC111" s="85">
        <v>0</v>
      </c>
      <c r="CD111" s="84">
        <f t="shared" si="76"/>
        <v>1</v>
      </c>
      <c r="CE111" s="24">
        <f t="shared" si="76"/>
        <v>0</v>
      </c>
      <c r="CF111" s="24">
        <f t="shared" si="76"/>
        <v>0</v>
      </c>
      <c r="CG111" s="24">
        <f t="shared" si="76"/>
        <v>0</v>
      </c>
      <c r="CH111" s="85">
        <f t="shared" si="76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78</v>
      </c>
      <c r="E112" s="23"/>
      <c r="F112" s="23"/>
      <c r="G112" s="23" t="s">
        <v>23</v>
      </c>
      <c r="H112" s="24"/>
      <c r="I112" s="24">
        <v>24</v>
      </c>
      <c r="J112" s="24">
        <v>36</v>
      </c>
      <c r="K112" s="24">
        <v>11</v>
      </c>
      <c r="L112" s="24">
        <v>47</v>
      </c>
      <c r="M112" s="55">
        <v>10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6</v>
      </c>
      <c r="BB112" s="24">
        <v>0</v>
      </c>
      <c r="BC112" s="24">
        <v>2</v>
      </c>
      <c r="BD112" s="24">
        <f t="shared" si="80"/>
        <v>2</v>
      </c>
      <c r="BE112" s="85">
        <v>0</v>
      </c>
      <c r="BF112" s="84">
        <f t="shared" si="81"/>
        <v>28</v>
      </c>
      <c r="BG112" s="24">
        <f t="shared" si="81"/>
        <v>3</v>
      </c>
      <c r="BH112" s="24">
        <f t="shared" si="81"/>
        <v>6</v>
      </c>
      <c r="BI112" s="24">
        <f t="shared" si="81"/>
        <v>9</v>
      </c>
      <c r="BJ112" s="85">
        <f t="shared" si="81"/>
        <v>2</v>
      </c>
      <c r="BK112" s="24">
        <v>22</v>
      </c>
      <c r="BL112" s="24">
        <v>3</v>
      </c>
      <c r="BM112" s="24">
        <v>4</v>
      </c>
      <c r="BN112" s="24">
        <f t="shared" si="82"/>
        <v>7</v>
      </c>
      <c r="BO112" s="85">
        <v>2</v>
      </c>
      <c r="BP112" s="47"/>
      <c r="BQ112" s="47"/>
      <c r="BR112" s="30">
        <v>7</v>
      </c>
      <c r="BS112" s="23" t="s">
        <v>51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 t="shared" si="64"/>
        <v>0</v>
      </c>
      <c r="CC112" s="85">
        <v>0</v>
      </c>
      <c r="CD112" s="84">
        <f t="shared" si="76"/>
        <v>1</v>
      </c>
      <c r="CE112" s="24">
        <f t="shared" si="76"/>
        <v>0</v>
      </c>
      <c r="CF112" s="24">
        <f t="shared" si="76"/>
        <v>0</v>
      </c>
      <c r="CG112" s="24">
        <f t="shared" si="76"/>
        <v>0</v>
      </c>
      <c r="CH112" s="85">
        <f t="shared" si="76"/>
        <v>0</v>
      </c>
      <c r="CI112" s="24">
        <v>1</v>
      </c>
      <c r="CJ112" s="24">
        <v>0</v>
      </c>
      <c r="CK112" s="24">
        <v>0</v>
      </c>
      <c r="CL112" s="24">
        <v>0</v>
      </c>
      <c r="CM112" s="85">
        <v>0</v>
      </c>
      <c r="CN112" s="47"/>
    </row>
    <row r="113" spans="1:92" ht="15.75" customHeight="1" x14ac:dyDescent="0.25">
      <c r="A113" s="40"/>
      <c r="D113" s="23" t="s">
        <v>41</v>
      </c>
      <c r="E113" s="23"/>
      <c r="F113" s="23"/>
      <c r="G113" s="23" t="s">
        <v>131</v>
      </c>
      <c r="H113" s="24"/>
      <c r="I113" s="24">
        <v>27</v>
      </c>
      <c r="J113" s="24">
        <v>15</v>
      </c>
      <c r="K113" s="24">
        <v>8</v>
      </c>
      <c r="L113" s="24">
        <v>23</v>
      </c>
      <c r="M113" s="55">
        <v>10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5</v>
      </c>
      <c r="BB113" s="24">
        <v>0</v>
      </c>
      <c r="BC113" s="24">
        <v>0</v>
      </c>
      <c r="BD113" s="24">
        <f t="shared" si="80"/>
        <v>0</v>
      </c>
      <c r="BE113" s="85">
        <v>0</v>
      </c>
      <c r="BF113" s="84">
        <f t="shared" si="81"/>
        <v>27</v>
      </c>
      <c r="BG113" s="24">
        <f t="shared" si="81"/>
        <v>0</v>
      </c>
      <c r="BH113" s="24">
        <f t="shared" si="81"/>
        <v>4</v>
      </c>
      <c r="BI113" s="24">
        <f t="shared" si="81"/>
        <v>4</v>
      </c>
      <c r="BJ113" s="85">
        <f t="shared" si="81"/>
        <v>2</v>
      </c>
      <c r="BK113" s="24">
        <v>22</v>
      </c>
      <c r="BL113" s="24">
        <v>0</v>
      </c>
      <c r="BM113" s="24">
        <v>4</v>
      </c>
      <c r="BN113" s="24">
        <f t="shared" si="82"/>
        <v>4</v>
      </c>
      <c r="BO113" s="85">
        <v>2</v>
      </c>
      <c r="BP113" s="47"/>
      <c r="BQ113" s="47"/>
      <c r="BR113" s="30">
        <v>8</v>
      </c>
      <c r="BS113" s="23" t="s">
        <v>116</v>
      </c>
      <c r="BT113" s="23"/>
      <c r="BU113" s="23"/>
      <c r="BV113" s="23"/>
      <c r="BW113" s="24"/>
      <c r="BX113" s="23"/>
      <c r="BY113" s="84">
        <v>1</v>
      </c>
      <c r="BZ113" s="24">
        <v>0</v>
      </c>
      <c r="CA113" s="24">
        <v>0</v>
      </c>
      <c r="CB113" s="24">
        <f t="shared" si="64"/>
        <v>0</v>
      </c>
      <c r="CC113" s="85">
        <v>0</v>
      </c>
      <c r="CD113" s="84">
        <f t="shared" si="76"/>
        <v>3</v>
      </c>
      <c r="CE113" s="24">
        <f t="shared" si="76"/>
        <v>1</v>
      </c>
      <c r="CF113" s="24">
        <f t="shared" si="76"/>
        <v>3</v>
      </c>
      <c r="CG113" s="24">
        <f t="shared" si="76"/>
        <v>4</v>
      </c>
      <c r="CH113" s="85">
        <f t="shared" si="76"/>
        <v>0</v>
      </c>
      <c r="CI113" s="24">
        <v>2</v>
      </c>
      <c r="CJ113" s="24">
        <v>1</v>
      </c>
      <c r="CK113" s="24">
        <v>3</v>
      </c>
      <c r="CL113" s="24">
        <v>4</v>
      </c>
      <c r="CM113" s="85">
        <v>0</v>
      </c>
      <c r="CN113" s="47"/>
    </row>
    <row r="114" spans="1:92" ht="15.75" customHeight="1" x14ac:dyDescent="0.25">
      <c r="A114" s="40"/>
      <c r="D114" s="23" t="s">
        <v>158</v>
      </c>
      <c r="E114" s="23"/>
      <c r="F114" s="23"/>
      <c r="G114" s="23" t="s">
        <v>131</v>
      </c>
      <c r="H114" s="24"/>
      <c r="I114" s="24">
        <v>28</v>
      </c>
      <c r="J114" s="24">
        <v>35</v>
      </c>
      <c r="K114" s="24">
        <v>27</v>
      </c>
      <c r="L114" s="24">
        <v>62</v>
      </c>
      <c r="M114" s="55">
        <v>10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80"/>
        <v>0</v>
      </c>
      <c r="BE114" s="85">
        <v>0</v>
      </c>
      <c r="BF114" s="84">
        <f t="shared" si="81"/>
        <v>2.5</v>
      </c>
      <c r="BG114" s="24">
        <f t="shared" si="81"/>
        <v>0</v>
      </c>
      <c r="BH114" s="24">
        <f t="shared" si="81"/>
        <v>0</v>
      </c>
      <c r="BI114" s="24">
        <f t="shared" si="81"/>
        <v>0</v>
      </c>
      <c r="BJ114" s="85">
        <f t="shared" si="81"/>
        <v>2</v>
      </c>
      <c r="BK114" s="24">
        <v>2.5</v>
      </c>
      <c r="BL114" s="24">
        <v>0</v>
      </c>
      <c r="BM114" s="24">
        <v>0</v>
      </c>
      <c r="BN114" s="24">
        <f t="shared" si="82"/>
        <v>0</v>
      </c>
      <c r="BO114" s="85">
        <v>2</v>
      </c>
      <c r="BP114" s="47"/>
      <c r="BQ114" s="47"/>
      <c r="BR114" s="30">
        <v>7</v>
      </c>
      <c r="BS114" s="23" t="s">
        <v>38</v>
      </c>
      <c r="BT114" s="23"/>
      <c r="BU114" s="23"/>
      <c r="BV114" s="23"/>
      <c r="BW114" s="24"/>
      <c r="BX114" s="23"/>
      <c r="BY114" s="84">
        <v>0</v>
      </c>
      <c r="BZ114" s="24">
        <v>0</v>
      </c>
      <c r="CA114" s="24">
        <v>0</v>
      </c>
      <c r="CB114" s="24">
        <f t="shared" si="64"/>
        <v>0</v>
      </c>
      <c r="CC114" s="85">
        <v>0</v>
      </c>
      <c r="CD114" s="84">
        <f t="shared" ref="CD114:CH118" si="83">+CI114+BY114</f>
        <v>4</v>
      </c>
      <c r="CE114" s="24">
        <f t="shared" si="83"/>
        <v>0</v>
      </c>
      <c r="CF114" s="24">
        <f t="shared" si="83"/>
        <v>2</v>
      </c>
      <c r="CG114" s="24">
        <f t="shared" si="83"/>
        <v>2</v>
      </c>
      <c r="CH114" s="85">
        <f t="shared" si="83"/>
        <v>0</v>
      </c>
      <c r="CI114" s="24">
        <v>4</v>
      </c>
      <c r="CJ114" s="24">
        <v>0</v>
      </c>
      <c r="CK114" s="24">
        <v>2</v>
      </c>
      <c r="CL114" s="24">
        <v>2</v>
      </c>
      <c r="CM114" s="85">
        <v>0</v>
      </c>
      <c r="CN114" s="47"/>
    </row>
    <row r="115" spans="1:92" ht="15.75" customHeight="1" x14ac:dyDescent="0.25">
      <c r="A115" s="40"/>
      <c r="D115" s="23" t="s">
        <v>173</v>
      </c>
      <c r="E115" s="23"/>
      <c r="F115" s="23"/>
      <c r="G115" s="16" t="s">
        <v>138</v>
      </c>
      <c r="H115" s="24"/>
      <c r="I115" s="24">
        <v>24</v>
      </c>
      <c r="J115" s="24">
        <v>1</v>
      </c>
      <c r="K115" s="24">
        <v>6</v>
      </c>
      <c r="L115" s="24">
        <v>7</v>
      </c>
      <c r="M115" s="55">
        <v>8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80"/>
        <v>0</v>
      </c>
      <c r="BE115" s="85">
        <v>0</v>
      </c>
      <c r="BF115" s="84">
        <f t="shared" si="81"/>
        <v>20</v>
      </c>
      <c r="BG115" s="24">
        <f t="shared" si="81"/>
        <v>2</v>
      </c>
      <c r="BH115" s="24">
        <f t="shared" si="81"/>
        <v>4</v>
      </c>
      <c r="BI115" s="24">
        <f t="shared" si="81"/>
        <v>6</v>
      </c>
      <c r="BJ115" s="85">
        <f t="shared" si="81"/>
        <v>4</v>
      </c>
      <c r="BK115" s="24">
        <v>20</v>
      </c>
      <c r="BL115" s="24">
        <v>2</v>
      </c>
      <c r="BM115" s="24">
        <v>4</v>
      </c>
      <c r="BN115" s="24">
        <f t="shared" si="82"/>
        <v>6</v>
      </c>
      <c r="BO115" s="85">
        <v>4</v>
      </c>
      <c r="BP115" s="47"/>
      <c r="BQ115" s="47"/>
      <c r="BR115" s="30">
        <v>6.5</v>
      </c>
      <c r="BS115" s="23" t="s">
        <v>130</v>
      </c>
      <c r="BT115" s="23"/>
      <c r="BU115" s="23"/>
      <c r="BV115" s="23"/>
      <c r="BW115" s="24"/>
      <c r="BX115" s="23"/>
      <c r="BY115" s="84">
        <v>0</v>
      </c>
      <c r="BZ115" s="24">
        <v>0</v>
      </c>
      <c r="CA115" s="24">
        <v>0</v>
      </c>
      <c r="CB115" s="24">
        <f t="shared" si="64"/>
        <v>0</v>
      </c>
      <c r="CC115" s="85">
        <v>0</v>
      </c>
      <c r="CD115" s="84">
        <f t="shared" si="83"/>
        <v>4</v>
      </c>
      <c r="CE115" s="24">
        <f t="shared" si="83"/>
        <v>0</v>
      </c>
      <c r="CF115" s="24">
        <f t="shared" si="83"/>
        <v>3</v>
      </c>
      <c r="CG115" s="24">
        <f t="shared" si="83"/>
        <v>3</v>
      </c>
      <c r="CH115" s="85">
        <f t="shared" si="83"/>
        <v>2</v>
      </c>
      <c r="CI115" s="24">
        <v>4</v>
      </c>
      <c r="CJ115" s="24">
        <v>0</v>
      </c>
      <c r="CK115" s="24">
        <v>3</v>
      </c>
      <c r="CL115" s="24">
        <v>3</v>
      </c>
      <c r="CM115" s="85">
        <v>2</v>
      </c>
      <c r="CN115" s="47"/>
    </row>
    <row r="116" spans="1:92" ht="15.75" customHeight="1" x14ac:dyDescent="0.25">
      <c r="A116" s="40"/>
      <c r="D116" s="23" t="s">
        <v>119</v>
      </c>
      <c r="E116" s="23"/>
      <c r="F116" s="23"/>
      <c r="G116" s="23" t="s">
        <v>19</v>
      </c>
      <c r="H116" s="24"/>
      <c r="I116" s="24">
        <v>25</v>
      </c>
      <c r="J116" s="24">
        <v>32</v>
      </c>
      <c r="K116" s="24">
        <v>11</v>
      </c>
      <c r="L116" s="24">
        <v>43</v>
      </c>
      <c r="M116" s="55">
        <v>8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6</v>
      </c>
      <c r="BB116" s="24">
        <v>1</v>
      </c>
      <c r="BC116" s="24">
        <v>2</v>
      </c>
      <c r="BD116" s="24">
        <f t="shared" si="80"/>
        <v>3</v>
      </c>
      <c r="BE116" s="85">
        <v>0</v>
      </c>
      <c r="BF116" s="84">
        <f t="shared" si="81"/>
        <v>25</v>
      </c>
      <c r="BG116" s="24">
        <f t="shared" si="81"/>
        <v>1</v>
      </c>
      <c r="BH116" s="24">
        <f t="shared" si="81"/>
        <v>5</v>
      </c>
      <c r="BI116" s="24">
        <f t="shared" si="81"/>
        <v>6</v>
      </c>
      <c r="BJ116" s="85">
        <f t="shared" si="81"/>
        <v>2</v>
      </c>
      <c r="BK116" s="24">
        <v>19</v>
      </c>
      <c r="BL116" s="24">
        <v>0</v>
      </c>
      <c r="BM116" s="24">
        <v>3</v>
      </c>
      <c r="BN116" s="24">
        <f t="shared" si="82"/>
        <v>3</v>
      </c>
      <c r="BO116" s="85">
        <v>2</v>
      </c>
      <c r="BP116" s="47"/>
      <c r="BQ116" s="47"/>
      <c r="BR116" s="30">
        <v>8</v>
      </c>
      <c r="BS116" s="23" t="s">
        <v>66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 t="shared" si="64"/>
        <v>0</v>
      </c>
      <c r="CC116" s="85">
        <v>0</v>
      </c>
      <c r="CD116" s="84">
        <f t="shared" si="83"/>
        <v>3</v>
      </c>
      <c r="CE116" s="24">
        <f t="shared" si="83"/>
        <v>0</v>
      </c>
      <c r="CF116" s="24">
        <f t="shared" si="83"/>
        <v>1</v>
      </c>
      <c r="CG116" s="24">
        <f t="shared" si="83"/>
        <v>1</v>
      </c>
      <c r="CH116" s="85">
        <f t="shared" si="83"/>
        <v>2</v>
      </c>
      <c r="CI116" s="24">
        <v>3</v>
      </c>
      <c r="CJ116" s="24">
        <v>0</v>
      </c>
      <c r="CK116" s="24">
        <v>1</v>
      </c>
      <c r="CL116" s="24">
        <v>1</v>
      </c>
      <c r="CM116" s="85">
        <v>2</v>
      </c>
      <c r="CN116" s="47"/>
    </row>
    <row r="117" spans="1:92" ht="15.75" customHeight="1" x14ac:dyDescent="0.25">
      <c r="A117" s="40"/>
      <c r="D117" s="23" t="s">
        <v>38</v>
      </c>
      <c r="E117" s="23"/>
      <c r="F117" s="23"/>
      <c r="G117" s="23" t="s">
        <v>25</v>
      </c>
      <c r="H117" s="24"/>
      <c r="I117" s="24">
        <v>26</v>
      </c>
      <c r="J117" s="24">
        <v>4</v>
      </c>
      <c r="K117" s="24">
        <v>13</v>
      </c>
      <c r="L117" s="24">
        <v>17</v>
      </c>
      <c r="M117" s="55">
        <v>8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6</v>
      </c>
      <c r="BB117" s="24">
        <v>0</v>
      </c>
      <c r="BC117" s="24">
        <v>0</v>
      </c>
      <c r="BD117" s="24">
        <f t="shared" si="80"/>
        <v>0</v>
      </c>
      <c r="BE117" s="85">
        <v>2</v>
      </c>
      <c r="BF117" s="84">
        <f t="shared" si="81"/>
        <v>25</v>
      </c>
      <c r="BG117" s="24">
        <f t="shared" si="81"/>
        <v>0</v>
      </c>
      <c r="BH117" s="24">
        <f t="shared" si="81"/>
        <v>2</v>
      </c>
      <c r="BI117" s="24">
        <f t="shared" si="81"/>
        <v>2</v>
      </c>
      <c r="BJ117" s="85">
        <f t="shared" si="81"/>
        <v>2</v>
      </c>
      <c r="BK117" s="24">
        <v>19</v>
      </c>
      <c r="BL117" s="24">
        <v>0</v>
      </c>
      <c r="BM117" s="24">
        <v>2</v>
      </c>
      <c r="BN117" s="24">
        <f t="shared" si="82"/>
        <v>2</v>
      </c>
      <c r="BO117" s="85">
        <v>0</v>
      </c>
      <c r="BP117" s="47"/>
      <c r="BQ117" s="47"/>
      <c r="BR117" s="30">
        <v>9.5</v>
      </c>
      <c r="BS117" s="23" t="s">
        <v>78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 t="shared" si="64"/>
        <v>0</v>
      </c>
      <c r="CC117" s="85">
        <v>0</v>
      </c>
      <c r="CD117" s="84">
        <f t="shared" si="83"/>
        <v>1</v>
      </c>
      <c r="CE117" s="24">
        <f t="shared" si="83"/>
        <v>2</v>
      </c>
      <c r="CF117" s="24">
        <f t="shared" si="83"/>
        <v>0</v>
      </c>
      <c r="CG117" s="24">
        <f t="shared" si="83"/>
        <v>2</v>
      </c>
      <c r="CH117" s="85">
        <f t="shared" si="83"/>
        <v>0</v>
      </c>
      <c r="CI117" s="24">
        <v>1</v>
      </c>
      <c r="CJ117" s="24">
        <v>2</v>
      </c>
      <c r="CK117" s="24">
        <v>0</v>
      </c>
      <c r="CL117" s="24">
        <v>2</v>
      </c>
      <c r="CM117" s="85">
        <v>0</v>
      </c>
      <c r="CN117" s="47"/>
    </row>
    <row r="118" spans="1:92" ht="15.75" customHeight="1" thickBot="1" x14ac:dyDescent="0.3">
      <c r="A118" s="40"/>
      <c r="D118" s="23" t="s">
        <v>171</v>
      </c>
      <c r="E118" s="23"/>
      <c r="F118" s="23"/>
      <c r="G118" s="23" t="s">
        <v>131</v>
      </c>
      <c r="H118" s="24"/>
      <c r="I118" s="24">
        <v>28</v>
      </c>
      <c r="J118" s="24">
        <v>29</v>
      </c>
      <c r="K118" s="24">
        <v>39</v>
      </c>
      <c r="L118" s="24">
        <v>68</v>
      </c>
      <c r="M118" s="55">
        <v>8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66</v>
      </c>
      <c r="BB118" s="25">
        <f t="shared" ref="BB118" si="84">SUM(BB106:BB117)</f>
        <v>20</v>
      </c>
      <c r="BC118" s="25">
        <f>SUM(BC106:BC117)</f>
        <v>33</v>
      </c>
      <c r="BD118" s="25">
        <f>+BC118+BB118</f>
        <v>53</v>
      </c>
      <c r="BE118" s="89">
        <f>SUM(BE106:BE117)</f>
        <v>6</v>
      </c>
      <c r="BF118" s="88">
        <f>SUM(BF106:BF117)</f>
        <v>307</v>
      </c>
      <c r="BG118" s="25">
        <f t="shared" ref="BG118" si="85">SUM(BG106:BG117)</f>
        <v>75</v>
      </c>
      <c r="BH118" s="25">
        <f>SUM(BH106:BH117)</f>
        <v>115</v>
      </c>
      <c r="BI118" s="25">
        <f>+BH118+BG118</f>
        <v>190</v>
      </c>
      <c r="BJ118" s="89">
        <f>SUM(BJ106:BJ117)</f>
        <v>36</v>
      </c>
      <c r="BK118" s="25">
        <f>SUM(BK106:BK117)</f>
        <v>241</v>
      </c>
      <c r="BL118" s="25">
        <f t="shared" ref="BL118" si="86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30">
        <v>8</v>
      </c>
      <c r="BS118" s="23" t="s">
        <v>123</v>
      </c>
      <c r="BT118" s="23"/>
      <c r="BU118" s="23"/>
      <c r="BV118" s="23"/>
      <c r="BW118" s="24"/>
      <c r="BX118" s="23"/>
      <c r="BY118" s="84">
        <v>0</v>
      </c>
      <c r="BZ118" s="24">
        <v>0</v>
      </c>
      <c r="CA118" s="24">
        <v>0</v>
      </c>
      <c r="CB118" s="24">
        <f t="shared" si="64"/>
        <v>0</v>
      </c>
      <c r="CC118" s="85">
        <v>0</v>
      </c>
      <c r="CD118" s="84">
        <f t="shared" si="83"/>
        <v>1</v>
      </c>
      <c r="CE118" s="24">
        <f t="shared" si="83"/>
        <v>1</v>
      </c>
      <c r="CF118" s="24">
        <f t="shared" si="83"/>
        <v>0</v>
      </c>
      <c r="CG118" s="24">
        <f t="shared" si="83"/>
        <v>1</v>
      </c>
      <c r="CH118" s="85">
        <f t="shared" si="83"/>
        <v>2</v>
      </c>
      <c r="CI118" s="24">
        <v>1</v>
      </c>
      <c r="CJ118" s="24">
        <v>1</v>
      </c>
      <c r="CK118" s="24">
        <v>0</v>
      </c>
      <c r="CL118" s="24">
        <v>1</v>
      </c>
      <c r="CM118" s="85">
        <v>2</v>
      </c>
      <c r="CN118" s="47"/>
    </row>
    <row r="119" spans="1:92" ht="15.75" customHeight="1" x14ac:dyDescent="0.25">
      <c r="A119" s="40"/>
      <c r="D119" s="23" t="s">
        <v>179</v>
      </c>
      <c r="E119" s="23"/>
      <c r="F119" s="23"/>
      <c r="G119" s="23" t="s">
        <v>19</v>
      </c>
      <c r="H119" s="24"/>
      <c r="I119" s="24">
        <v>28</v>
      </c>
      <c r="J119" s="24">
        <v>6</v>
      </c>
      <c r="K119" s="24">
        <v>16</v>
      </c>
      <c r="L119" s="24">
        <v>22</v>
      </c>
      <c r="M119" s="55">
        <v>8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18</v>
      </c>
      <c r="BB119" s="24">
        <v>2</v>
      </c>
      <c r="BC119" s="24">
        <v>6</v>
      </c>
      <c r="BD119" s="24">
        <f t="shared" ref="BD119:BD130" si="87">+BB119+BC119</f>
        <v>8</v>
      </c>
      <c r="BE119" s="85">
        <v>0</v>
      </c>
      <c r="BF119" s="84">
        <f t="shared" ref="BF119:BJ130" si="88">+BK119+BA119</f>
        <v>57</v>
      </c>
      <c r="BG119" s="24">
        <f t="shared" si="88"/>
        <v>6</v>
      </c>
      <c r="BH119" s="24">
        <f t="shared" si="88"/>
        <v>11</v>
      </c>
      <c r="BI119" s="24">
        <f t="shared" si="88"/>
        <v>17</v>
      </c>
      <c r="BJ119" s="85">
        <f t="shared" si="88"/>
        <v>0</v>
      </c>
      <c r="BK119" s="15">
        <v>39</v>
      </c>
      <c r="BL119" s="15">
        <v>4</v>
      </c>
      <c r="BM119" s="15">
        <v>5</v>
      </c>
      <c r="BN119" s="15">
        <f t="shared" ref="BN119:BN130" si="89">+BL119+BM119</f>
        <v>9</v>
      </c>
      <c r="BO119" s="87">
        <v>0</v>
      </c>
      <c r="BP119" s="47"/>
      <c r="BQ119" s="47"/>
      <c r="BR119" s="57"/>
      <c r="BS119" s="34" t="s">
        <v>760</v>
      </c>
      <c r="BT119" s="34"/>
      <c r="BU119" s="34"/>
      <c r="BV119" s="57"/>
      <c r="BW119" s="15"/>
      <c r="BX119" s="34"/>
      <c r="BY119" s="86">
        <f t="shared" ref="BY119:CM119" si="90">SUM(BY82:BY118)</f>
        <v>25</v>
      </c>
      <c r="BZ119" s="15">
        <f t="shared" si="90"/>
        <v>3</v>
      </c>
      <c r="CA119" s="15">
        <f t="shared" si="90"/>
        <v>12</v>
      </c>
      <c r="CB119" s="15">
        <f t="shared" si="90"/>
        <v>15</v>
      </c>
      <c r="CC119" s="87">
        <f t="shared" si="90"/>
        <v>2</v>
      </c>
      <c r="CD119" s="86">
        <f t="shared" si="90"/>
        <v>95.5</v>
      </c>
      <c r="CE119" s="15">
        <f t="shared" si="90"/>
        <v>18</v>
      </c>
      <c r="CF119" s="15">
        <f t="shared" si="90"/>
        <v>32</v>
      </c>
      <c r="CG119" s="15">
        <f t="shared" si="90"/>
        <v>50</v>
      </c>
      <c r="CH119" s="87">
        <f t="shared" si="90"/>
        <v>8</v>
      </c>
      <c r="CI119" s="86">
        <f t="shared" si="90"/>
        <v>70.5</v>
      </c>
      <c r="CJ119" s="15">
        <f t="shared" si="90"/>
        <v>15</v>
      </c>
      <c r="CK119" s="15">
        <f t="shared" si="90"/>
        <v>20</v>
      </c>
      <c r="CL119" s="15">
        <f t="shared" si="90"/>
        <v>35</v>
      </c>
      <c r="CM119" s="87">
        <f t="shared" si="90"/>
        <v>6</v>
      </c>
      <c r="CN119" s="47"/>
    </row>
    <row r="120" spans="1:92" ht="15.75" customHeight="1" thickBot="1" x14ac:dyDescent="0.3">
      <c r="A120" s="40"/>
      <c r="D120" s="23" t="s">
        <v>37</v>
      </c>
      <c r="E120" s="23"/>
      <c r="F120" s="23"/>
      <c r="G120" s="23" t="s">
        <v>17</v>
      </c>
      <c r="H120" s="24"/>
      <c r="I120" s="24">
        <v>19</v>
      </c>
      <c r="J120" s="24">
        <v>7</v>
      </c>
      <c r="K120" s="24">
        <v>17</v>
      </c>
      <c r="L120" s="24">
        <v>24</v>
      </c>
      <c r="M120" s="55">
        <v>6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87"/>
        <v>0</v>
      </c>
      <c r="BE120" s="85">
        <v>0</v>
      </c>
      <c r="BF120" s="84">
        <f t="shared" si="88"/>
        <v>5</v>
      </c>
      <c r="BG120" s="24">
        <f t="shared" si="88"/>
        <v>0</v>
      </c>
      <c r="BH120" s="24">
        <f t="shared" si="88"/>
        <v>0</v>
      </c>
      <c r="BI120" s="24">
        <f t="shared" si="88"/>
        <v>0</v>
      </c>
      <c r="BJ120" s="85">
        <f t="shared" si="88"/>
        <v>0</v>
      </c>
      <c r="BK120" s="24">
        <v>5</v>
      </c>
      <c r="BL120" s="24">
        <v>0</v>
      </c>
      <c r="BM120" s="24">
        <v>0</v>
      </c>
      <c r="BN120" s="24">
        <f t="shared" si="89"/>
        <v>0</v>
      </c>
      <c r="BO120" s="85">
        <v>0</v>
      </c>
      <c r="BP120" s="47"/>
      <c r="BQ120" s="47"/>
      <c r="BR120" s="30"/>
      <c r="BS120" s="23" t="s">
        <v>774</v>
      </c>
      <c r="BT120" s="23"/>
      <c r="BU120" s="23"/>
      <c r="BV120" s="30"/>
      <c r="BW120" s="24"/>
      <c r="BX120" s="23"/>
      <c r="BY120" s="84">
        <f>+BY119+BY56+AC103-1</f>
        <v>136</v>
      </c>
      <c r="BZ120" s="24">
        <f>+BZ119+BZ56</f>
        <v>25</v>
      </c>
      <c r="CA120" s="24">
        <f>+CA119+CA56</f>
        <v>57</v>
      </c>
      <c r="CB120" s="24">
        <f>+CB119+CB56</f>
        <v>82</v>
      </c>
      <c r="CC120" s="85">
        <f>+CC119+CC56</f>
        <v>10</v>
      </c>
      <c r="CD120" s="84">
        <f>+CD119+CD56+AC92-1-1</f>
        <v>561.5</v>
      </c>
      <c r="CE120" s="24">
        <f>+CE119+CE56</f>
        <v>132</v>
      </c>
      <c r="CF120" s="24">
        <f>+CF119+CF56</f>
        <v>206</v>
      </c>
      <c r="CG120" s="24">
        <f>+CG119+CG56</f>
        <v>338</v>
      </c>
      <c r="CH120" s="85">
        <f>+CH119+CH56</f>
        <v>60</v>
      </c>
      <c r="CI120" s="84">
        <f>+CI119+CI56+AC121-1-1</f>
        <v>424.5</v>
      </c>
      <c r="CJ120" s="24">
        <f>+CJ119+CJ56</f>
        <v>107</v>
      </c>
      <c r="CK120" s="24">
        <f>+CK119+CK56</f>
        <v>149</v>
      </c>
      <c r="CL120" s="24">
        <f>+CL119+CL56</f>
        <v>256</v>
      </c>
      <c r="CM120" s="85">
        <f>+CM119+CM56</f>
        <v>50</v>
      </c>
      <c r="CN120" s="47"/>
    </row>
    <row r="121" spans="1:92" ht="15.75" customHeight="1" x14ac:dyDescent="0.25">
      <c r="A121" s="40"/>
      <c r="D121" s="23" t="s">
        <v>62</v>
      </c>
      <c r="E121" s="23"/>
      <c r="F121" s="23"/>
      <c r="G121" s="16" t="s">
        <v>21</v>
      </c>
      <c r="H121" s="24"/>
      <c r="I121" s="24">
        <v>21</v>
      </c>
      <c r="J121" s="24">
        <v>17</v>
      </c>
      <c r="K121" s="24">
        <v>7</v>
      </c>
      <c r="L121" s="24">
        <v>24</v>
      </c>
      <c r="M121" s="55">
        <v>6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5</v>
      </c>
      <c r="BB121" s="24">
        <v>6</v>
      </c>
      <c r="BC121" s="24">
        <v>2</v>
      </c>
      <c r="BD121" s="24">
        <f t="shared" si="87"/>
        <v>8</v>
      </c>
      <c r="BE121" s="85">
        <v>4</v>
      </c>
      <c r="BF121" s="84">
        <f t="shared" si="88"/>
        <v>23</v>
      </c>
      <c r="BG121" s="24">
        <f t="shared" si="88"/>
        <v>24</v>
      </c>
      <c r="BH121" s="24">
        <f t="shared" si="88"/>
        <v>16</v>
      </c>
      <c r="BI121" s="24">
        <f t="shared" si="88"/>
        <v>40</v>
      </c>
      <c r="BJ121" s="85">
        <f t="shared" si="88"/>
        <v>10</v>
      </c>
      <c r="BK121" s="24">
        <v>18</v>
      </c>
      <c r="BL121" s="24">
        <v>18</v>
      </c>
      <c r="BM121" s="24">
        <v>14</v>
      </c>
      <c r="BN121" s="24">
        <f t="shared" si="89"/>
        <v>32</v>
      </c>
      <c r="BO121" s="85">
        <v>6</v>
      </c>
      <c r="BP121" s="47"/>
      <c r="BQ121" s="47"/>
      <c r="BR121" s="16"/>
      <c r="BT121" s="16"/>
      <c r="BU121" s="16"/>
      <c r="BV121" s="16"/>
      <c r="BW121" s="16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47"/>
    </row>
    <row r="122" spans="1:92" ht="15.75" customHeight="1" x14ac:dyDescent="0.25">
      <c r="A122" s="40"/>
      <c r="D122" s="23" t="s">
        <v>105</v>
      </c>
      <c r="E122" s="23"/>
      <c r="F122" s="23"/>
      <c r="G122" s="23" t="s">
        <v>131</v>
      </c>
      <c r="H122" s="24"/>
      <c r="I122" s="24">
        <v>21</v>
      </c>
      <c r="J122" s="24">
        <v>0</v>
      </c>
      <c r="K122" s="24">
        <v>6</v>
      </c>
      <c r="L122" s="24">
        <v>6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5</v>
      </c>
      <c r="BB122" s="24">
        <v>4</v>
      </c>
      <c r="BC122" s="24">
        <v>1</v>
      </c>
      <c r="BD122" s="24">
        <f t="shared" si="87"/>
        <v>5</v>
      </c>
      <c r="BE122" s="85">
        <v>0</v>
      </c>
      <c r="BF122" s="84">
        <f t="shared" si="88"/>
        <v>24</v>
      </c>
      <c r="BG122" s="24">
        <f t="shared" si="88"/>
        <v>6</v>
      </c>
      <c r="BH122" s="24">
        <f t="shared" si="88"/>
        <v>10</v>
      </c>
      <c r="BI122" s="24">
        <f t="shared" si="88"/>
        <v>16</v>
      </c>
      <c r="BJ122" s="85">
        <f t="shared" si="88"/>
        <v>2</v>
      </c>
      <c r="BK122" s="24">
        <v>19</v>
      </c>
      <c r="BL122" s="24">
        <v>2</v>
      </c>
      <c r="BM122" s="24">
        <v>9</v>
      </c>
      <c r="BN122" s="24">
        <f t="shared" si="89"/>
        <v>11</v>
      </c>
      <c r="BO122" s="85">
        <v>2</v>
      </c>
      <c r="BP122" s="47"/>
      <c r="BQ122" s="47"/>
      <c r="BR122" s="30"/>
      <c r="BS122" s="23" t="s">
        <v>107</v>
      </c>
      <c r="BT122" s="23"/>
      <c r="BU122" s="23"/>
      <c r="BV122" s="30"/>
      <c r="BW122" s="24"/>
      <c r="BX122" s="23"/>
      <c r="BY122" s="24">
        <f t="shared" ref="BY122:CM122" si="91">+BA119+BA106+BA93+BA80+BA46+BA33+BA20+BA7</f>
        <v>136</v>
      </c>
      <c r="BZ122" s="24">
        <f t="shared" si="91"/>
        <v>25</v>
      </c>
      <c r="CA122" s="24">
        <f t="shared" si="91"/>
        <v>57</v>
      </c>
      <c r="CB122" s="24">
        <f t="shared" si="91"/>
        <v>82</v>
      </c>
      <c r="CC122" s="24">
        <f t="shared" si="91"/>
        <v>10</v>
      </c>
      <c r="CD122" s="24">
        <f t="shared" si="91"/>
        <v>560.5</v>
      </c>
      <c r="CE122" s="24">
        <f t="shared" si="91"/>
        <v>132</v>
      </c>
      <c r="CF122" s="24">
        <f t="shared" si="91"/>
        <v>206</v>
      </c>
      <c r="CG122" s="24">
        <f t="shared" si="91"/>
        <v>338</v>
      </c>
      <c r="CH122" s="24">
        <f t="shared" si="91"/>
        <v>60</v>
      </c>
      <c r="CI122" s="24">
        <f t="shared" si="91"/>
        <v>424.5</v>
      </c>
      <c r="CJ122" s="24">
        <f t="shared" si="91"/>
        <v>107</v>
      </c>
      <c r="CK122" s="24">
        <f t="shared" si="91"/>
        <v>149</v>
      </c>
      <c r="CL122" s="24">
        <f t="shared" si="91"/>
        <v>256</v>
      </c>
      <c r="CM122" s="24">
        <f t="shared" si="91"/>
        <v>50</v>
      </c>
      <c r="CN122" s="47"/>
    </row>
    <row r="123" spans="1:92" ht="15.75" customHeight="1" x14ac:dyDescent="0.25">
      <c r="A123" s="40"/>
      <c r="D123" s="23" t="s">
        <v>174</v>
      </c>
      <c r="E123" s="23"/>
      <c r="F123" s="23"/>
      <c r="G123" s="23" t="s">
        <v>25</v>
      </c>
      <c r="H123" s="24"/>
      <c r="I123" s="24">
        <v>23</v>
      </c>
      <c r="J123" s="24">
        <v>3</v>
      </c>
      <c r="K123" s="24">
        <v>7</v>
      </c>
      <c r="L123" s="24">
        <v>10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6</v>
      </c>
      <c r="BB123" s="24">
        <v>0</v>
      </c>
      <c r="BC123" s="24">
        <v>2</v>
      </c>
      <c r="BD123" s="24">
        <f t="shared" si="87"/>
        <v>2</v>
      </c>
      <c r="BE123" s="85">
        <v>2</v>
      </c>
      <c r="BF123" s="84">
        <f t="shared" si="88"/>
        <v>28</v>
      </c>
      <c r="BG123" s="24">
        <f t="shared" si="88"/>
        <v>0</v>
      </c>
      <c r="BH123" s="24">
        <f t="shared" si="88"/>
        <v>15</v>
      </c>
      <c r="BI123" s="24">
        <f t="shared" si="88"/>
        <v>15</v>
      </c>
      <c r="BJ123" s="85">
        <f t="shared" si="88"/>
        <v>2</v>
      </c>
      <c r="BK123" s="24">
        <v>22</v>
      </c>
      <c r="BL123" s="24">
        <v>0</v>
      </c>
      <c r="BM123" s="24">
        <v>13</v>
      </c>
      <c r="BN123" s="24">
        <f t="shared" si="89"/>
        <v>13</v>
      </c>
      <c r="BO123" s="85">
        <v>0</v>
      </c>
      <c r="BP123" s="47"/>
      <c r="BQ123" s="47"/>
      <c r="BR123" s="30"/>
      <c r="BS123" s="23"/>
      <c r="BW123" s="24"/>
      <c r="BX123" s="23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47"/>
    </row>
    <row r="124" spans="1:92" ht="15.75" customHeight="1" x14ac:dyDescent="0.25">
      <c r="A124" s="40"/>
      <c r="D124" s="23" t="s">
        <v>61</v>
      </c>
      <c r="E124" s="23"/>
      <c r="F124" s="23"/>
      <c r="G124" s="23" t="s">
        <v>17</v>
      </c>
      <c r="H124" s="24"/>
      <c r="I124" s="24">
        <v>24</v>
      </c>
      <c r="J124" s="24">
        <v>29</v>
      </c>
      <c r="K124" s="24">
        <v>21</v>
      </c>
      <c r="L124" s="24">
        <v>50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5</v>
      </c>
      <c r="BB124" s="24">
        <v>2</v>
      </c>
      <c r="BC124" s="24">
        <v>5</v>
      </c>
      <c r="BD124" s="24">
        <f t="shared" si="87"/>
        <v>7</v>
      </c>
      <c r="BE124" s="85">
        <v>2</v>
      </c>
      <c r="BF124" s="84">
        <f t="shared" si="88"/>
        <v>24</v>
      </c>
      <c r="BG124" s="24">
        <f t="shared" si="88"/>
        <v>20</v>
      </c>
      <c r="BH124" s="24">
        <f t="shared" si="88"/>
        <v>20</v>
      </c>
      <c r="BI124" s="24">
        <f t="shared" si="88"/>
        <v>40</v>
      </c>
      <c r="BJ124" s="85">
        <f t="shared" si="88"/>
        <v>4</v>
      </c>
      <c r="BK124" s="24">
        <v>19</v>
      </c>
      <c r="BL124" s="24">
        <v>18</v>
      </c>
      <c r="BM124" s="24">
        <v>15</v>
      </c>
      <c r="BN124" s="24">
        <f t="shared" si="89"/>
        <v>33</v>
      </c>
      <c r="BO124" s="85">
        <v>2</v>
      </c>
      <c r="BP124" s="47"/>
      <c r="BQ124" s="47"/>
      <c r="BR124" s="30"/>
      <c r="BS124" s="23"/>
      <c r="BT124" s="23"/>
      <c r="BU124" s="23"/>
      <c r="BV124" s="30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104</v>
      </c>
      <c r="E125" s="23"/>
      <c r="F125" s="23"/>
      <c r="G125" s="23" t="s">
        <v>25</v>
      </c>
      <c r="H125" s="24"/>
      <c r="I125" s="24">
        <v>24</v>
      </c>
      <c r="J125" s="24">
        <v>3</v>
      </c>
      <c r="K125" s="24">
        <v>20</v>
      </c>
      <c r="L125" s="24">
        <v>23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5</v>
      </c>
      <c r="BB125" s="24">
        <v>0</v>
      </c>
      <c r="BC125" s="24">
        <v>2</v>
      </c>
      <c r="BD125" s="24">
        <f t="shared" si="87"/>
        <v>2</v>
      </c>
      <c r="BE125" s="85">
        <v>0</v>
      </c>
      <c r="BF125" s="84">
        <f t="shared" si="88"/>
        <v>25</v>
      </c>
      <c r="BG125" s="24">
        <f t="shared" si="88"/>
        <v>1</v>
      </c>
      <c r="BH125" s="24">
        <f t="shared" si="88"/>
        <v>10</v>
      </c>
      <c r="BI125" s="24">
        <f t="shared" si="88"/>
        <v>11</v>
      </c>
      <c r="BJ125" s="85">
        <f t="shared" si="88"/>
        <v>4</v>
      </c>
      <c r="BK125" s="24">
        <v>20</v>
      </c>
      <c r="BL125" s="24">
        <v>1</v>
      </c>
      <c r="BM125" s="24">
        <v>8</v>
      </c>
      <c r="BN125" s="24">
        <f t="shared" si="89"/>
        <v>9</v>
      </c>
      <c r="BO125" s="85">
        <v>4</v>
      </c>
      <c r="BP125" s="47"/>
      <c r="BQ125" s="47"/>
      <c r="BR125" s="30"/>
      <c r="BS125" s="23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 t="s">
        <v>49</v>
      </c>
      <c r="E126" s="23"/>
      <c r="F126" s="23"/>
      <c r="G126" s="16" t="s">
        <v>138</v>
      </c>
      <c r="H126" s="24"/>
      <c r="I126" s="24">
        <v>26</v>
      </c>
      <c r="J126" s="24">
        <v>12</v>
      </c>
      <c r="K126" s="24">
        <v>9</v>
      </c>
      <c r="L126" s="24">
        <v>21</v>
      </c>
      <c r="M126" s="55">
        <v>6</v>
      </c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5</v>
      </c>
      <c r="BB126" s="24">
        <v>1</v>
      </c>
      <c r="BC126" s="24">
        <v>1</v>
      </c>
      <c r="BD126" s="24">
        <f t="shared" si="87"/>
        <v>2</v>
      </c>
      <c r="BE126" s="85">
        <v>0</v>
      </c>
      <c r="BF126" s="84">
        <f t="shared" si="88"/>
        <v>23</v>
      </c>
      <c r="BG126" s="24">
        <f t="shared" si="88"/>
        <v>3</v>
      </c>
      <c r="BH126" s="24">
        <f t="shared" si="88"/>
        <v>4</v>
      </c>
      <c r="BI126" s="24">
        <f t="shared" si="88"/>
        <v>7</v>
      </c>
      <c r="BJ126" s="85">
        <f t="shared" si="88"/>
        <v>2</v>
      </c>
      <c r="BK126" s="24">
        <v>18</v>
      </c>
      <c r="BL126" s="24">
        <v>2</v>
      </c>
      <c r="BM126" s="24">
        <v>3</v>
      </c>
      <c r="BN126" s="24">
        <f t="shared" si="89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D127" s="23" t="s">
        <v>52</v>
      </c>
      <c r="E127" s="23"/>
      <c r="F127" s="23"/>
      <c r="G127" s="23" t="s">
        <v>25</v>
      </c>
      <c r="H127" s="24"/>
      <c r="I127" s="24">
        <v>26</v>
      </c>
      <c r="J127" s="24">
        <v>2</v>
      </c>
      <c r="K127" s="24">
        <v>8</v>
      </c>
      <c r="L127" s="24">
        <v>10</v>
      </c>
      <c r="M127" s="55">
        <v>6</v>
      </c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3</v>
      </c>
      <c r="BB127" s="24">
        <v>1</v>
      </c>
      <c r="BC127" s="24">
        <v>1</v>
      </c>
      <c r="BD127" s="24">
        <f t="shared" si="87"/>
        <v>2</v>
      </c>
      <c r="BE127" s="85">
        <v>0</v>
      </c>
      <c r="BF127" s="84">
        <f t="shared" si="88"/>
        <v>25</v>
      </c>
      <c r="BG127" s="24">
        <f t="shared" si="88"/>
        <v>5</v>
      </c>
      <c r="BH127" s="24">
        <f t="shared" si="88"/>
        <v>8</v>
      </c>
      <c r="BI127" s="24">
        <f t="shared" si="88"/>
        <v>13</v>
      </c>
      <c r="BJ127" s="85">
        <f t="shared" si="88"/>
        <v>0</v>
      </c>
      <c r="BK127" s="24">
        <v>22</v>
      </c>
      <c r="BL127" s="24">
        <v>4</v>
      </c>
      <c r="BM127" s="24">
        <v>7</v>
      </c>
      <c r="BN127" s="24">
        <f t="shared" si="89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D128" s="23" t="s">
        <v>157</v>
      </c>
      <c r="G128" s="16" t="s">
        <v>138</v>
      </c>
      <c r="H128" s="24"/>
      <c r="I128" s="24">
        <v>27</v>
      </c>
      <c r="J128" s="24">
        <v>3</v>
      </c>
      <c r="K128" s="24">
        <v>13</v>
      </c>
      <c r="L128" s="24">
        <v>16</v>
      </c>
      <c r="M128" s="55">
        <v>6</v>
      </c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2</v>
      </c>
      <c r="BB128" s="24">
        <v>1</v>
      </c>
      <c r="BC128" s="24">
        <v>0</v>
      </c>
      <c r="BD128" s="24">
        <f t="shared" si="87"/>
        <v>1</v>
      </c>
      <c r="BE128" s="85">
        <v>0</v>
      </c>
      <c r="BF128" s="84">
        <f t="shared" si="88"/>
        <v>20</v>
      </c>
      <c r="BG128" s="24">
        <f t="shared" si="88"/>
        <v>5</v>
      </c>
      <c r="BH128" s="24">
        <f t="shared" si="88"/>
        <v>6</v>
      </c>
      <c r="BI128" s="24">
        <f t="shared" si="88"/>
        <v>11</v>
      </c>
      <c r="BJ128" s="85">
        <f t="shared" si="88"/>
        <v>0</v>
      </c>
      <c r="BK128" s="24">
        <v>18</v>
      </c>
      <c r="BL128" s="24">
        <v>4</v>
      </c>
      <c r="BM128" s="24">
        <v>6</v>
      </c>
      <c r="BN128" s="24">
        <f t="shared" si="89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6</v>
      </c>
      <c r="BB129" s="24">
        <v>0</v>
      </c>
      <c r="BC129" s="24">
        <v>1</v>
      </c>
      <c r="BD129" s="24">
        <f t="shared" si="87"/>
        <v>1</v>
      </c>
      <c r="BE129" s="85">
        <v>2</v>
      </c>
      <c r="BF129" s="84">
        <f t="shared" si="88"/>
        <v>25</v>
      </c>
      <c r="BG129" s="24">
        <f t="shared" si="88"/>
        <v>2</v>
      </c>
      <c r="BH129" s="24">
        <f t="shared" si="88"/>
        <v>5</v>
      </c>
      <c r="BI129" s="24">
        <f t="shared" si="88"/>
        <v>7</v>
      </c>
      <c r="BJ129" s="85">
        <f t="shared" si="88"/>
        <v>2</v>
      </c>
      <c r="BK129" s="24">
        <v>19</v>
      </c>
      <c r="BL129" s="24">
        <v>2</v>
      </c>
      <c r="BM129" s="24">
        <v>4</v>
      </c>
      <c r="BN129" s="24">
        <f t="shared" si="89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6</v>
      </c>
      <c r="BB130" s="24">
        <v>1</v>
      </c>
      <c r="BC130" s="24">
        <v>3</v>
      </c>
      <c r="BD130" s="24">
        <f t="shared" si="87"/>
        <v>4</v>
      </c>
      <c r="BE130" s="85">
        <v>2</v>
      </c>
      <c r="BF130" s="84">
        <f t="shared" si="88"/>
        <v>28</v>
      </c>
      <c r="BG130" s="24">
        <f t="shared" si="88"/>
        <v>1</v>
      </c>
      <c r="BH130" s="24">
        <f t="shared" si="88"/>
        <v>8</v>
      </c>
      <c r="BI130" s="24">
        <f t="shared" si="88"/>
        <v>9</v>
      </c>
      <c r="BJ130" s="85">
        <f t="shared" si="88"/>
        <v>4</v>
      </c>
      <c r="BK130" s="24">
        <v>22</v>
      </c>
      <c r="BL130" s="24">
        <v>0</v>
      </c>
      <c r="BM130" s="24">
        <v>5</v>
      </c>
      <c r="BN130" s="24">
        <f t="shared" si="89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66</v>
      </c>
      <c r="BB131" s="25">
        <f t="shared" ref="BB131" si="92">SUM(BB119:BB130)</f>
        <v>18</v>
      </c>
      <c r="BC131" s="25">
        <f>SUM(BC119:BC130)</f>
        <v>24</v>
      </c>
      <c r="BD131" s="25">
        <f>+BC131+BB131</f>
        <v>42</v>
      </c>
      <c r="BE131" s="89">
        <f>SUM(BE119:BE130)</f>
        <v>12</v>
      </c>
      <c r="BF131" s="88">
        <f>SUM(BF119:BF130)</f>
        <v>307</v>
      </c>
      <c r="BG131" s="25">
        <f t="shared" ref="BG131" si="93">SUM(BG119:BG130)</f>
        <v>73</v>
      </c>
      <c r="BH131" s="25">
        <f>SUM(BH119:BH130)</f>
        <v>113</v>
      </c>
      <c r="BI131" s="25">
        <f>+BH131+BG131</f>
        <v>186</v>
      </c>
      <c r="BJ131" s="89">
        <f>SUM(BJ119:BJ130)</f>
        <v>30</v>
      </c>
      <c r="BK131" s="25">
        <f>SUM(BK119:BK130)</f>
        <v>241</v>
      </c>
      <c r="BL131" s="25">
        <f t="shared" ref="BL131" si="94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526</v>
      </c>
      <c r="BB132" s="95">
        <f t="shared" ref="BB132:BE132" si="95">+BB131+BB118+BB105+BB92+BB58+BB45+BB32+BB19</f>
        <v>126</v>
      </c>
      <c r="BC132" s="95">
        <f t="shared" si="95"/>
        <v>197</v>
      </c>
      <c r="BD132" s="95">
        <f t="shared" si="95"/>
        <v>323</v>
      </c>
      <c r="BE132" s="95">
        <f t="shared" si="95"/>
        <v>74</v>
      </c>
      <c r="BF132" s="94">
        <f>+BF131+BF118+BF105+BF92+BF58+BF45+BF32+BF19</f>
        <v>2455</v>
      </c>
      <c r="BG132" s="95">
        <f t="shared" ref="BG132:BJ132" si="96">+BG131+BG118+BG105+BG92+BG58+BG45+BG32+BG19</f>
        <v>632</v>
      </c>
      <c r="BH132" s="95">
        <f t="shared" si="96"/>
        <v>1013</v>
      </c>
      <c r="BI132" s="95">
        <f t="shared" si="96"/>
        <v>1645</v>
      </c>
      <c r="BJ132" s="96">
        <f t="shared" si="96"/>
        <v>328</v>
      </c>
      <c r="BK132" s="95">
        <f>+BK131+BK118+BK105+BK92+BK58+BK45+BK32+BK19</f>
        <v>1929</v>
      </c>
      <c r="BL132" s="95">
        <f t="shared" ref="BL132:BO132" si="97">+BL131+BL118+BL105+BL92+BL58+BL45+BL32+BL19</f>
        <v>506</v>
      </c>
      <c r="BM132" s="95">
        <f t="shared" si="97"/>
        <v>816</v>
      </c>
      <c r="BN132" s="95">
        <f t="shared" si="97"/>
        <v>1322</v>
      </c>
      <c r="BO132" s="96">
        <f t="shared" si="97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28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27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7" si="98">SUMIF($C$4:$C$11,$C150,G$4:G$11)+SUMIF($C$163:$C$170,$C150,G$163:G$170)</f>
        <v>20</v>
      </c>
      <c r="H150" s="67">
        <f t="shared" si="98"/>
        <v>4</v>
      </c>
      <c r="I150" s="67">
        <f t="shared" si="98"/>
        <v>4</v>
      </c>
      <c r="J150" s="67">
        <f t="shared" ref="J150:J157" si="99">G150*2+I150*1</f>
        <v>44</v>
      </c>
      <c r="K150" s="71">
        <f t="shared" ref="K150:K157" si="100">+J150/((G150+H150+I150)*2)</f>
        <v>0.7857142857142857</v>
      </c>
      <c r="L150" s="67">
        <f t="shared" ref="L150:O157" si="101">SUMIF($C$4:$C$11,$C150,L$4:L$11)+SUMIF($C$163:$C$170,$C150,L$163:L$170)</f>
        <v>104</v>
      </c>
      <c r="M150" s="67">
        <f t="shared" si="101"/>
        <v>48</v>
      </c>
      <c r="N150" s="67">
        <f t="shared" si="101"/>
        <v>169</v>
      </c>
      <c r="O150" s="67">
        <f t="shared" si="101"/>
        <v>54</v>
      </c>
      <c r="P150" s="5">
        <v>1</v>
      </c>
      <c r="Q150" s="45"/>
    </row>
    <row r="151" spans="1:92" ht="18" x14ac:dyDescent="0.25">
      <c r="A151" s="40"/>
      <c r="B151" s="67" t="s">
        <v>743</v>
      </c>
      <c r="C151" s="72" t="s">
        <v>23</v>
      </c>
      <c r="D151" s="70"/>
      <c r="E151" s="72"/>
      <c r="F151" s="70"/>
      <c r="G151" s="67">
        <f t="shared" si="98"/>
        <v>18</v>
      </c>
      <c r="H151" s="67">
        <f t="shared" si="98"/>
        <v>6</v>
      </c>
      <c r="I151" s="67">
        <f t="shared" si="98"/>
        <v>4</v>
      </c>
      <c r="J151" s="67">
        <f t="shared" si="99"/>
        <v>40</v>
      </c>
      <c r="K151" s="71">
        <f t="shared" si="100"/>
        <v>0.7142857142857143</v>
      </c>
      <c r="L151" s="67">
        <f t="shared" si="101"/>
        <v>94</v>
      </c>
      <c r="M151" s="67">
        <f t="shared" si="101"/>
        <v>60</v>
      </c>
      <c r="N151" s="67">
        <f t="shared" si="101"/>
        <v>153</v>
      </c>
      <c r="O151" s="67">
        <f t="shared" si="101"/>
        <v>50</v>
      </c>
      <c r="P151" s="5">
        <v>2</v>
      </c>
      <c r="Q151" s="40"/>
    </row>
    <row r="152" spans="1:92" ht="18" x14ac:dyDescent="0.25">
      <c r="A152" s="40"/>
      <c r="B152" s="67" t="s">
        <v>742</v>
      </c>
      <c r="C152" s="68" t="s">
        <v>160</v>
      </c>
      <c r="D152" s="69"/>
      <c r="E152" s="68"/>
      <c r="F152" s="70"/>
      <c r="G152" s="67">
        <f t="shared" si="98"/>
        <v>17</v>
      </c>
      <c r="H152" s="67">
        <f t="shared" si="98"/>
        <v>8</v>
      </c>
      <c r="I152" s="67">
        <f t="shared" si="98"/>
        <v>3</v>
      </c>
      <c r="J152" s="67">
        <f t="shared" si="99"/>
        <v>37</v>
      </c>
      <c r="K152" s="71">
        <f t="shared" si="100"/>
        <v>0.6607142857142857</v>
      </c>
      <c r="L152" s="67">
        <f t="shared" si="101"/>
        <v>97</v>
      </c>
      <c r="M152" s="67">
        <f t="shared" si="101"/>
        <v>79</v>
      </c>
      <c r="N152" s="67">
        <f t="shared" si="101"/>
        <v>154</v>
      </c>
      <c r="O152" s="67">
        <f t="shared" si="101"/>
        <v>46</v>
      </c>
      <c r="P152" s="5">
        <v>3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98"/>
        <v>11</v>
      </c>
      <c r="H153" s="67">
        <f t="shared" si="98"/>
        <v>11</v>
      </c>
      <c r="I153" s="67">
        <f t="shared" si="98"/>
        <v>6</v>
      </c>
      <c r="J153" s="67">
        <f t="shared" si="99"/>
        <v>28</v>
      </c>
      <c r="K153" s="71">
        <f t="shared" si="100"/>
        <v>0.5</v>
      </c>
      <c r="L153" s="67">
        <f t="shared" si="101"/>
        <v>75</v>
      </c>
      <c r="M153" s="67">
        <f t="shared" si="101"/>
        <v>72</v>
      </c>
      <c r="N153" s="67">
        <f t="shared" si="101"/>
        <v>115</v>
      </c>
      <c r="O153" s="67">
        <f t="shared" si="101"/>
        <v>36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98"/>
        <v>10</v>
      </c>
      <c r="H154" s="67">
        <f t="shared" si="98"/>
        <v>15</v>
      </c>
      <c r="I154" s="67">
        <f t="shared" si="98"/>
        <v>3</v>
      </c>
      <c r="J154" s="67">
        <f t="shared" si="99"/>
        <v>23</v>
      </c>
      <c r="K154" s="71">
        <f t="shared" si="100"/>
        <v>0.4107142857142857</v>
      </c>
      <c r="L154" s="67">
        <f t="shared" si="101"/>
        <v>79</v>
      </c>
      <c r="M154" s="67">
        <f t="shared" si="101"/>
        <v>87</v>
      </c>
      <c r="N154" s="67">
        <f t="shared" si="101"/>
        <v>124</v>
      </c>
      <c r="O154" s="67">
        <f t="shared" si="101"/>
        <v>34</v>
      </c>
      <c r="P154" s="5">
        <v>5</v>
      </c>
      <c r="Q154" s="40"/>
    </row>
    <row r="155" spans="1:92" ht="18" x14ac:dyDescent="0.25">
      <c r="A155" s="40"/>
      <c r="B155" s="67" t="s">
        <v>746</v>
      </c>
      <c r="C155" s="72" t="s">
        <v>21</v>
      </c>
      <c r="D155" s="70"/>
      <c r="E155" s="70"/>
      <c r="F155" s="70"/>
      <c r="G155" s="67">
        <f t="shared" ref="G155:I156" si="102">SUMIF($C$4:$C$11,$C155,G$4:G$11)+SUMIF($C$163:$C$170,$C155,G$163:G$170)</f>
        <v>8</v>
      </c>
      <c r="H155" s="67">
        <f t="shared" si="102"/>
        <v>17</v>
      </c>
      <c r="I155" s="67">
        <f t="shared" si="102"/>
        <v>3</v>
      </c>
      <c r="J155" s="67">
        <f>G155*2+I155*1</f>
        <v>19</v>
      </c>
      <c r="K155" s="71">
        <f>+J155/((G155+H155+I155)*2)</f>
        <v>0.3392857142857143</v>
      </c>
      <c r="L155" s="67">
        <f t="shared" ref="L155:O156" si="103">SUMIF($C$4:$C$11,$C155,L$4:L$11)+SUMIF($C$163:$C$170,$C155,L$163:L$170)</f>
        <v>62</v>
      </c>
      <c r="M155" s="67">
        <f t="shared" si="103"/>
        <v>87</v>
      </c>
      <c r="N155" s="67">
        <f t="shared" si="103"/>
        <v>100</v>
      </c>
      <c r="O155" s="67">
        <f t="shared" si="103"/>
        <v>34</v>
      </c>
      <c r="P155" s="5">
        <v>6</v>
      </c>
      <c r="Q155" s="40"/>
    </row>
    <row r="156" spans="1:92" ht="18" x14ac:dyDescent="0.25">
      <c r="A156" s="40"/>
      <c r="B156" s="67" t="s">
        <v>749</v>
      </c>
      <c r="C156" s="72" t="s">
        <v>15</v>
      </c>
      <c r="D156" s="70"/>
      <c r="E156" s="72"/>
      <c r="F156" s="70"/>
      <c r="G156" s="67">
        <f t="shared" si="102"/>
        <v>8</v>
      </c>
      <c r="H156" s="67">
        <f t="shared" si="102"/>
        <v>17</v>
      </c>
      <c r="I156" s="67">
        <f t="shared" si="102"/>
        <v>3</v>
      </c>
      <c r="J156" s="67">
        <f>G156*2+I156*1</f>
        <v>19</v>
      </c>
      <c r="K156" s="71">
        <f>+J156/((G156+H156+I156)*2)</f>
        <v>0.3392857142857143</v>
      </c>
      <c r="L156" s="67">
        <f t="shared" si="103"/>
        <v>73</v>
      </c>
      <c r="M156" s="67">
        <f t="shared" si="103"/>
        <v>105</v>
      </c>
      <c r="N156" s="67">
        <f t="shared" si="103"/>
        <v>113</v>
      </c>
      <c r="O156" s="67">
        <f t="shared" si="103"/>
        <v>30</v>
      </c>
      <c r="P156" s="5">
        <v>7</v>
      </c>
      <c r="Q156" s="40"/>
    </row>
    <row r="157" spans="1:92" ht="18.75" thickBot="1" x14ac:dyDescent="0.3">
      <c r="A157" s="40"/>
      <c r="B157" s="67" t="s">
        <v>747</v>
      </c>
      <c r="C157" s="68" t="s">
        <v>132</v>
      </c>
      <c r="D157" s="70"/>
      <c r="E157" s="72"/>
      <c r="F157" s="70"/>
      <c r="G157" s="67">
        <f t="shared" si="98"/>
        <v>5</v>
      </c>
      <c r="H157" s="67">
        <f t="shared" si="98"/>
        <v>19</v>
      </c>
      <c r="I157" s="67">
        <f t="shared" si="98"/>
        <v>4</v>
      </c>
      <c r="J157" s="67">
        <f t="shared" si="99"/>
        <v>14</v>
      </c>
      <c r="K157" s="71">
        <f t="shared" si="100"/>
        <v>0.25</v>
      </c>
      <c r="L157" s="67">
        <f t="shared" si="101"/>
        <v>48</v>
      </c>
      <c r="M157" s="67">
        <f t="shared" si="101"/>
        <v>94</v>
      </c>
      <c r="N157" s="67">
        <f t="shared" si="101"/>
        <v>85</v>
      </c>
      <c r="O157" s="67">
        <f t="shared" si="101"/>
        <v>44</v>
      </c>
      <c r="P157" s="5">
        <v>8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97</v>
      </c>
      <c r="H158" s="75">
        <f>SUM(H150:H157)</f>
        <v>97</v>
      </c>
      <c r="I158" s="75">
        <f>SUM(I150:I157)</f>
        <v>30</v>
      </c>
      <c r="J158" s="75"/>
      <c r="K158" s="75"/>
      <c r="L158" s="75">
        <f>SUM(L150:L157)</f>
        <v>632</v>
      </c>
      <c r="M158" s="75">
        <f>SUM(M150:M157)</f>
        <v>632</v>
      </c>
      <c r="N158" s="75">
        <f>SUM(N150:N157)</f>
        <v>1013</v>
      </c>
      <c r="O158" s="75">
        <f>SUM(O150:O157)</f>
        <v>328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28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C177" s="23"/>
      <c r="D177" s="23" t="s">
        <v>61</v>
      </c>
      <c r="E177" s="23"/>
      <c r="F177" s="24"/>
      <c r="G177" s="23" t="s">
        <v>17</v>
      </c>
      <c r="H177" s="24"/>
      <c r="I177" s="79">
        <v>6</v>
      </c>
      <c r="J177" s="79">
        <v>11</v>
      </c>
      <c r="K177" s="79">
        <v>5</v>
      </c>
      <c r="L177" s="105">
        <v>16</v>
      </c>
      <c r="M177" s="79">
        <v>2</v>
      </c>
      <c r="O177" s="77"/>
      <c r="P177" s="77"/>
      <c r="Q177" s="47"/>
    </row>
    <row r="178" spans="1:17" ht="15.75" x14ac:dyDescent="0.25">
      <c r="A178" s="40"/>
      <c r="C178" s="23"/>
      <c r="D178" s="23" t="s">
        <v>172</v>
      </c>
      <c r="E178" s="23"/>
      <c r="F178" s="24"/>
      <c r="G178" s="23" t="s">
        <v>19</v>
      </c>
      <c r="H178" s="24"/>
      <c r="I178" s="79">
        <v>6</v>
      </c>
      <c r="J178" s="79">
        <v>2</v>
      </c>
      <c r="K178" s="79">
        <v>11</v>
      </c>
      <c r="L178" s="105">
        <v>13</v>
      </c>
      <c r="M178" s="79">
        <v>2</v>
      </c>
      <c r="O178" s="77"/>
      <c r="P178" s="77"/>
      <c r="Q178" s="47"/>
    </row>
    <row r="179" spans="1:17" ht="15.75" x14ac:dyDescent="0.25">
      <c r="A179" s="40"/>
      <c r="D179" s="23" t="s">
        <v>171</v>
      </c>
      <c r="E179" s="23"/>
      <c r="F179" s="24"/>
      <c r="G179" s="23" t="s">
        <v>131</v>
      </c>
      <c r="H179" s="24"/>
      <c r="I179" s="79">
        <v>6</v>
      </c>
      <c r="J179" s="79">
        <v>6</v>
      </c>
      <c r="K179" s="79">
        <v>6</v>
      </c>
      <c r="L179" s="105">
        <v>12</v>
      </c>
      <c r="M179" s="79">
        <v>2</v>
      </c>
      <c r="O179" s="78"/>
      <c r="P179" s="78"/>
      <c r="Q179" s="47"/>
    </row>
    <row r="180" spans="1:17" ht="15.75" x14ac:dyDescent="0.25">
      <c r="A180" s="40"/>
      <c r="C180" s="23"/>
      <c r="D180" s="23" t="s">
        <v>125</v>
      </c>
      <c r="E180" s="23"/>
      <c r="F180" s="24"/>
      <c r="G180" s="23" t="s">
        <v>25</v>
      </c>
      <c r="H180" s="24"/>
      <c r="I180" s="79">
        <v>6</v>
      </c>
      <c r="J180" s="79">
        <v>8</v>
      </c>
      <c r="K180" s="79">
        <v>2</v>
      </c>
      <c r="L180" s="105">
        <v>10</v>
      </c>
      <c r="M180" s="79">
        <v>0</v>
      </c>
      <c r="O180" s="78"/>
      <c r="P180" s="78"/>
      <c r="Q180" s="47"/>
    </row>
    <row r="181" spans="1:17" ht="15.75" x14ac:dyDescent="0.25">
      <c r="A181" s="40"/>
      <c r="C181" s="23"/>
      <c r="D181" s="23" t="s">
        <v>119</v>
      </c>
      <c r="E181" s="23"/>
      <c r="F181" s="24"/>
      <c r="G181" s="23" t="s">
        <v>19</v>
      </c>
      <c r="H181" s="24"/>
      <c r="I181" s="79">
        <v>5</v>
      </c>
      <c r="J181" s="79">
        <v>8</v>
      </c>
      <c r="K181" s="79">
        <v>1</v>
      </c>
      <c r="L181" s="105">
        <v>9</v>
      </c>
      <c r="M181" s="79">
        <v>2</v>
      </c>
      <c r="O181" s="78"/>
      <c r="P181" s="78"/>
      <c r="Q181" s="47"/>
    </row>
    <row r="182" spans="1:17" ht="15.75" x14ac:dyDescent="0.25">
      <c r="A182" s="40"/>
      <c r="C182" s="23"/>
      <c r="D182" s="23" t="s">
        <v>104</v>
      </c>
      <c r="E182" s="23"/>
      <c r="F182" s="24"/>
      <c r="G182" s="23" t="s">
        <v>25</v>
      </c>
      <c r="H182" s="24"/>
      <c r="I182" s="79">
        <v>6</v>
      </c>
      <c r="J182" s="79">
        <v>1</v>
      </c>
      <c r="K182" s="79">
        <v>8</v>
      </c>
      <c r="L182" s="105">
        <v>9</v>
      </c>
      <c r="M182" s="79">
        <v>2</v>
      </c>
      <c r="O182" s="78"/>
      <c r="P182" s="78"/>
      <c r="Q182" s="47"/>
    </row>
    <row r="183" spans="1:17" ht="15.75" x14ac:dyDescent="0.25">
      <c r="A183" s="40"/>
      <c r="C183" s="23"/>
      <c r="D183" s="23" t="s">
        <v>112</v>
      </c>
      <c r="E183" s="23"/>
      <c r="F183" s="24"/>
      <c r="G183" s="23" t="s">
        <v>15</v>
      </c>
      <c r="H183" s="24"/>
      <c r="I183" s="79">
        <v>5</v>
      </c>
      <c r="J183" s="79">
        <v>6</v>
      </c>
      <c r="K183" s="79">
        <v>2</v>
      </c>
      <c r="L183" s="105">
        <v>8</v>
      </c>
      <c r="M183" s="79">
        <v>4</v>
      </c>
      <c r="O183" s="70"/>
      <c r="P183" s="70"/>
      <c r="Q183" s="47"/>
    </row>
    <row r="184" spans="1:17" ht="15.75" x14ac:dyDescent="0.25">
      <c r="A184" s="40"/>
      <c r="C184" s="23"/>
      <c r="D184" s="23" t="s">
        <v>81</v>
      </c>
      <c r="E184" s="23"/>
      <c r="F184" s="24"/>
      <c r="G184" s="23" t="s">
        <v>19</v>
      </c>
      <c r="H184" s="24"/>
      <c r="I184" s="79">
        <v>4</v>
      </c>
      <c r="J184" s="79">
        <v>4</v>
      </c>
      <c r="K184" s="79">
        <v>4</v>
      </c>
      <c r="L184" s="105">
        <v>8</v>
      </c>
      <c r="M184" s="79">
        <v>0</v>
      </c>
      <c r="O184" s="78"/>
      <c r="P184" s="78"/>
      <c r="Q184" s="47"/>
    </row>
    <row r="185" spans="1:17" ht="15.75" x14ac:dyDescent="0.25">
      <c r="A185" s="40"/>
      <c r="C185" s="23"/>
      <c r="D185" s="23" t="s">
        <v>158</v>
      </c>
      <c r="E185" s="23"/>
      <c r="F185" s="24"/>
      <c r="G185" s="23" t="s">
        <v>131</v>
      </c>
      <c r="H185" s="24"/>
      <c r="I185" s="79">
        <v>6</v>
      </c>
      <c r="J185" s="79">
        <v>3</v>
      </c>
      <c r="K185" s="79">
        <v>5</v>
      </c>
      <c r="L185" s="105">
        <v>8</v>
      </c>
      <c r="M185" s="79">
        <v>2</v>
      </c>
      <c r="O185" s="78"/>
      <c r="P185" s="78"/>
      <c r="Q185" s="47"/>
    </row>
    <row r="186" spans="1:17" ht="15.75" x14ac:dyDescent="0.25">
      <c r="A186" s="40"/>
      <c r="C186" s="23"/>
      <c r="D186" s="23" t="s">
        <v>41</v>
      </c>
      <c r="E186" s="23"/>
      <c r="F186" s="24"/>
      <c r="G186" s="23" t="s">
        <v>131</v>
      </c>
      <c r="H186" s="24"/>
      <c r="I186" s="79">
        <v>6</v>
      </c>
      <c r="J186" s="79">
        <v>6</v>
      </c>
      <c r="K186" s="79">
        <v>1</v>
      </c>
      <c r="L186" s="105">
        <v>7</v>
      </c>
      <c r="M186" s="79">
        <v>0</v>
      </c>
      <c r="O186" s="78"/>
      <c r="P186" s="78"/>
      <c r="Q186" s="47"/>
    </row>
    <row r="187" spans="1:17" ht="15.75" x14ac:dyDescent="0.25">
      <c r="A187" s="40"/>
      <c r="C187" s="23"/>
      <c r="D187" s="23" t="s">
        <v>78</v>
      </c>
      <c r="E187" s="23"/>
      <c r="F187" s="24"/>
      <c r="G187" s="23" t="s">
        <v>23</v>
      </c>
      <c r="H187" s="24"/>
      <c r="I187" s="79">
        <v>6</v>
      </c>
      <c r="J187" s="79">
        <v>5</v>
      </c>
      <c r="K187" s="79">
        <v>2</v>
      </c>
      <c r="L187" s="105">
        <v>7</v>
      </c>
      <c r="M187" s="79">
        <v>0</v>
      </c>
      <c r="O187" s="77"/>
      <c r="P187" s="77"/>
      <c r="Q187" s="47"/>
    </row>
    <row r="188" spans="1:17" ht="15.75" x14ac:dyDescent="0.25">
      <c r="A188" s="40"/>
      <c r="C188" s="23"/>
      <c r="D188" s="23" t="s">
        <v>178</v>
      </c>
      <c r="E188" s="23"/>
      <c r="F188" s="24"/>
      <c r="G188" s="23" t="s">
        <v>19</v>
      </c>
      <c r="H188" s="24"/>
      <c r="I188" s="79">
        <v>4</v>
      </c>
      <c r="J188" s="79">
        <v>3</v>
      </c>
      <c r="K188" s="79">
        <v>4</v>
      </c>
      <c r="L188" s="105">
        <v>7</v>
      </c>
      <c r="M188" s="79">
        <v>2</v>
      </c>
      <c r="O188" s="78"/>
      <c r="P188" s="78"/>
      <c r="Q188" s="47"/>
    </row>
    <row r="189" spans="1:17" ht="15.75" x14ac:dyDescent="0.25">
      <c r="A189" s="40"/>
      <c r="C189" s="23"/>
      <c r="D189" s="23" t="s">
        <v>106</v>
      </c>
      <c r="E189" s="23"/>
      <c r="F189" s="24"/>
      <c r="G189" s="23" t="s">
        <v>15</v>
      </c>
      <c r="H189" s="24"/>
      <c r="I189" s="79">
        <v>5</v>
      </c>
      <c r="J189" s="79">
        <v>2</v>
      </c>
      <c r="K189" s="79">
        <v>5</v>
      </c>
      <c r="L189" s="105">
        <v>7</v>
      </c>
      <c r="M189" s="79">
        <v>2</v>
      </c>
      <c r="O189" s="78"/>
      <c r="P189" s="78"/>
      <c r="Q189" s="47"/>
    </row>
    <row r="190" spans="1:17" ht="18" x14ac:dyDescent="0.25">
      <c r="A190" s="40"/>
      <c r="C190" s="23"/>
      <c r="D190" s="23" t="s">
        <v>65</v>
      </c>
      <c r="E190" s="23"/>
      <c r="F190" s="24"/>
      <c r="G190" s="23" t="s">
        <v>131</v>
      </c>
      <c r="H190" s="24"/>
      <c r="I190" s="79">
        <v>6</v>
      </c>
      <c r="J190" s="79">
        <v>1</v>
      </c>
      <c r="K190" s="79">
        <v>5</v>
      </c>
      <c r="L190" s="105">
        <v>6</v>
      </c>
      <c r="M190" s="79">
        <v>0</v>
      </c>
      <c r="O190" s="67"/>
      <c r="P190" s="70"/>
      <c r="Q190" s="47"/>
    </row>
    <row r="191" spans="1:17" ht="15.75" x14ac:dyDescent="0.25">
      <c r="A191" s="40"/>
      <c r="C191" s="23"/>
      <c r="D191" s="23" t="s">
        <v>49</v>
      </c>
      <c r="E191" s="23"/>
      <c r="F191" s="24"/>
      <c r="G191" s="23" t="s">
        <v>138</v>
      </c>
      <c r="H191" s="24"/>
      <c r="I191" s="79">
        <v>6</v>
      </c>
      <c r="J191" s="79">
        <v>4</v>
      </c>
      <c r="K191" s="79">
        <v>1</v>
      </c>
      <c r="L191" s="105">
        <v>5</v>
      </c>
      <c r="M191" s="79">
        <v>2</v>
      </c>
      <c r="O191" s="77"/>
      <c r="P191" s="77"/>
      <c r="Q191" s="47"/>
    </row>
    <row r="192" spans="1:17" ht="15.75" x14ac:dyDescent="0.25">
      <c r="A192" s="40"/>
      <c r="B192" s="77"/>
      <c r="C192" s="77"/>
      <c r="D192" s="23" t="s">
        <v>181</v>
      </c>
      <c r="E192" s="23"/>
      <c r="F192" s="24"/>
      <c r="G192" s="23" t="s">
        <v>15</v>
      </c>
      <c r="H192" s="24"/>
      <c r="I192" s="79">
        <v>5</v>
      </c>
      <c r="J192" s="79">
        <v>4</v>
      </c>
      <c r="K192" s="79">
        <v>1</v>
      </c>
      <c r="L192" s="105">
        <v>5</v>
      </c>
      <c r="M192" s="79">
        <v>0</v>
      </c>
      <c r="O192" s="77"/>
      <c r="P192" s="77"/>
      <c r="Q192" s="47"/>
    </row>
    <row r="193" spans="1:17" ht="18" x14ac:dyDescent="0.25">
      <c r="A193" s="40"/>
      <c r="B193" s="72"/>
      <c r="C193" s="72"/>
      <c r="D193" s="23" t="s">
        <v>143</v>
      </c>
      <c r="E193" s="23"/>
      <c r="F193" s="24"/>
      <c r="G193" s="23" t="s">
        <v>25</v>
      </c>
      <c r="H193" s="24"/>
      <c r="I193" s="79">
        <v>6</v>
      </c>
      <c r="J193" s="79">
        <v>1</v>
      </c>
      <c r="K193" s="79">
        <v>4</v>
      </c>
      <c r="L193" s="105">
        <v>5</v>
      </c>
      <c r="M193" s="79">
        <v>0</v>
      </c>
      <c r="O193" s="72"/>
      <c r="P193" s="77"/>
      <c r="Q193" s="47"/>
    </row>
    <row r="194" spans="1:17" ht="15.75" x14ac:dyDescent="0.25">
      <c r="A194" s="40"/>
      <c r="B194" s="77"/>
      <c r="C194" s="77"/>
      <c r="D194" s="23" t="s">
        <v>180</v>
      </c>
      <c r="E194" s="23"/>
      <c r="F194" s="24"/>
      <c r="G194" s="23" t="s">
        <v>23</v>
      </c>
      <c r="H194" s="24"/>
      <c r="I194" s="79">
        <v>6</v>
      </c>
      <c r="J194" s="79">
        <v>2</v>
      </c>
      <c r="K194" s="79">
        <v>2</v>
      </c>
      <c r="L194" s="105">
        <v>4</v>
      </c>
      <c r="M194" s="79">
        <v>2</v>
      </c>
      <c r="O194" s="77"/>
      <c r="P194" s="77"/>
      <c r="Q194" s="47"/>
    </row>
    <row r="195" spans="1:17" ht="18" x14ac:dyDescent="0.25">
      <c r="A195" s="40"/>
      <c r="B195" s="77"/>
      <c r="C195" s="72"/>
      <c r="D195" s="23" t="s">
        <v>154</v>
      </c>
      <c r="E195" s="23"/>
      <c r="F195" s="24"/>
      <c r="G195" s="23" t="s">
        <v>25</v>
      </c>
      <c r="H195" s="24"/>
      <c r="I195" s="79">
        <v>6</v>
      </c>
      <c r="J195" s="79">
        <v>2</v>
      </c>
      <c r="K195" s="79">
        <v>2</v>
      </c>
      <c r="L195" s="105">
        <v>4</v>
      </c>
      <c r="M195" s="79">
        <v>0</v>
      </c>
      <c r="O195" s="77"/>
      <c r="P195" s="77"/>
      <c r="Q195" s="47"/>
    </row>
    <row r="196" spans="1:17" ht="15.75" x14ac:dyDescent="0.25">
      <c r="A196" s="40"/>
      <c r="C196" s="23"/>
      <c r="D196" s="23" t="s">
        <v>156</v>
      </c>
      <c r="E196" s="23"/>
      <c r="F196" s="24"/>
      <c r="G196" s="23" t="s">
        <v>131</v>
      </c>
      <c r="H196" s="24"/>
      <c r="I196" s="79">
        <v>6</v>
      </c>
      <c r="J196" s="79">
        <v>1</v>
      </c>
      <c r="K196" s="79">
        <v>3</v>
      </c>
      <c r="L196" s="105">
        <v>4</v>
      </c>
      <c r="M196" s="79">
        <v>4</v>
      </c>
      <c r="Q196" s="47"/>
    </row>
    <row r="197" spans="1:17" ht="15.75" x14ac:dyDescent="0.25">
      <c r="A197" s="40"/>
      <c r="C197" s="23"/>
      <c r="D197" s="23" t="s">
        <v>38</v>
      </c>
      <c r="E197" s="23"/>
      <c r="F197" s="24"/>
      <c r="G197" s="23" t="s">
        <v>25</v>
      </c>
      <c r="H197" s="24"/>
      <c r="I197" s="79">
        <v>6</v>
      </c>
      <c r="J197" s="79">
        <v>1</v>
      </c>
      <c r="K197" s="79">
        <v>3</v>
      </c>
      <c r="L197" s="105">
        <v>4</v>
      </c>
      <c r="M197" s="79">
        <v>2</v>
      </c>
      <c r="Q197" s="47"/>
    </row>
    <row r="198" spans="1:17" ht="15.75" x14ac:dyDescent="0.25">
      <c r="A198" s="40"/>
      <c r="C198" s="23"/>
      <c r="D198" s="23" t="s">
        <v>159</v>
      </c>
      <c r="E198" s="23"/>
      <c r="F198" s="24"/>
      <c r="G198" s="23" t="s">
        <v>131</v>
      </c>
      <c r="H198" s="24"/>
      <c r="I198" s="79">
        <v>5</v>
      </c>
      <c r="J198" s="79">
        <v>1</v>
      </c>
      <c r="K198" s="79">
        <v>3</v>
      </c>
      <c r="L198" s="105">
        <v>4</v>
      </c>
      <c r="M198" s="79">
        <v>2</v>
      </c>
      <c r="Q198" s="47"/>
    </row>
    <row r="199" spans="1:17" ht="15.75" x14ac:dyDescent="0.25">
      <c r="A199" s="40"/>
      <c r="C199" s="23"/>
      <c r="D199" s="23" t="s">
        <v>70</v>
      </c>
      <c r="E199" s="23"/>
      <c r="F199" s="24"/>
      <c r="G199" s="23" t="s">
        <v>15</v>
      </c>
      <c r="H199" s="24"/>
      <c r="I199" s="79">
        <v>6</v>
      </c>
      <c r="J199" s="79">
        <v>1</v>
      </c>
      <c r="K199" s="79">
        <v>3</v>
      </c>
      <c r="L199" s="105">
        <v>4</v>
      </c>
      <c r="M199" s="79">
        <v>2</v>
      </c>
      <c r="Q199" s="47"/>
    </row>
    <row r="200" spans="1:17" ht="15.75" x14ac:dyDescent="0.25">
      <c r="A200" s="40"/>
      <c r="C200" s="23"/>
      <c r="D200" s="23" t="s">
        <v>174</v>
      </c>
      <c r="E200" s="23"/>
      <c r="F200" s="24"/>
      <c r="G200" s="23" t="s">
        <v>25</v>
      </c>
      <c r="H200" s="24"/>
      <c r="I200" s="79">
        <v>6</v>
      </c>
      <c r="J200" s="79">
        <v>0</v>
      </c>
      <c r="K200" s="79">
        <v>4</v>
      </c>
      <c r="L200" s="105">
        <v>4</v>
      </c>
      <c r="M200" s="79">
        <v>2</v>
      </c>
      <c r="Q200" s="47"/>
    </row>
    <row r="201" spans="1:17" ht="15.75" x14ac:dyDescent="0.25">
      <c r="A201" s="40"/>
      <c r="C201" s="23"/>
      <c r="Q201" s="47"/>
    </row>
    <row r="202" spans="1:17" ht="15.75" x14ac:dyDescent="0.25">
      <c r="A202" s="40"/>
      <c r="C202" s="23"/>
      <c r="Q202" s="47"/>
    </row>
    <row r="203" spans="1:17" ht="18.75" thickBot="1" x14ac:dyDescent="0.3">
      <c r="A203" s="40"/>
      <c r="C203" s="23"/>
      <c r="D203" s="64" t="s">
        <v>109</v>
      </c>
      <c r="E203" s="64"/>
      <c r="F203" s="64"/>
      <c r="G203" s="66" t="s">
        <v>2</v>
      </c>
      <c r="H203" s="66"/>
      <c r="I203" s="66" t="s">
        <v>4</v>
      </c>
      <c r="J203" s="66" t="s">
        <v>29</v>
      </c>
      <c r="K203" s="66" t="s">
        <v>30</v>
      </c>
      <c r="L203" s="66" t="s">
        <v>31</v>
      </c>
      <c r="M203" s="104" t="s">
        <v>3</v>
      </c>
      <c r="Q203" s="47"/>
    </row>
    <row r="204" spans="1:17" ht="15.75" x14ac:dyDescent="0.25">
      <c r="A204" s="40"/>
      <c r="C204" s="23"/>
      <c r="D204" s="23" t="s">
        <v>112</v>
      </c>
      <c r="E204" s="23"/>
      <c r="F204" s="23"/>
      <c r="G204" s="23" t="s">
        <v>15</v>
      </c>
      <c r="H204" s="24"/>
      <c r="I204" s="79">
        <v>5</v>
      </c>
      <c r="J204" s="79">
        <v>6</v>
      </c>
      <c r="K204" s="79">
        <v>2</v>
      </c>
      <c r="L204" s="79">
        <v>8</v>
      </c>
      <c r="M204" s="105">
        <v>4</v>
      </c>
      <c r="Q204" s="47"/>
    </row>
    <row r="205" spans="1:17" ht="15.75" x14ac:dyDescent="0.25">
      <c r="A205" s="40"/>
      <c r="C205" s="23"/>
      <c r="D205" s="23" t="s">
        <v>52</v>
      </c>
      <c r="E205" s="23"/>
      <c r="F205" s="23"/>
      <c r="G205" s="23" t="s">
        <v>25</v>
      </c>
      <c r="H205" s="24"/>
      <c r="I205" s="79">
        <v>5</v>
      </c>
      <c r="J205" s="79">
        <v>1</v>
      </c>
      <c r="K205" s="79">
        <v>1</v>
      </c>
      <c r="L205" s="79">
        <v>2</v>
      </c>
      <c r="M205" s="105">
        <v>4</v>
      </c>
      <c r="Q205" s="40"/>
    </row>
    <row r="206" spans="1:17" ht="15.75" x14ac:dyDescent="0.25">
      <c r="A206" s="40"/>
      <c r="D206" s="23" t="s">
        <v>156</v>
      </c>
      <c r="E206" s="23"/>
      <c r="F206" s="23"/>
      <c r="G206" s="23" t="s">
        <v>131</v>
      </c>
      <c r="H206" s="24"/>
      <c r="I206" s="79">
        <v>6</v>
      </c>
      <c r="J206" s="79">
        <v>1</v>
      </c>
      <c r="K206" s="79">
        <v>3</v>
      </c>
      <c r="L206" s="79">
        <v>4</v>
      </c>
      <c r="M206" s="105">
        <v>4</v>
      </c>
      <c r="Q206" s="40"/>
    </row>
    <row r="207" spans="1:17" ht="15.75" x14ac:dyDescent="0.25">
      <c r="A207" s="40"/>
      <c r="C207" s="23"/>
      <c r="Q207" s="40"/>
    </row>
    <row r="208" spans="1:17" ht="15.75" x14ac:dyDescent="0.25">
      <c r="A208" s="40"/>
      <c r="C208" s="23"/>
      <c r="Q208" s="40"/>
    </row>
    <row r="209" spans="1:17" ht="15.75" x14ac:dyDescent="0.25">
      <c r="A209" s="40"/>
      <c r="C209" s="23"/>
      <c r="D209" s="23"/>
      <c r="F209" s="24"/>
      <c r="G209" s="23"/>
      <c r="I209" s="79"/>
      <c r="J209" s="79"/>
      <c r="K209" s="79"/>
      <c r="L209" s="79"/>
      <c r="M209" s="79"/>
      <c r="Q209" s="40"/>
    </row>
    <row r="210" spans="1:17" ht="15.75" x14ac:dyDescent="0.25">
      <c r="A210" s="40"/>
      <c r="D210" s="23"/>
      <c r="E210" s="30"/>
      <c r="F210" s="24"/>
      <c r="G210" s="16"/>
      <c r="I210" s="79"/>
      <c r="J210" s="79"/>
      <c r="K210" s="79"/>
      <c r="L210" s="79"/>
      <c r="M210" s="79"/>
      <c r="Q210" s="45"/>
    </row>
    <row r="211" spans="1:17" ht="15.75" x14ac:dyDescent="0.25">
      <c r="A211" s="40"/>
      <c r="C211" s="23"/>
      <c r="D211" s="23"/>
      <c r="E211" s="30"/>
      <c r="F211" s="24"/>
      <c r="G211" s="16"/>
      <c r="I211" s="79"/>
      <c r="J211" s="79"/>
      <c r="K211" s="79"/>
      <c r="L211" s="79"/>
      <c r="M211" s="79"/>
      <c r="Q211" s="45"/>
    </row>
    <row r="212" spans="1:17" ht="15.75" x14ac:dyDescent="0.25">
      <c r="A212" s="40"/>
      <c r="C212" s="23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sortState xmlns:xlrd2="http://schemas.microsoft.com/office/spreadsheetml/2017/richdata2" ref="B155:P156">
    <sortCondition descending="1" ref="J155:J156"/>
  </sortState>
  <mergeCells count="115">
    <mergeCell ref="B161:P161"/>
    <mergeCell ref="B174:P174"/>
    <mergeCell ref="BH135:BI135"/>
    <mergeCell ref="CF135:CG135"/>
    <mergeCell ref="BH136:BI136"/>
    <mergeCell ref="CF136:CG136"/>
    <mergeCell ref="B146:P146"/>
    <mergeCell ref="D147:N147"/>
    <mergeCell ref="AG120:AH120"/>
    <mergeCell ref="AG121:AH121"/>
    <mergeCell ref="BH133:BI133"/>
    <mergeCell ref="CF133:CG133"/>
    <mergeCell ref="BH134:BI134"/>
    <mergeCell ref="CF134:CG134"/>
    <mergeCell ref="AG114:AH114"/>
    <mergeCell ref="AG115:AH115"/>
    <mergeCell ref="AG116:AH116"/>
    <mergeCell ref="AG117:AH117"/>
    <mergeCell ref="AG118:AH118"/>
    <mergeCell ref="AG119:AH119"/>
    <mergeCell ref="AG102:AH102"/>
    <mergeCell ref="AG103:AH103"/>
    <mergeCell ref="U108:AL108"/>
    <mergeCell ref="AG111:AH111"/>
    <mergeCell ref="AG112:AH112"/>
    <mergeCell ref="AG113:AH113"/>
    <mergeCell ref="U95:AL95"/>
    <mergeCell ref="AG97:AH97"/>
    <mergeCell ref="AG98:AH98"/>
    <mergeCell ref="AG99:AH99"/>
    <mergeCell ref="AG100:AH100"/>
    <mergeCell ref="AG101:AH101"/>
    <mergeCell ref="AG87:AH87"/>
    <mergeCell ref="AG88:AH88"/>
    <mergeCell ref="AG89:AH89"/>
    <mergeCell ref="AG90:AH90"/>
    <mergeCell ref="AG91:AH91"/>
    <mergeCell ref="AG92:AH92"/>
    <mergeCell ref="CI80:CM80"/>
    <mergeCell ref="AG82:AH82"/>
    <mergeCell ref="AG83:AH83"/>
    <mergeCell ref="AG84:AH84"/>
    <mergeCell ref="AG85:AH85"/>
    <mergeCell ref="AG86:AH86"/>
    <mergeCell ref="BA78:BE78"/>
    <mergeCell ref="BF78:BJ78"/>
    <mergeCell ref="BK78:BO78"/>
    <mergeCell ref="U79:AL79"/>
    <mergeCell ref="BY80:CC80"/>
    <mergeCell ref="CD80:CH80"/>
    <mergeCell ref="BA77:BE77"/>
    <mergeCell ref="BF77:BJ77"/>
    <mergeCell ref="BK77:BO77"/>
    <mergeCell ref="BY77:CC77"/>
    <mergeCell ref="CD77:CH77"/>
    <mergeCell ref="CI77:CM77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AG41:AH41"/>
    <mergeCell ref="AG42:AH42"/>
    <mergeCell ref="AG43:AH43"/>
    <mergeCell ref="AG44:AH44"/>
    <mergeCell ref="AG45:AH45"/>
    <mergeCell ref="AG46:AH46"/>
    <mergeCell ref="AG31:AH31"/>
    <mergeCell ref="U35:AL35"/>
    <mergeCell ref="AG37:AH37"/>
    <mergeCell ref="AG38:AH38"/>
    <mergeCell ref="AG39:AH39"/>
    <mergeCell ref="AG40:AH40"/>
    <mergeCell ref="AG25:AH25"/>
    <mergeCell ref="AG26:AH26"/>
    <mergeCell ref="AG27:AH27"/>
    <mergeCell ref="AG28:AH28"/>
    <mergeCell ref="AG29:AH29"/>
    <mergeCell ref="AG30:AH30"/>
    <mergeCell ref="AG15:AH15"/>
    <mergeCell ref="AG16:AH16"/>
    <mergeCell ref="U20:AL20"/>
    <mergeCell ref="AG22:AH22"/>
    <mergeCell ref="AG23:AH23"/>
    <mergeCell ref="AG24:AH24"/>
    <mergeCell ref="AG9:AH9"/>
    <mergeCell ref="AG10:AH10"/>
    <mergeCell ref="AG11:AH11"/>
    <mergeCell ref="AG12:AH12"/>
    <mergeCell ref="AG13:AH13"/>
    <mergeCell ref="E14:F14"/>
    <mergeCell ref="AG14:AH14"/>
    <mergeCell ref="U5:AL5"/>
    <mergeCell ref="BA5:BE5"/>
    <mergeCell ref="BF5:BJ5"/>
    <mergeCell ref="BK5:BO5"/>
    <mergeCell ref="AG7:AH7"/>
    <mergeCell ref="AG8:AH8"/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</mergeCells>
  <conditionalFormatting sqref="Z130">
    <cfRule type="cellIs" dxfId="99" priority="10" operator="notEqual">
      <formula>$Z$129</formula>
    </cfRule>
  </conditionalFormatting>
  <conditionalFormatting sqref="AA130">
    <cfRule type="cellIs" dxfId="98" priority="9" operator="notEqual">
      <formula>$AA$129</formula>
    </cfRule>
  </conditionalFormatting>
  <conditionalFormatting sqref="AB130">
    <cfRule type="cellIs" dxfId="97" priority="8" operator="notEqual">
      <formula>$AB$129</formula>
    </cfRule>
  </conditionalFormatting>
  <conditionalFormatting sqref="AC130">
    <cfRule type="cellIs" dxfId="96" priority="7" operator="notEqual">
      <formula>$AC$129</formula>
    </cfRule>
  </conditionalFormatting>
  <conditionalFormatting sqref="AD130">
    <cfRule type="cellIs" dxfId="95" priority="6" operator="notEqual">
      <formula>$AD$129</formula>
    </cfRule>
  </conditionalFormatting>
  <conditionalFormatting sqref="BY122">
    <cfRule type="cellIs" dxfId="94" priority="5" operator="notEqual">
      <formula>$BY$120</formula>
    </cfRule>
  </conditionalFormatting>
  <conditionalFormatting sqref="BZ122">
    <cfRule type="cellIs" dxfId="93" priority="4" operator="notEqual">
      <formula>$BZ$120</formula>
    </cfRule>
  </conditionalFormatting>
  <conditionalFormatting sqref="CA122">
    <cfRule type="cellIs" dxfId="92" priority="3" operator="notEqual">
      <formula>$CA$120</formula>
    </cfRule>
  </conditionalFormatting>
  <conditionalFormatting sqref="CB122">
    <cfRule type="cellIs" dxfId="91" priority="2" operator="notEqual">
      <formula>$CB$120</formula>
    </cfRule>
  </conditionalFormatting>
  <conditionalFormatting sqref="CC122">
    <cfRule type="cellIs" dxfId="90" priority="1" operator="notEqual">
      <formula>$CC$120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F3FC-B7E8-46C6-BBAD-0DF1FA84CFDC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0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1</v>
      </c>
      <c r="D2" s="27"/>
      <c r="E2" s="27"/>
      <c r="F2" s="27"/>
      <c r="G2" s="110" t="s">
        <v>739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113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/>
      <c r="Q3" s="40"/>
      <c r="R3" s="40"/>
      <c r="U3" s="30">
        <v>7.5</v>
      </c>
      <c r="V3" s="23" t="s">
        <v>97</v>
      </c>
      <c r="X3" s="23"/>
      <c r="Y3" s="23"/>
      <c r="Z3" s="23" t="s">
        <v>132</v>
      </c>
      <c r="AB3" s="24"/>
      <c r="AC3" s="24">
        <v>1</v>
      </c>
      <c r="AD3" s="24">
        <v>1</v>
      </c>
      <c r="AE3" s="24">
        <v>0</v>
      </c>
      <c r="AF3" s="24">
        <v>0</v>
      </c>
      <c r="AG3" s="118">
        <f t="shared" ref="AG3:AG10" si="0">+(AD3*2+AF3)/(2*AC3)</f>
        <v>1</v>
      </c>
      <c r="AH3" s="118"/>
      <c r="AI3" s="24">
        <v>1</v>
      </c>
      <c r="AJ3" s="24">
        <v>0</v>
      </c>
      <c r="AK3" s="24">
        <v>0</v>
      </c>
      <c r="AL3" s="26">
        <f t="shared" ref="AL3:AL10" si="1">+AI3/AC3</f>
        <v>1</v>
      </c>
      <c r="AQ3" s="24"/>
      <c r="AR3" s="45"/>
    </row>
    <row r="4" spans="1:44" ht="18" x14ac:dyDescent="0.25">
      <c r="A4" s="40"/>
      <c r="B4" s="5">
        <v>4</v>
      </c>
      <c r="C4" s="6" t="s">
        <v>160</v>
      </c>
      <c r="D4" s="11"/>
      <c r="E4" s="11"/>
      <c r="F4" s="11"/>
      <c r="G4" s="5">
        <v>1</v>
      </c>
      <c r="H4" s="5">
        <v>0</v>
      </c>
      <c r="I4" s="5">
        <v>0</v>
      </c>
      <c r="J4" s="5">
        <f t="shared" ref="J4:J11" si="2">2*G4+I4</f>
        <v>2</v>
      </c>
      <c r="K4" s="38">
        <f t="shared" ref="K4:K11" si="3">+J4/((G4+H4+I4)*2)</f>
        <v>1</v>
      </c>
      <c r="L4" s="5">
        <f>+$AA$66</f>
        <v>6</v>
      </c>
      <c r="M4" s="5">
        <v>1</v>
      </c>
      <c r="N4" s="5">
        <f>+$AB$66</f>
        <v>7</v>
      </c>
      <c r="O4" s="5">
        <f>+$AD$66</f>
        <v>0</v>
      </c>
      <c r="P4" s="5"/>
      <c r="Q4" s="46"/>
      <c r="R4" s="40"/>
      <c r="U4" s="30">
        <v>7.5</v>
      </c>
      <c r="V4" s="23" t="s">
        <v>98</v>
      </c>
      <c r="X4" s="23"/>
      <c r="Y4" s="23"/>
      <c r="Z4" s="23" t="s">
        <v>19</v>
      </c>
      <c r="AB4" s="24"/>
      <c r="AC4" s="24">
        <v>1</v>
      </c>
      <c r="AD4" s="24">
        <v>1</v>
      </c>
      <c r="AE4" s="24">
        <v>0</v>
      </c>
      <c r="AF4" s="24">
        <v>0</v>
      </c>
      <c r="AG4" s="115">
        <f t="shared" si="0"/>
        <v>1</v>
      </c>
      <c r="AH4" s="115"/>
      <c r="AI4" s="24">
        <v>1</v>
      </c>
      <c r="AJ4" s="24">
        <v>0</v>
      </c>
      <c r="AK4" s="24">
        <v>0</v>
      </c>
      <c r="AL4" s="26">
        <f t="shared" si="1"/>
        <v>1</v>
      </c>
      <c r="AQ4" s="24"/>
      <c r="AR4" s="45"/>
    </row>
    <row r="5" spans="1:44" ht="18" x14ac:dyDescent="0.25">
      <c r="A5" s="40"/>
      <c r="B5" s="5">
        <v>8</v>
      </c>
      <c r="C5" s="6" t="s">
        <v>15</v>
      </c>
      <c r="D5" s="11"/>
      <c r="E5" s="6"/>
      <c r="F5" s="11"/>
      <c r="G5" s="5">
        <v>1</v>
      </c>
      <c r="H5" s="5">
        <v>0</v>
      </c>
      <c r="I5" s="5">
        <v>0</v>
      </c>
      <c r="J5" s="5">
        <f t="shared" si="2"/>
        <v>2</v>
      </c>
      <c r="K5" s="38">
        <f t="shared" si="3"/>
        <v>1</v>
      </c>
      <c r="L5" s="5">
        <f>+$AN$66</f>
        <v>4</v>
      </c>
      <c r="M5" s="5">
        <v>2</v>
      </c>
      <c r="N5" s="5">
        <f>+$AO$66</f>
        <v>5</v>
      </c>
      <c r="O5" s="5">
        <f>+$AQ$66</f>
        <v>2</v>
      </c>
      <c r="P5" s="5"/>
      <c r="Q5" s="46"/>
      <c r="R5" s="40"/>
      <c r="U5" s="30">
        <v>7</v>
      </c>
      <c r="V5" s="23" t="s">
        <v>22</v>
      </c>
      <c r="X5" s="23"/>
      <c r="Y5" s="23"/>
      <c r="Z5" s="23" t="s">
        <v>15</v>
      </c>
      <c r="AB5" s="24"/>
      <c r="AC5" s="24">
        <v>1</v>
      </c>
      <c r="AD5" s="24">
        <v>1</v>
      </c>
      <c r="AE5" s="24">
        <v>0</v>
      </c>
      <c r="AF5" s="24">
        <v>0</v>
      </c>
      <c r="AG5" s="115">
        <f t="shared" si="0"/>
        <v>1</v>
      </c>
      <c r="AH5" s="115"/>
      <c r="AI5" s="24">
        <v>2</v>
      </c>
      <c r="AJ5" s="24">
        <v>0</v>
      </c>
      <c r="AK5" s="24">
        <v>0</v>
      </c>
      <c r="AL5" s="26">
        <f t="shared" si="1"/>
        <v>2</v>
      </c>
      <c r="AQ5" s="24"/>
      <c r="AR5" s="45"/>
    </row>
    <row r="6" spans="1:44" ht="18" x14ac:dyDescent="0.25">
      <c r="A6" s="40"/>
      <c r="B6" s="5">
        <v>2</v>
      </c>
      <c r="C6" s="6" t="s">
        <v>132</v>
      </c>
      <c r="D6" s="11"/>
      <c r="E6" s="11"/>
      <c r="F6" s="11"/>
      <c r="G6" s="5">
        <v>1</v>
      </c>
      <c r="H6" s="5">
        <v>0</v>
      </c>
      <c r="I6" s="5">
        <v>0</v>
      </c>
      <c r="J6" s="5">
        <f t="shared" si="2"/>
        <v>2</v>
      </c>
      <c r="K6" s="38">
        <f t="shared" si="3"/>
        <v>1</v>
      </c>
      <c r="L6" s="5">
        <f>+$AA$40</f>
        <v>3</v>
      </c>
      <c r="M6" s="5">
        <v>1</v>
      </c>
      <c r="N6" s="5">
        <f>+$AB$40</f>
        <v>6</v>
      </c>
      <c r="O6" s="5">
        <f>+$AD$40</f>
        <v>0</v>
      </c>
      <c r="P6" s="5"/>
      <c r="Q6" s="46"/>
      <c r="R6" s="40"/>
      <c r="U6" s="30">
        <v>8</v>
      </c>
      <c r="V6" s="23" t="s">
        <v>18</v>
      </c>
      <c r="X6" s="23"/>
      <c r="Y6" s="23"/>
      <c r="Z6" s="23" t="s">
        <v>136</v>
      </c>
      <c r="AB6" s="24"/>
      <c r="AC6" s="24">
        <v>1</v>
      </c>
      <c r="AD6" s="24">
        <v>0</v>
      </c>
      <c r="AE6" s="24">
        <v>1</v>
      </c>
      <c r="AF6" s="24">
        <v>0</v>
      </c>
      <c r="AG6" s="115">
        <f t="shared" si="0"/>
        <v>0</v>
      </c>
      <c r="AH6" s="115"/>
      <c r="AI6" s="24">
        <v>3</v>
      </c>
      <c r="AJ6" s="24">
        <v>0</v>
      </c>
      <c r="AK6" s="24">
        <v>0</v>
      </c>
      <c r="AL6" s="26">
        <f t="shared" si="1"/>
        <v>3</v>
      </c>
      <c r="AQ6" s="24"/>
      <c r="AR6" s="45"/>
    </row>
    <row r="7" spans="1:44" ht="18" x14ac:dyDescent="0.25">
      <c r="A7" s="40"/>
      <c r="B7" s="5">
        <v>5</v>
      </c>
      <c r="C7" s="6" t="s">
        <v>23</v>
      </c>
      <c r="D7" s="11"/>
      <c r="E7" s="6"/>
      <c r="F7" s="11"/>
      <c r="G7" s="5">
        <v>1</v>
      </c>
      <c r="H7" s="5">
        <v>0</v>
      </c>
      <c r="I7" s="5">
        <v>0</v>
      </c>
      <c r="J7" s="5">
        <f t="shared" si="2"/>
        <v>2</v>
      </c>
      <c r="K7" s="38">
        <f t="shared" si="3"/>
        <v>1</v>
      </c>
      <c r="L7" s="5">
        <f>+$AN$27</f>
        <v>4</v>
      </c>
      <c r="M7" s="5">
        <v>3</v>
      </c>
      <c r="N7" s="5">
        <f>+$AO$27</f>
        <v>8</v>
      </c>
      <c r="O7" s="5">
        <f>+$AQ$27</f>
        <v>0</v>
      </c>
      <c r="P7" s="5"/>
      <c r="Q7" s="46"/>
      <c r="R7" s="40"/>
      <c r="U7" s="30">
        <v>7</v>
      </c>
      <c r="V7" s="23" t="s">
        <v>176</v>
      </c>
      <c r="X7" s="23"/>
      <c r="Y7" s="23"/>
      <c r="Z7" s="23" t="s">
        <v>23</v>
      </c>
      <c r="AB7" s="24"/>
      <c r="AC7" s="24">
        <v>1</v>
      </c>
      <c r="AD7" s="24">
        <v>1</v>
      </c>
      <c r="AE7" s="24">
        <v>0</v>
      </c>
      <c r="AF7" s="24">
        <v>0</v>
      </c>
      <c r="AG7" s="115">
        <f t="shared" si="0"/>
        <v>1</v>
      </c>
      <c r="AH7" s="115"/>
      <c r="AI7" s="24">
        <v>3</v>
      </c>
      <c r="AJ7" s="24">
        <v>0</v>
      </c>
      <c r="AK7" s="24">
        <v>0</v>
      </c>
      <c r="AL7" s="26">
        <f t="shared" si="1"/>
        <v>3</v>
      </c>
      <c r="AQ7" s="24"/>
      <c r="AR7" s="45"/>
    </row>
    <row r="8" spans="1:44" ht="18" x14ac:dyDescent="0.25">
      <c r="A8" s="40"/>
      <c r="B8" s="5">
        <v>1</v>
      </c>
      <c r="C8" s="6" t="s">
        <v>131</v>
      </c>
      <c r="D8" s="11"/>
      <c r="E8" s="6"/>
      <c r="F8" s="11"/>
      <c r="G8" s="5">
        <v>0</v>
      </c>
      <c r="H8" s="5">
        <v>1</v>
      </c>
      <c r="I8" s="5">
        <v>0</v>
      </c>
      <c r="J8" s="5">
        <f t="shared" si="2"/>
        <v>0</v>
      </c>
      <c r="K8" s="38">
        <f t="shared" si="3"/>
        <v>0</v>
      </c>
      <c r="L8" s="5">
        <f>+$AA$27</f>
        <v>1</v>
      </c>
      <c r="M8" s="5">
        <v>3</v>
      </c>
      <c r="N8" s="5">
        <f>+$AB$27</f>
        <v>2</v>
      </c>
      <c r="O8" s="5">
        <f>+$AD$27</f>
        <v>0</v>
      </c>
      <c r="P8" s="5"/>
      <c r="Q8" s="46"/>
      <c r="R8" s="40"/>
      <c r="U8" s="30">
        <v>7.5</v>
      </c>
      <c r="V8" s="23" t="s">
        <v>16</v>
      </c>
      <c r="X8" s="23"/>
      <c r="Y8" s="23"/>
      <c r="Z8" s="23" t="s">
        <v>17</v>
      </c>
      <c r="AB8" s="24"/>
      <c r="AC8" s="24">
        <v>1</v>
      </c>
      <c r="AD8" s="24">
        <v>0</v>
      </c>
      <c r="AE8" s="24">
        <v>1</v>
      </c>
      <c r="AF8" s="24">
        <v>0</v>
      </c>
      <c r="AG8" s="115">
        <f t="shared" si="0"/>
        <v>0</v>
      </c>
      <c r="AH8" s="115"/>
      <c r="AI8" s="24">
        <v>4</v>
      </c>
      <c r="AJ8" s="24">
        <v>0</v>
      </c>
      <c r="AK8" s="24">
        <v>0</v>
      </c>
      <c r="AL8" s="26">
        <f t="shared" si="1"/>
        <v>4</v>
      </c>
      <c r="AQ8" s="24"/>
      <c r="AR8" s="45"/>
    </row>
    <row r="9" spans="1:44" ht="18" x14ac:dyDescent="0.25">
      <c r="A9" s="40"/>
      <c r="B9" s="5">
        <v>3</v>
      </c>
      <c r="C9" s="6" t="s">
        <v>47</v>
      </c>
      <c r="D9" s="11"/>
      <c r="E9" s="11"/>
      <c r="F9" s="11"/>
      <c r="G9" s="5">
        <v>0</v>
      </c>
      <c r="H9" s="5">
        <v>1</v>
      </c>
      <c r="I9" s="5">
        <v>0</v>
      </c>
      <c r="J9" s="5">
        <f t="shared" si="2"/>
        <v>0</v>
      </c>
      <c r="K9" s="38">
        <f t="shared" si="3"/>
        <v>0</v>
      </c>
      <c r="L9" s="5">
        <f>+$AA$53</f>
        <v>1</v>
      </c>
      <c r="M9" s="5">
        <v>6</v>
      </c>
      <c r="N9" s="5">
        <f>+$AB$53</f>
        <v>1</v>
      </c>
      <c r="O9" s="5">
        <f>+$AD$53</f>
        <v>0</v>
      </c>
      <c r="P9" s="5"/>
      <c r="Q9" s="46"/>
      <c r="R9" s="40"/>
      <c r="U9" s="30">
        <v>7.5</v>
      </c>
      <c r="V9" s="23" t="s">
        <v>111</v>
      </c>
      <c r="X9" s="23"/>
      <c r="Y9" s="23"/>
      <c r="Z9" s="23" t="s">
        <v>21</v>
      </c>
      <c r="AB9" s="24"/>
      <c r="AC9" s="24">
        <v>1</v>
      </c>
      <c r="AD9" s="24">
        <v>0</v>
      </c>
      <c r="AE9" s="24">
        <v>1</v>
      </c>
      <c r="AF9" s="24">
        <v>0</v>
      </c>
      <c r="AG9" s="115">
        <f t="shared" si="0"/>
        <v>0</v>
      </c>
      <c r="AH9" s="115"/>
      <c r="AI9" s="24">
        <v>4</v>
      </c>
      <c r="AJ9" s="24">
        <v>0</v>
      </c>
      <c r="AK9" s="24">
        <v>0</v>
      </c>
      <c r="AL9" s="26">
        <f t="shared" si="1"/>
        <v>4</v>
      </c>
      <c r="AQ9" s="24"/>
      <c r="AR9" s="45"/>
    </row>
    <row r="10" spans="1:44" ht="18" x14ac:dyDescent="0.25">
      <c r="A10" s="46"/>
      <c r="B10" s="5">
        <v>6</v>
      </c>
      <c r="C10" s="6" t="s">
        <v>21</v>
      </c>
      <c r="D10" s="11"/>
      <c r="E10" s="6"/>
      <c r="F10" s="11"/>
      <c r="G10" s="5">
        <v>0</v>
      </c>
      <c r="H10" s="5">
        <v>1</v>
      </c>
      <c r="I10" s="5">
        <v>0</v>
      </c>
      <c r="J10" s="5">
        <f t="shared" si="2"/>
        <v>0</v>
      </c>
      <c r="K10" s="38">
        <f t="shared" si="3"/>
        <v>0</v>
      </c>
      <c r="L10" s="5">
        <f>+$AN$40</f>
        <v>3</v>
      </c>
      <c r="M10" s="5">
        <v>4</v>
      </c>
      <c r="N10" s="5">
        <f>+$AO$40</f>
        <v>5</v>
      </c>
      <c r="O10" s="5">
        <f>+$AQ$40</f>
        <v>0</v>
      </c>
      <c r="P10" s="5"/>
      <c r="Q10" s="46"/>
      <c r="R10" s="46"/>
      <c r="U10" s="30">
        <v>7</v>
      </c>
      <c r="V10" s="23" t="s">
        <v>24</v>
      </c>
      <c r="X10" s="23"/>
      <c r="Y10" s="23"/>
      <c r="Z10" s="23" t="s">
        <v>25</v>
      </c>
      <c r="AB10" s="24"/>
      <c r="AC10" s="24">
        <v>1</v>
      </c>
      <c r="AD10" s="24">
        <v>0</v>
      </c>
      <c r="AE10" s="24">
        <v>1</v>
      </c>
      <c r="AF10" s="24">
        <v>0</v>
      </c>
      <c r="AG10" s="115">
        <f t="shared" si="0"/>
        <v>0</v>
      </c>
      <c r="AH10" s="115"/>
      <c r="AI10" s="24">
        <v>6</v>
      </c>
      <c r="AJ10" s="24">
        <v>0</v>
      </c>
      <c r="AK10" s="24">
        <v>0</v>
      </c>
      <c r="AL10" s="26">
        <f t="shared" si="1"/>
        <v>6</v>
      </c>
      <c r="AQ10" s="24"/>
      <c r="AR10" s="45"/>
    </row>
    <row r="11" spans="1:44" ht="18.75" thickBot="1" x14ac:dyDescent="0.3">
      <c r="A11" s="46"/>
      <c r="B11" s="5">
        <v>7</v>
      </c>
      <c r="C11" s="6" t="s">
        <v>161</v>
      </c>
      <c r="D11" s="11"/>
      <c r="E11" s="6"/>
      <c r="F11" s="11"/>
      <c r="G11" s="5">
        <v>0</v>
      </c>
      <c r="H11" s="5">
        <v>1</v>
      </c>
      <c r="I11" s="5">
        <v>0</v>
      </c>
      <c r="J11" s="5">
        <f t="shared" si="2"/>
        <v>0</v>
      </c>
      <c r="K11" s="38">
        <f t="shared" si="3"/>
        <v>0</v>
      </c>
      <c r="L11" s="5">
        <f>+$AN$53</f>
        <v>2</v>
      </c>
      <c r="M11" s="5">
        <v>4</v>
      </c>
      <c r="N11" s="5">
        <f>+$AO$53</f>
        <v>2</v>
      </c>
      <c r="O11" s="5">
        <f>+$AQ$53</f>
        <v>4</v>
      </c>
      <c r="P11" s="5"/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+AC96</f>
        <v>0</v>
      </c>
      <c r="AD11" s="24">
        <f>+AD96</f>
        <v>0</v>
      </c>
      <c r="AE11" s="24">
        <f>+AE96</f>
        <v>0</v>
      </c>
      <c r="AF11" s="24">
        <f>+AF96</f>
        <v>0</v>
      </c>
      <c r="AG11" s="119"/>
      <c r="AH11" s="119"/>
      <c r="AI11" s="24">
        <f>+AI96</f>
        <v>0</v>
      </c>
      <c r="AJ11" s="24">
        <f>+AJ96</f>
        <v>0</v>
      </c>
      <c r="AK11" s="24">
        <f>+AK96</f>
        <v>0</v>
      </c>
      <c r="AL11" s="26"/>
      <c r="AM11" s="23"/>
      <c r="AN11" s="11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4</v>
      </c>
      <c r="H12" s="9">
        <f>SUM(H4:H11)</f>
        <v>4</v>
      </c>
      <c r="I12" s="9">
        <f>SUM(I4:I11)</f>
        <v>0</v>
      </c>
      <c r="J12" s="9"/>
      <c r="K12" s="9"/>
      <c r="L12" s="9">
        <f>SUM(L4:L11)</f>
        <v>24</v>
      </c>
      <c r="M12" s="9">
        <f>SUM(M4:M11)</f>
        <v>24</v>
      </c>
      <c r="N12" s="9">
        <f>SUM(N4:N11)</f>
        <v>36</v>
      </c>
      <c r="O12" s="9">
        <f>SUM(O4:O11)</f>
        <v>6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4">SUM(AC3:AC11)</f>
        <v>8</v>
      </c>
      <c r="AD12" s="15">
        <f t="shared" si="4"/>
        <v>4</v>
      </c>
      <c r="AE12" s="15">
        <f t="shared" si="4"/>
        <v>4</v>
      </c>
      <c r="AF12" s="15">
        <f t="shared" si="4"/>
        <v>0</v>
      </c>
      <c r="AG12" s="15"/>
      <c r="AH12" s="15"/>
      <c r="AI12" s="15">
        <f t="shared" ref="AI12:AK12" si="5">SUM(AI3:AI11)</f>
        <v>24</v>
      </c>
      <c r="AJ12" s="15">
        <f t="shared" si="5"/>
        <v>0</v>
      </c>
      <c r="AK12" s="15">
        <f t="shared" si="5"/>
        <v>0</v>
      </c>
      <c r="AL12" s="36">
        <f>+AI12/AC12</f>
        <v>3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1 Summary:</v>
      </c>
      <c r="C14" s="54"/>
      <c r="D14" s="54"/>
      <c r="E14" s="116">
        <v>44451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43" t="s">
        <v>150</v>
      </c>
      <c r="T14" s="31" t="s">
        <v>114</v>
      </c>
      <c r="U14" s="31"/>
      <c r="V14" s="31"/>
      <c r="W14" s="31"/>
      <c r="X14" s="31" t="s">
        <v>151</v>
      </c>
      <c r="Y14" s="10" t="s">
        <v>28</v>
      </c>
      <c r="Z14" s="43" t="s">
        <v>4</v>
      </c>
      <c r="AA14" s="43" t="s">
        <v>29</v>
      </c>
      <c r="AB14" s="43" t="s">
        <v>30</v>
      </c>
      <c r="AC14" s="43" t="s">
        <v>31</v>
      </c>
      <c r="AD14" s="43" t="s">
        <v>3</v>
      </c>
      <c r="AE14" s="51"/>
      <c r="AF14" s="43" t="s">
        <v>150</v>
      </c>
      <c r="AG14" s="31" t="s">
        <v>114</v>
      </c>
      <c r="AH14" s="31"/>
      <c r="AI14" s="31"/>
      <c r="AJ14" s="31"/>
      <c r="AK14" s="31" t="s">
        <v>151</v>
      </c>
      <c r="AL14" s="10" t="s">
        <v>28</v>
      </c>
      <c r="AM14" s="43" t="s">
        <v>4</v>
      </c>
      <c r="AN14" s="43" t="s">
        <v>29</v>
      </c>
      <c r="AO14" s="43" t="s">
        <v>30</v>
      </c>
      <c r="AP14" s="43" t="s">
        <v>31</v>
      </c>
      <c r="AQ14" s="43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182</v>
      </c>
      <c r="D15" s="11"/>
      <c r="E15" s="23"/>
      <c r="F15" s="23"/>
      <c r="G15" s="5">
        <v>1</v>
      </c>
      <c r="H15" s="24">
        <v>2</v>
      </c>
      <c r="I15" s="23" t="s">
        <v>189</v>
      </c>
      <c r="J15" s="23"/>
      <c r="K15" s="23"/>
      <c r="L15" s="23" t="s">
        <v>190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1</v>
      </c>
      <c r="AA15" s="24">
        <v>1</v>
      </c>
      <c r="AB15" s="24">
        <v>0</v>
      </c>
      <c r="AC15" s="24">
        <f t="shared" ref="AC15" si="6">+AA15+AB15</f>
        <v>1</v>
      </c>
      <c r="AD15" s="24">
        <v>0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0</v>
      </c>
      <c r="AN15" s="15">
        <v>0</v>
      </c>
      <c r="AO15" s="15">
        <v>0</v>
      </c>
      <c r="AP15" s="15">
        <f t="shared" ref="AP15:AP26" si="7">+AN15+AO15</f>
        <v>0</v>
      </c>
      <c r="AQ15" s="15">
        <v>0</v>
      </c>
      <c r="AR15" s="45"/>
    </row>
    <row r="16" spans="1:44" ht="15.95" customHeight="1" x14ac:dyDescent="0.25">
      <c r="A16" s="47"/>
      <c r="B16" s="24" t="s">
        <v>34</v>
      </c>
      <c r="C16" s="23"/>
      <c r="D16" s="16" t="s">
        <v>140</v>
      </c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</v>
      </c>
      <c r="AA16" s="24">
        <v>0</v>
      </c>
      <c r="AB16" s="24">
        <v>0</v>
      </c>
      <c r="AC16" s="24">
        <f t="shared" ref="AC16:AC26" si="8">+AA16+AB16</f>
        <v>0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</v>
      </c>
      <c r="AN16" s="24">
        <v>0</v>
      </c>
      <c r="AO16" s="24">
        <v>0</v>
      </c>
      <c r="AP16" s="24">
        <f t="shared" si="7"/>
        <v>0</v>
      </c>
      <c r="AQ16" s="24">
        <v>0</v>
      </c>
      <c r="AR16" s="45"/>
    </row>
    <row r="17" spans="1:44" ht="15.95" customHeight="1" x14ac:dyDescent="0.25">
      <c r="A17" s="47"/>
      <c r="B17" s="24"/>
      <c r="C17" s="23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1</v>
      </c>
      <c r="AA17" s="24">
        <v>0</v>
      </c>
      <c r="AB17" s="24">
        <v>1</v>
      </c>
      <c r="AC17" s="24">
        <f t="shared" si="8"/>
        <v>1</v>
      </c>
      <c r="AD17" s="24">
        <v>0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</v>
      </c>
      <c r="AN17" s="24">
        <v>1</v>
      </c>
      <c r="AO17" s="24">
        <v>0</v>
      </c>
      <c r="AP17" s="24">
        <f t="shared" si="7"/>
        <v>1</v>
      </c>
      <c r="AQ17" s="24">
        <v>0</v>
      </c>
      <c r="AR17" s="45"/>
    </row>
    <row r="18" spans="1:44" ht="15.95" customHeight="1" x14ac:dyDescent="0.25">
      <c r="A18" s="47"/>
      <c r="B18" s="24" t="s">
        <v>53</v>
      </c>
      <c r="C18" s="6" t="s">
        <v>169</v>
      </c>
      <c r="D18" s="11"/>
      <c r="E18" s="23"/>
      <c r="F18" s="23"/>
      <c r="G18" s="5">
        <v>3</v>
      </c>
      <c r="H18" s="24">
        <v>1</v>
      </c>
      <c r="I18" s="23" t="s">
        <v>49</v>
      </c>
      <c r="L18" s="23" t="s">
        <v>206</v>
      </c>
      <c r="M18" s="23"/>
      <c r="N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1</v>
      </c>
      <c r="AA18" s="24">
        <v>0</v>
      </c>
      <c r="AB18" s="24">
        <v>1</v>
      </c>
      <c r="AC18" s="24">
        <f t="shared" si="8"/>
        <v>1</v>
      </c>
      <c r="AD18" s="24">
        <v>0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</v>
      </c>
      <c r="AN18" s="24">
        <v>0</v>
      </c>
      <c r="AO18" s="24">
        <v>3</v>
      </c>
      <c r="AP18" s="24">
        <f t="shared" si="7"/>
        <v>3</v>
      </c>
      <c r="AQ18" s="24">
        <v>0</v>
      </c>
      <c r="AR18" s="45"/>
    </row>
    <row r="19" spans="1:44" ht="15.95" customHeight="1" x14ac:dyDescent="0.25">
      <c r="A19" s="47"/>
      <c r="B19" s="24" t="s">
        <v>34</v>
      </c>
      <c r="C19" s="23"/>
      <c r="D19" s="16" t="s">
        <v>140</v>
      </c>
      <c r="E19" s="23"/>
      <c r="F19" s="23"/>
      <c r="G19" s="5"/>
      <c r="H19" s="24">
        <v>2</v>
      </c>
      <c r="I19" s="23" t="s">
        <v>77</v>
      </c>
      <c r="L19" s="23" t="s">
        <v>209</v>
      </c>
      <c r="M19" s="23"/>
      <c r="N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1</v>
      </c>
      <c r="AA19" s="24">
        <v>0</v>
      </c>
      <c r="AB19" s="24">
        <v>0</v>
      </c>
      <c r="AC19" s="24">
        <f t="shared" si="8"/>
        <v>0</v>
      </c>
      <c r="AD19" s="24">
        <v>0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1</v>
      </c>
      <c r="AN19" s="24">
        <v>2</v>
      </c>
      <c r="AO19" s="24">
        <v>0</v>
      </c>
      <c r="AP19" s="24">
        <f t="shared" si="7"/>
        <v>2</v>
      </c>
      <c r="AQ19" s="24">
        <v>0</v>
      </c>
      <c r="AR19" s="45"/>
    </row>
    <row r="20" spans="1:44" ht="15.95" customHeight="1" x14ac:dyDescent="0.25">
      <c r="A20" s="47"/>
      <c r="H20" s="24">
        <v>2</v>
      </c>
      <c r="I20" s="23" t="s">
        <v>35</v>
      </c>
      <c r="L20" s="23" t="s">
        <v>191</v>
      </c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1</v>
      </c>
      <c r="AA20" s="24">
        <v>0</v>
      </c>
      <c r="AB20" s="24">
        <v>0</v>
      </c>
      <c r="AC20" s="24">
        <f t="shared" si="8"/>
        <v>0</v>
      </c>
      <c r="AD20" s="24">
        <v>0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</v>
      </c>
      <c r="AN20" s="24">
        <v>1</v>
      </c>
      <c r="AO20" s="24">
        <v>1</v>
      </c>
      <c r="AP20" s="24">
        <f t="shared" si="7"/>
        <v>2</v>
      </c>
      <c r="AQ20" s="24">
        <v>0</v>
      </c>
      <c r="AR20" s="45"/>
    </row>
    <row r="21" spans="1:44" ht="15.95" customHeight="1" x14ac:dyDescent="0.25">
      <c r="A21" s="47"/>
      <c r="B21" s="40"/>
      <c r="C21" s="52"/>
      <c r="D21" s="52"/>
      <c r="E21" s="52"/>
      <c r="F21" s="52"/>
      <c r="G21" s="48"/>
      <c r="H21" s="51"/>
      <c r="I21" s="52"/>
      <c r="J21" s="52"/>
      <c r="K21" s="51"/>
      <c r="L21" s="51"/>
      <c r="M21" s="51"/>
      <c r="N21" s="51"/>
      <c r="O21" s="51"/>
      <c r="P21" s="51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1</v>
      </c>
      <c r="AA21" s="24">
        <v>0</v>
      </c>
      <c r="AB21" s="24">
        <v>0</v>
      </c>
      <c r="AC21" s="24">
        <f t="shared" si="8"/>
        <v>0</v>
      </c>
      <c r="AD21" s="24">
        <v>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</v>
      </c>
      <c r="AN21" s="24">
        <v>0</v>
      </c>
      <c r="AO21" s="24">
        <v>0</v>
      </c>
      <c r="AP21" s="24">
        <f t="shared" si="7"/>
        <v>0</v>
      </c>
      <c r="AQ21" s="24">
        <v>0</v>
      </c>
      <c r="AR21" s="45"/>
    </row>
    <row r="22" spans="1:44" ht="15.95" customHeight="1" x14ac:dyDescent="0.25">
      <c r="A22" s="47"/>
      <c r="B22" s="48" t="s">
        <v>58</v>
      </c>
      <c r="C22" s="6" t="s">
        <v>183</v>
      </c>
      <c r="E22" s="23"/>
      <c r="F22" s="23"/>
      <c r="G22" s="5">
        <v>1</v>
      </c>
      <c r="H22" s="24">
        <v>1</v>
      </c>
      <c r="I22" s="23" t="s">
        <v>104</v>
      </c>
      <c r="J22" s="23"/>
      <c r="K22" s="23"/>
      <c r="L22" s="23" t="s">
        <v>125</v>
      </c>
      <c r="M22" s="23"/>
      <c r="N22" s="23"/>
      <c r="O22" s="23"/>
      <c r="P22" s="23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1</v>
      </c>
      <c r="AA22" s="24">
        <v>0</v>
      </c>
      <c r="AB22" s="24">
        <v>0</v>
      </c>
      <c r="AC22" s="24">
        <f t="shared" si="8"/>
        <v>0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</v>
      </c>
      <c r="AN22" s="24">
        <v>0</v>
      </c>
      <c r="AO22" s="24">
        <v>2</v>
      </c>
      <c r="AP22" s="24">
        <f t="shared" si="7"/>
        <v>2</v>
      </c>
      <c r="AQ22" s="24">
        <v>0</v>
      </c>
      <c r="AR22" s="45"/>
    </row>
    <row r="23" spans="1:44" ht="15.95" customHeight="1" x14ac:dyDescent="0.25">
      <c r="A23" s="47"/>
      <c r="B23" s="24" t="s">
        <v>34</v>
      </c>
      <c r="C23" s="16"/>
      <c r="D23" s="16" t="s">
        <v>140</v>
      </c>
      <c r="E23" s="23"/>
      <c r="F23" s="23"/>
      <c r="G23" s="11"/>
      <c r="H23" s="24"/>
      <c r="I23" s="23"/>
      <c r="J23" s="23"/>
      <c r="K23" s="23"/>
      <c r="L23" s="23"/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1</v>
      </c>
      <c r="AA23" s="24">
        <v>0</v>
      </c>
      <c r="AB23" s="24">
        <v>0</v>
      </c>
      <c r="AC23" s="24">
        <f t="shared" si="8"/>
        <v>0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</v>
      </c>
      <c r="AN23" s="24">
        <v>0</v>
      </c>
      <c r="AO23" s="24">
        <v>1</v>
      </c>
      <c r="AP23" s="24">
        <f t="shared" si="7"/>
        <v>1</v>
      </c>
      <c r="AQ23" s="24">
        <v>0</v>
      </c>
      <c r="AR23" s="50"/>
    </row>
    <row r="24" spans="1:44" ht="15.95" customHeight="1" x14ac:dyDescent="0.25">
      <c r="A24" s="47"/>
      <c r="C24" s="16"/>
      <c r="D24" s="16"/>
      <c r="E24" s="23"/>
      <c r="F24" s="23"/>
      <c r="G24" s="5"/>
      <c r="H24" s="24"/>
      <c r="I24" s="23"/>
      <c r="J24" s="23"/>
      <c r="K24" s="23"/>
      <c r="L24" s="23"/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/>
      <c r="Y24" s="23" t="s">
        <v>136</v>
      </c>
      <c r="Z24" s="24">
        <v>0</v>
      </c>
      <c r="AA24" s="24">
        <v>0</v>
      </c>
      <c r="AB24" s="24">
        <v>0</v>
      </c>
      <c r="AC24" s="24">
        <f t="shared" si="8"/>
        <v>0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1</v>
      </c>
      <c r="AN24" s="24">
        <v>0</v>
      </c>
      <c r="AO24" s="24">
        <v>0</v>
      </c>
      <c r="AP24" s="24">
        <f t="shared" si="7"/>
        <v>0</v>
      </c>
      <c r="AQ24" s="24">
        <v>0</v>
      </c>
      <c r="AR24" s="40"/>
    </row>
    <row r="25" spans="1:44" ht="15.95" customHeight="1" x14ac:dyDescent="0.25">
      <c r="A25" s="47"/>
      <c r="C25" s="6" t="s">
        <v>184</v>
      </c>
      <c r="E25" s="23"/>
      <c r="F25" s="23"/>
      <c r="G25" s="5">
        <v>6</v>
      </c>
      <c r="H25" s="24">
        <v>1</v>
      </c>
      <c r="I25" s="23" t="s">
        <v>119</v>
      </c>
      <c r="J25" s="23"/>
      <c r="K25" s="23"/>
      <c r="L25" s="23" t="s">
        <v>179</v>
      </c>
      <c r="M25" s="23"/>
      <c r="N25" s="23"/>
      <c r="O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</v>
      </c>
      <c r="AA25" s="24">
        <v>0</v>
      </c>
      <c r="AB25" s="24">
        <v>0</v>
      </c>
      <c r="AC25" s="24">
        <f t="shared" si="8"/>
        <v>0</v>
      </c>
      <c r="AD25" s="24">
        <v>0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1</v>
      </c>
      <c r="AN25" s="24">
        <v>0</v>
      </c>
      <c r="AO25" s="24">
        <v>0</v>
      </c>
      <c r="AP25" s="24">
        <f t="shared" si="7"/>
        <v>0</v>
      </c>
      <c r="AQ25" s="24">
        <v>0</v>
      </c>
      <c r="AR25" s="40"/>
    </row>
    <row r="26" spans="1:44" ht="15.95" customHeight="1" x14ac:dyDescent="0.25">
      <c r="A26" s="47"/>
      <c r="B26" s="24" t="s">
        <v>34</v>
      </c>
      <c r="C26" s="16"/>
      <c r="D26" s="16" t="s">
        <v>140</v>
      </c>
      <c r="H26" s="24">
        <v>1</v>
      </c>
      <c r="I26" s="23" t="s">
        <v>119</v>
      </c>
      <c r="J26" s="23"/>
      <c r="K26" s="23"/>
      <c r="L26" s="23"/>
      <c r="M26" s="24" t="s">
        <v>193</v>
      </c>
      <c r="N26" s="23"/>
      <c r="O26" s="23"/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</v>
      </c>
      <c r="AA26" s="24">
        <v>0</v>
      </c>
      <c r="AB26" s="24">
        <v>0</v>
      </c>
      <c r="AC26" s="24">
        <f t="shared" si="8"/>
        <v>0</v>
      </c>
      <c r="AD26" s="24">
        <v>0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1</v>
      </c>
      <c r="AN26" s="24">
        <v>0</v>
      </c>
      <c r="AO26" s="24">
        <v>1</v>
      </c>
      <c r="AP26" s="24">
        <f t="shared" si="7"/>
        <v>1</v>
      </c>
      <c r="AQ26" s="24">
        <v>0</v>
      </c>
      <c r="AR26" s="40"/>
    </row>
    <row r="27" spans="1:44" ht="15.95" customHeight="1" thickBot="1" x14ac:dyDescent="0.3">
      <c r="A27" s="47"/>
      <c r="H27" s="24">
        <v>1</v>
      </c>
      <c r="I27" s="23" t="s">
        <v>119</v>
      </c>
      <c r="L27" s="23" t="s">
        <v>63</v>
      </c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11</v>
      </c>
      <c r="AA27" s="25">
        <f t="shared" ref="AA27" si="9">SUM(AA15:AA26)</f>
        <v>1</v>
      </c>
      <c r="AB27" s="25">
        <f>SUM(AB15:AB26)</f>
        <v>2</v>
      </c>
      <c r="AC27" s="25">
        <f>+AB27+AA27</f>
        <v>3</v>
      </c>
      <c r="AD27" s="25">
        <f>SUM(AD15:AD26)</f>
        <v>0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11</v>
      </c>
      <c r="AN27" s="25">
        <f t="shared" ref="AN27" si="10">SUM(AN15:AN26)</f>
        <v>4</v>
      </c>
      <c r="AO27" s="25">
        <f>SUM(AO15:AO26)</f>
        <v>8</v>
      </c>
      <c r="AP27" s="25">
        <f>+AO27+AN27</f>
        <v>12</v>
      </c>
      <c r="AQ27" s="25">
        <f>SUM(AQ15:AQ26)</f>
        <v>0</v>
      </c>
      <c r="AR27" s="40"/>
    </row>
    <row r="28" spans="1:44" ht="15.95" customHeight="1" x14ac:dyDescent="0.25">
      <c r="A28" s="47"/>
      <c r="H28" s="24">
        <v>2</v>
      </c>
      <c r="I28" s="23" t="s">
        <v>81</v>
      </c>
      <c r="L28" s="23" t="s">
        <v>194</v>
      </c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0</v>
      </c>
      <c r="AA28" s="15">
        <v>0</v>
      </c>
      <c r="AB28" s="15">
        <v>0</v>
      </c>
      <c r="AC28" s="15">
        <f t="shared" ref="AC28:AC39" si="11">+AA28+AB28</f>
        <v>0</v>
      </c>
      <c r="AD28" s="15">
        <v>0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2</v>
      </c>
      <c r="AN28" s="15">
        <v>2</v>
      </c>
      <c r="AO28" s="15">
        <v>1</v>
      </c>
      <c r="AP28" s="15">
        <f t="shared" ref="AP28:AP39" si="12">+AN28+AO28</f>
        <v>3</v>
      </c>
      <c r="AQ28" s="15">
        <v>0</v>
      </c>
      <c r="AR28" s="40"/>
    </row>
    <row r="29" spans="1:44" ht="15.95" customHeight="1" x14ac:dyDescent="0.25">
      <c r="A29" s="47"/>
      <c r="H29" s="24">
        <v>2</v>
      </c>
      <c r="I29" s="23" t="s">
        <v>178</v>
      </c>
      <c r="L29" s="23" t="s">
        <v>195</v>
      </c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1</v>
      </c>
      <c r="AA29" s="24">
        <v>0</v>
      </c>
      <c r="AB29" s="24">
        <v>0</v>
      </c>
      <c r="AC29" s="24">
        <f t="shared" si="11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1</v>
      </c>
      <c r="AN29" s="24">
        <v>0</v>
      </c>
      <c r="AO29" s="24">
        <v>0</v>
      </c>
      <c r="AP29" s="24">
        <f t="shared" si="12"/>
        <v>0</v>
      </c>
      <c r="AQ29" s="24">
        <v>0</v>
      </c>
      <c r="AR29" s="40"/>
    </row>
    <row r="30" spans="1:44" ht="15.95" customHeight="1" x14ac:dyDescent="0.25">
      <c r="A30" s="47"/>
      <c r="H30" s="24">
        <v>2</v>
      </c>
      <c r="I30" s="23" t="s">
        <v>63</v>
      </c>
      <c r="L30" s="23" t="s">
        <v>179</v>
      </c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</v>
      </c>
      <c r="AA30" s="24">
        <v>0</v>
      </c>
      <c r="AB30" s="24">
        <v>1</v>
      </c>
      <c r="AC30" s="24">
        <f t="shared" si="11"/>
        <v>1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2"/>
        <v>0</v>
      </c>
      <c r="AQ30" s="24">
        <v>0</v>
      </c>
      <c r="AR30" s="40"/>
    </row>
    <row r="31" spans="1:44" ht="15.95" customHeight="1" x14ac:dyDescent="0.25">
      <c r="A31" s="47"/>
      <c r="B31" s="40"/>
      <c r="C31" s="52"/>
      <c r="D31" s="52"/>
      <c r="E31" s="52"/>
      <c r="F31" s="52"/>
      <c r="G31" s="48"/>
      <c r="H31" s="51"/>
      <c r="I31" s="52"/>
      <c r="J31" s="52"/>
      <c r="K31" s="51"/>
      <c r="L31" s="51"/>
      <c r="M31" s="51"/>
      <c r="N31" s="51"/>
      <c r="O31" s="51"/>
      <c r="P31" s="51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</v>
      </c>
      <c r="AA31" s="24">
        <v>1</v>
      </c>
      <c r="AB31" s="24">
        <v>1</v>
      </c>
      <c r="AC31" s="24">
        <f t="shared" si="11"/>
        <v>2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</v>
      </c>
      <c r="AN31" s="24">
        <v>0</v>
      </c>
      <c r="AO31" s="24">
        <v>0</v>
      </c>
      <c r="AP31" s="24">
        <f t="shared" si="12"/>
        <v>0</v>
      </c>
      <c r="AQ31" s="24">
        <v>0</v>
      </c>
      <c r="AR31" s="40"/>
    </row>
    <row r="32" spans="1:44" ht="15.95" customHeight="1" x14ac:dyDescent="0.25">
      <c r="A32" s="47"/>
      <c r="B32" s="48" t="s">
        <v>67</v>
      </c>
      <c r="C32" s="6" t="s">
        <v>185</v>
      </c>
      <c r="F32" s="20"/>
      <c r="G32" s="5">
        <v>3</v>
      </c>
      <c r="H32" s="24">
        <v>1</v>
      </c>
      <c r="I32" s="23" t="s">
        <v>196</v>
      </c>
      <c r="J32" s="23"/>
      <c r="K32" s="23"/>
      <c r="L32" s="23" t="s">
        <v>62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1</v>
      </c>
      <c r="AA32" s="24">
        <v>0</v>
      </c>
      <c r="AB32" s="24">
        <v>1</v>
      </c>
      <c r="AC32" s="24">
        <f t="shared" si="11"/>
        <v>1</v>
      </c>
      <c r="AD32" s="24">
        <v>0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</v>
      </c>
      <c r="AN32" s="24">
        <v>0</v>
      </c>
      <c r="AO32" s="24">
        <v>2</v>
      </c>
      <c r="AP32" s="24">
        <f t="shared" si="12"/>
        <v>2</v>
      </c>
      <c r="AQ32" s="24">
        <v>0</v>
      </c>
      <c r="AR32" s="40"/>
    </row>
    <row r="33" spans="1:44" ht="15.95" customHeight="1" x14ac:dyDescent="0.25">
      <c r="A33" s="47"/>
      <c r="B33" s="24" t="s">
        <v>34</v>
      </c>
      <c r="C33" s="23"/>
      <c r="D33" s="23" t="s">
        <v>140</v>
      </c>
      <c r="E33" s="23"/>
      <c r="H33" s="24">
        <v>2</v>
      </c>
      <c r="I33" s="23" t="s">
        <v>208</v>
      </c>
      <c r="L33" s="23" t="s">
        <v>197</v>
      </c>
      <c r="M33" s="23"/>
      <c r="N33" s="23"/>
      <c r="O33" s="23"/>
      <c r="P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1</v>
      </c>
      <c r="AA33" s="24">
        <v>1</v>
      </c>
      <c r="AB33" s="24">
        <v>0</v>
      </c>
      <c r="AC33" s="24">
        <f t="shared" si="11"/>
        <v>1</v>
      </c>
      <c r="AD33" s="24">
        <v>0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1</v>
      </c>
      <c r="AN33" s="24">
        <v>0</v>
      </c>
      <c r="AO33" s="24">
        <v>1</v>
      </c>
      <c r="AP33" s="24">
        <f t="shared" si="12"/>
        <v>1</v>
      </c>
      <c r="AQ33" s="24">
        <v>0</v>
      </c>
      <c r="AR33" s="40"/>
    </row>
    <row r="34" spans="1:44" ht="15.95" customHeight="1" x14ac:dyDescent="0.25">
      <c r="A34" s="47"/>
      <c r="H34" s="24">
        <v>2</v>
      </c>
      <c r="I34" s="23" t="s">
        <v>79</v>
      </c>
      <c r="L34" s="23" t="s">
        <v>198</v>
      </c>
      <c r="M34" s="23"/>
      <c r="N34" s="23"/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</v>
      </c>
      <c r="AA34" s="24">
        <v>1</v>
      </c>
      <c r="AB34" s="24">
        <v>1</v>
      </c>
      <c r="AC34" s="24">
        <f t="shared" si="11"/>
        <v>2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</v>
      </c>
      <c r="AN34" s="24">
        <v>1</v>
      </c>
      <c r="AO34" s="24">
        <v>0</v>
      </c>
      <c r="AP34" s="24">
        <f t="shared" si="12"/>
        <v>1</v>
      </c>
      <c r="AQ34" s="24">
        <v>0</v>
      </c>
      <c r="AR34" s="40"/>
    </row>
    <row r="35" spans="1:44" ht="15.95" customHeight="1" x14ac:dyDescent="0.25">
      <c r="A35" s="47" t="s">
        <v>64</v>
      </c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</v>
      </c>
      <c r="AA35" s="24">
        <v>0</v>
      </c>
      <c r="AB35" s="24">
        <v>0</v>
      </c>
      <c r="AC35" s="24">
        <f t="shared" si="11"/>
        <v>0</v>
      </c>
      <c r="AD35" s="24">
        <v>0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1</v>
      </c>
      <c r="AN35" s="24">
        <v>0</v>
      </c>
      <c r="AO35" s="24">
        <v>0</v>
      </c>
      <c r="AP35" s="24">
        <f t="shared" si="12"/>
        <v>0</v>
      </c>
      <c r="AQ35" s="24">
        <v>0</v>
      </c>
      <c r="AR35" s="40"/>
    </row>
    <row r="36" spans="1:44" ht="15.95" customHeight="1" x14ac:dyDescent="0.25">
      <c r="A36" s="47"/>
      <c r="C36" s="6" t="s">
        <v>186</v>
      </c>
      <c r="D36" s="1"/>
      <c r="E36" s="23"/>
      <c r="F36" s="23"/>
      <c r="G36" s="5">
        <v>4</v>
      </c>
      <c r="H36" s="24">
        <v>1</v>
      </c>
      <c r="I36" s="23" t="s">
        <v>123</v>
      </c>
      <c r="L36" s="23" t="s">
        <v>199</v>
      </c>
      <c r="M36" s="23"/>
      <c r="N36" s="23"/>
      <c r="O36" s="23"/>
      <c r="P36" s="23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</v>
      </c>
      <c r="AA36" s="24">
        <v>0</v>
      </c>
      <c r="AB36" s="24">
        <v>0</v>
      </c>
      <c r="AC36" s="24">
        <f t="shared" si="11"/>
        <v>0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1</v>
      </c>
      <c r="AN36" s="24">
        <v>0</v>
      </c>
      <c r="AO36" s="24">
        <v>1</v>
      </c>
      <c r="AP36" s="24">
        <f t="shared" si="12"/>
        <v>1</v>
      </c>
      <c r="AQ36" s="24">
        <v>0</v>
      </c>
      <c r="AR36" s="40"/>
    </row>
    <row r="37" spans="1:44" ht="15.95" customHeight="1" x14ac:dyDescent="0.25">
      <c r="A37" s="47"/>
      <c r="B37" s="24" t="s">
        <v>34</v>
      </c>
      <c r="C37" s="16"/>
      <c r="D37" s="16" t="s">
        <v>140</v>
      </c>
      <c r="H37" s="24">
        <v>1</v>
      </c>
      <c r="I37" s="23" t="s">
        <v>175</v>
      </c>
      <c r="L37" s="23" t="s">
        <v>200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</v>
      </c>
      <c r="AA37" s="24">
        <v>0</v>
      </c>
      <c r="AB37" s="24">
        <v>0</v>
      </c>
      <c r="AC37" s="24">
        <f t="shared" si="11"/>
        <v>0</v>
      </c>
      <c r="AD37" s="24">
        <v>0</v>
      </c>
      <c r="AE37" s="51"/>
      <c r="AF37" s="30">
        <v>7</v>
      </c>
      <c r="AG37" s="23" t="s">
        <v>91</v>
      </c>
      <c r="AH37" s="23"/>
      <c r="AI37" s="23"/>
      <c r="AJ37" s="23"/>
      <c r="AK37" s="24"/>
      <c r="AL37" s="23" t="s">
        <v>21</v>
      </c>
      <c r="AM37" s="24">
        <v>0</v>
      </c>
      <c r="AN37" s="24">
        <v>0</v>
      </c>
      <c r="AO37" s="24">
        <v>0</v>
      </c>
      <c r="AP37" s="24">
        <f t="shared" si="12"/>
        <v>0</v>
      </c>
      <c r="AQ37" s="24">
        <v>0</v>
      </c>
      <c r="AR37" s="40"/>
    </row>
    <row r="38" spans="1:44" ht="15.95" customHeight="1" x14ac:dyDescent="0.25">
      <c r="A38" s="47"/>
      <c r="H38" s="24">
        <v>2</v>
      </c>
      <c r="I38" s="23" t="s">
        <v>123</v>
      </c>
      <c r="L38" s="23" t="s">
        <v>201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1</v>
      </c>
      <c r="AA38" s="24">
        <v>0</v>
      </c>
      <c r="AB38" s="24">
        <v>2</v>
      </c>
      <c r="AC38" s="24">
        <f t="shared" si="11"/>
        <v>2</v>
      </c>
      <c r="AD38" s="24">
        <v>0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1</v>
      </c>
      <c r="AN38" s="24">
        <v>0</v>
      </c>
      <c r="AO38" s="24">
        <v>0</v>
      </c>
      <c r="AP38" s="24">
        <f t="shared" si="12"/>
        <v>0</v>
      </c>
      <c r="AQ38" s="24">
        <v>0</v>
      </c>
      <c r="AR38" s="40"/>
    </row>
    <row r="39" spans="1:44" ht="15.95" customHeight="1" x14ac:dyDescent="0.25">
      <c r="A39" s="47"/>
      <c r="H39" s="24">
        <v>2</v>
      </c>
      <c r="I39" s="23" t="s">
        <v>78</v>
      </c>
      <c r="L39" s="23" t="s">
        <v>207</v>
      </c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1</v>
      </c>
      <c r="AA39" s="24">
        <v>0</v>
      </c>
      <c r="AB39" s="24">
        <v>0</v>
      </c>
      <c r="AC39" s="24">
        <f t="shared" si="11"/>
        <v>0</v>
      </c>
      <c r="AD39" s="24">
        <v>0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</v>
      </c>
      <c r="AN39" s="24">
        <v>0</v>
      </c>
      <c r="AO39" s="24">
        <v>0</v>
      </c>
      <c r="AP39" s="24">
        <f t="shared" si="12"/>
        <v>0</v>
      </c>
      <c r="AQ39" s="24">
        <v>0</v>
      </c>
      <c r="AR39" s="40"/>
    </row>
    <row r="40" spans="1:44" ht="15.95" customHeight="1" thickBot="1" x14ac:dyDescent="0.3">
      <c r="A40" s="47"/>
      <c r="B40" s="40"/>
      <c r="C40" s="52"/>
      <c r="D40" s="52"/>
      <c r="E40" s="52"/>
      <c r="F40" s="52"/>
      <c r="G40" s="48"/>
      <c r="H40" s="51"/>
      <c r="I40" s="52"/>
      <c r="J40" s="52"/>
      <c r="K40" s="51"/>
      <c r="L40" s="51"/>
      <c r="M40" s="51"/>
      <c r="N40" s="51"/>
      <c r="O40" s="51"/>
      <c r="P40" s="51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11</v>
      </c>
      <c r="AA40" s="25">
        <f t="shared" ref="AA40" si="13">SUM(AA28:AA39)</f>
        <v>3</v>
      </c>
      <c r="AB40" s="25">
        <f>SUM(AB28:AB39)</f>
        <v>6</v>
      </c>
      <c r="AC40" s="25">
        <f>+AB40+AA40</f>
        <v>9</v>
      </c>
      <c r="AD40" s="25">
        <f>SUM(AD28:AD39)</f>
        <v>0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11</v>
      </c>
      <c r="AN40" s="25">
        <f t="shared" ref="AN40" si="14">SUM(AN28:AN39)</f>
        <v>3</v>
      </c>
      <c r="AO40" s="25">
        <f>SUM(AO28:AO39)</f>
        <v>5</v>
      </c>
      <c r="AP40" s="25">
        <f>+AO40+AN40</f>
        <v>8</v>
      </c>
      <c r="AQ40" s="25">
        <f>SUM(AQ28:AQ39)</f>
        <v>0</v>
      </c>
      <c r="AR40" s="40"/>
    </row>
    <row r="41" spans="1:44" ht="15.95" customHeight="1" x14ac:dyDescent="0.25">
      <c r="A41" s="47"/>
      <c r="B41" s="48" t="s">
        <v>80</v>
      </c>
      <c r="C41" s="6" t="s">
        <v>187</v>
      </c>
      <c r="E41" s="11"/>
      <c r="F41" s="11"/>
      <c r="G41" s="5">
        <v>2</v>
      </c>
      <c r="H41" s="24">
        <v>1</v>
      </c>
      <c r="I41" s="23" t="s">
        <v>61</v>
      </c>
      <c r="J41" s="23"/>
      <c r="K41" s="23"/>
      <c r="L41" s="23" t="s">
        <v>165</v>
      </c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2</v>
      </c>
      <c r="AA41" s="15">
        <v>0</v>
      </c>
      <c r="AB41" s="15">
        <v>0</v>
      </c>
      <c r="AC41" s="15">
        <f t="shared" ref="AC41:AC52" si="15">+AA41+AB41</f>
        <v>0</v>
      </c>
      <c r="AD41" s="15">
        <v>0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1</v>
      </c>
      <c r="AN41" s="15">
        <v>0</v>
      </c>
      <c r="AO41" s="15">
        <v>0</v>
      </c>
      <c r="AP41" s="15">
        <f t="shared" ref="AP41:AP52" si="16">+AN41+AO41</f>
        <v>0</v>
      </c>
      <c r="AQ41" s="15">
        <v>0</v>
      </c>
      <c r="AR41" s="40"/>
    </row>
    <row r="42" spans="1:44" ht="15.95" customHeight="1" x14ac:dyDescent="0.25">
      <c r="A42" s="47"/>
      <c r="B42" s="24" t="s">
        <v>34</v>
      </c>
      <c r="C42" s="16" t="s">
        <v>202</v>
      </c>
      <c r="D42" s="16"/>
      <c r="E42" s="16"/>
      <c r="H42" s="24">
        <v>1</v>
      </c>
      <c r="I42" s="23" t="s">
        <v>165</v>
      </c>
      <c r="J42" s="23"/>
      <c r="K42" s="23"/>
      <c r="L42" s="23" t="s">
        <v>40</v>
      </c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</v>
      </c>
      <c r="AA42" s="24">
        <v>0</v>
      </c>
      <c r="AB42" s="24">
        <v>0</v>
      </c>
      <c r="AC42" s="24">
        <f t="shared" si="15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</v>
      </c>
      <c r="AN42" s="24">
        <v>0</v>
      </c>
      <c r="AO42" s="24">
        <v>0</v>
      </c>
      <c r="AP42" s="24">
        <f t="shared" si="16"/>
        <v>0</v>
      </c>
      <c r="AQ42" s="24">
        <v>0</v>
      </c>
      <c r="AR42" s="40"/>
    </row>
    <row r="43" spans="1:44" ht="15.95" customHeight="1" x14ac:dyDescent="0.25">
      <c r="A43" s="47"/>
      <c r="C43" s="16" t="s">
        <v>203</v>
      </c>
      <c r="H43" s="24"/>
      <c r="I43" s="23"/>
      <c r="L43" s="23"/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1</v>
      </c>
      <c r="AA43" s="24">
        <v>0</v>
      </c>
      <c r="AB43" s="24">
        <v>1</v>
      </c>
      <c r="AC43" s="24">
        <f t="shared" si="15"/>
        <v>1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</v>
      </c>
      <c r="AN43" s="24">
        <v>1</v>
      </c>
      <c r="AO43" s="24">
        <v>0</v>
      </c>
      <c r="AP43" s="24">
        <f t="shared" si="16"/>
        <v>1</v>
      </c>
      <c r="AQ43" s="24">
        <v>0</v>
      </c>
      <c r="AR43" s="40"/>
    </row>
    <row r="44" spans="1:44" ht="15.95" customHeight="1" x14ac:dyDescent="0.25">
      <c r="A44" s="47"/>
      <c r="Q44" s="47"/>
      <c r="R44" s="47"/>
      <c r="S44" s="30">
        <v>8</v>
      </c>
      <c r="T44" s="23" t="s">
        <v>192</v>
      </c>
      <c r="U44" s="23"/>
      <c r="V44" s="23"/>
      <c r="W44" s="23"/>
      <c r="X44" s="24">
        <v>10</v>
      </c>
      <c r="Y44" s="23" t="s">
        <v>147</v>
      </c>
      <c r="Z44" s="24">
        <v>1</v>
      </c>
      <c r="AA44" s="24">
        <v>1</v>
      </c>
      <c r="AB44" s="24">
        <v>0</v>
      </c>
      <c r="AC44" s="24">
        <f t="shared" si="15"/>
        <v>1</v>
      </c>
      <c r="AD44" s="24">
        <v>0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</v>
      </c>
      <c r="AN44" s="24">
        <v>0</v>
      </c>
      <c r="AO44" s="24">
        <v>0</v>
      </c>
      <c r="AP44" s="24">
        <f t="shared" si="16"/>
        <v>0</v>
      </c>
      <c r="AQ44" s="24">
        <v>0</v>
      </c>
      <c r="AR44" s="40"/>
    </row>
    <row r="45" spans="1:44" ht="15.95" customHeight="1" x14ac:dyDescent="0.25">
      <c r="A45" s="47"/>
      <c r="B45" s="11"/>
      <c r="C45" s="6" t="s">
        <v>188</v>
      </c>
      <c r="D45" s="16"/>
      <c r="F45" s="11"/>
      <c r="G45" s="5">
        <v>4</v>
      </c>
      <c r="H45" s="24">
        <v>1</v>
      </c>
      <c r="I45" s="23" t="s">
        <v>112</v>
      </c>
      <c r="L45" s="23" t="s">
        <v>39</v>
      </c>
      <c r="M45" s="23"/>
      <c r="N45" s="23"/>
      <c r="O45" s="23"/>
      <c r="P45" s="23"/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</v>
      </c>
      <c r="AA45" s="24">
        <v>0</v>
      </c>
      <c r="AB45" s="24">
        <v>0</v>
      </c>
      <c r="AC45" s="24">
        <f t="shared" si="15"/>
        <v>0</v>
      </c>
      <c r="AD45" s="24">
        <v>0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1</v>
      </c>
      <c r="AN45" s="24">
        <v>1</v>
      </c>
      <c r="AO45" s="24">
        <v>1</v>
      </c>
      <c r="AP45" s="24">
        <f t="shared" si="16"/>
        <v>2</v>
      </c>
      <c r="AQ45" s="24">
        <v>0</v>
      </c>
      <c r="AR45" s="40"/>
    </row>
    <row r="46" spans="1:44" ht="15.95" customHeight="1" x14ac:dyDescent="0.25">
      <c r="A46" s="47"/>
      <c r="B46" s="24" t="s">
        <v>34</v>
      </c>
      <c r="C46" s="23" t="s">
        <v>204</v>
      </c>
      <c r="D46" s="16"/>
      <c r="E46" s="23"/>
      <c r="F46" s="23"/>
      <c r="G46" s="5"/>
      <c r="H46" s="24">
        <v>1</v>
      </c>
      <c r="I46" s="23" t="s">
        <v>112</v>
      </c>
      <c r="L46" s="23" t="s">
        <v>181</v>
      </c>
      <c r="M46" s="23"/>
      <c r="N46" s="23"/>
      <c r="O46" s="23"/>
      <c r="P46" s="23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1</v>
      </c>
      <c r="AA46" s="24">
        <v>0</v>
      </c>
      <c r="AB46" s="24">
        <v>0</v>
      </c>
      <c r="AC46" s="24">
        <f t="shared" si="15"/>
        <v>0</v>
      </c>
      <c r="AD46" s="24">
        <v>0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1</v>
      </c>
      <c r="AN46" s="24">
        <v>0</v>
      </c>
      <c r="AO46" s="24">
        <v>1</v>
      </c>
      <c r="AP46" s="24">
        <f t="shared" si="16"/>
        <v>1</v>
      </c>
      <c r="AQ46" s="24">
        <v>0</v>
      </c>
      <c r="AR46" s="40"/>
    </row>
    <row r="47" spans="1:44" ht="15.95" customHeight="1" x14ac:dyDescent="0.25">
      <c r="A47" s="47"/>
      <c r="H47" s="24">
        <v>2</v>
      </c>
      <c r="I47" s="23" t="s">
        <v>43</v>
      </c>
      <c r="L47" s="23" t="s">
        <v>112</v>
      </c>
      <c r="M47" s="23"/>
      <c r="N47" s="23"/>
      <c r="O47" s="23"/>
      <c r="P47" s="23"/>
      <c r="Q47" s="47"/>
      <c r="R47" s="47"/>
      <c r="S47" s="30">
        <v>7.5</v>
      </c>
      <c r="T47" s="23" t="s">
        <v>177</v>
      </c>
      <c r="U47" s="23"/>
      <c r="V47" s="23"/>
      <c r="W47" s="23"/>
      <c r="X47" s="24"/>
      <c r="Y47" s="23" t="s">
        <v>147</v>
      </c>
      <c r="Z47" s="24">
        <v>0</v>
      </c>
      <c r="AA47" s="24">
        <v>0</v>
      </c>
      <c r="AB47" s="24">
        <v>0</v>
      </c>
      <c r="AC47" s="24">
        <f t="shared" si="15"/>
        <v>0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1</v>
      </c>
      <c r="AN47" s="24">
        <v>0</v>
      </c>
      <c r="AO47" s="24">
        <v>0</v>
      </c>
      <c r="AP47" s="24">
        <f t="shared" si="16"/>
        <v>0</v>
      </c>
      <c r="AQ47" s="24">
        <v>0</v>
      </c>
      <c r="AR47" s="40"/>
    </row>
    <row r="48" spans="1:44" ht="15.95" customHeight="1" x14ac:dyDescent="0.25">
      <c r="A48" s="47"/>
      <c r="H48" s="24">
        <v>2</v>
      </c>
      <c r="I48" s="23" t="s">
        <v>106</v>
      </c>
      <c r="L48" s="23" t="s">
        <v>205</v>
      </c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1</v>
      </c>
      <c r="AA48" s="24">
        <v>0</v>
      </c>
      <c r="AB48" s="24">
        <v>0</v>
      </c>
      <c r="AC48" s="24">
        <f t="shared" si="15"/>
        <v>0</v>
      </c>
      <c r="AD48" s="24">
        <v>0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1</v>
      </c>
      <c r="AN48" s="24">
        <v>0</v>
      </c>
      <c r="AO48" s="24">
        <v>0</v>
      </c>
      <c r="AP48" s="24">
        <f t="shared" si="16"/>
        <v>0</v>
      </c>
      <c r="AQ48" s="24">
        <v>0</v>
      </c>
      <c r="AR48" s="40"/>
    </row>
    <row r="49" spans="1:44" ht="15.95" customHeight="1" x14ac:dyDescent="0.25">
      <c r="A49" s="47"/>
      <c r="B49" s="40"/>
      <c r="C49" s="52"/>
      <c r="D49" s="52"/>
      <c r="E49" s="52"/>
      <c r="F49" s="52"/>
      <c r="G49" s="48"/>
      <c r="H49" s="51"/>
      <c r="I49" s="52"/>
      <c r="J49" s="52"/>
      <c r="K49" s="51"/>
      <c r="L49" s="51"/>
      <c r="M49" s="51"/>
      <c r="N49" s="51"/>
      <c r="O49" s="51"/>
      <c r="P49" s="51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1</v>
      </c>
      <c r="AA49" s="24">
        <v>0</v>
      </c>
      <c r="AB49" s="24">
        <v>0</v>
      </c>
      <c r="AC49" s="24">
        <f t="shared" si="15"/>
        <v>0</v>
      </c>
      <c r="AD49" s="24">
        <v>0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1</v>
      </c>
      <c r="AN49" s="24">
        <v>0</v>
      </c>
      <c r="AO49" s="24">
        <v>0</v>
      </c>
      <c r="AP49" s="24">
        <f t="shared" si="16"/>
        <v>0</v>
      </c>
      <c r="AQ49" s="24">
        <v>2</v>
      </c>
      <c r="AR49" s="40"/>
    </row>
    <row r="50" spans="1:44" ht="15.95" customHeight="1" x14ac:dyDescent="0.25">
      <c r="A50" s="47"/>
      <c r="B50" s="11"/>
      <c r="C50" s="11"/>
      <c r="D50" s="11"/>
      <c r="E50" s="23" t="s">
        <v>142</v>
      </c>
      <c r="F50" s="23"/>
      <c r="G50" s="5">
        <f>SUM(G14:G49)</f>
        <v>24</v>
      </c>
      <c r="H50" s="5"/>
      <c r="I50" s="20"/>
      <c r="J50" s="23" t="s">
        <v>84</v>
      </c>
      <c r="K50" s="20"/>
      <c r="L50" s="5">
        <f>COUNTA(C14:C49)-8</f>
        <v>3</v>
      </c>
      <c r="N50" s="23" t="s">
        <v>102</v>
      </c>
      <c r="O50" s="5">
        <v>6</v>
      </c>
      <c r="P50" s="11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1</v>
      </c>
      <c r="AA50" s="24">
        <v>0</v>
      </c>
      <c r="AB50" s="24">
        <v>0</v>
      </c>
      <c r="AC50" s="24">
        <f t="shared" si="15"/>
        <v>0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1</v>
      </c>
      <c r="AN50" s="24">
        <v>0</v>
      </c>
      <c r="AO50" s="24">
        <v>0</v>
      </c>
      <c r="AP50" s="24">
        <f t="shared" si="16"/>
        <v>0</v>
      </c>
      <c r="AQ50" s="24">
        <v>2</v>
      </c>
      <c r="AR50" s="40"/>
    </row>
    <row r="51" spans="1:44" ht="15.95" customHeight="1" x14ac:dyDescent="0.25">
      <c r="A51" s="47"/>
      <c r="E51" s="23" t="s">
        <v>141</v>
      </c>
      <c r="F51" s="23"/>
      <c r="G51" s="5">
        <f>COUNTA(L15:L49)+COUNTIF(L15:L49,"*&amp;*")</f>
        <v>35</v>
      </c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</v>
      </c>
      <c r="AA51" s="24">
        <v>0</v>
      </c>
      <c r="AB51" s="24">
        <v>0</v>
      </c>
      <c r="AC51" s="24">
        <f t="shared" si="15"/>
        <v>0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</v>
      </c>
      <c r="AN51" s="24">
        <v>0</v>
      </c>
      <c r="AO51" s="24">
        <v>0</v>
      </c>
      <c r="AP51" s="24">
        <f t="shared" si="16"/>
        <v>0</v>
      </c>
      <c r="AQ51" s="24">
        <v>0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5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/>
      <c r="AL52" s="23" t="s">
        <v>17</v>
      </c>
      <c r="AM52" s="24">
        <v>0</v>
      </c>
      <c r="AN52" s="24">
        <v>0</v>
      </c>
      <c r="AO52" s="24">
        <v>0</v>
      </c>
      <c r="AP52" s="24">
        <f t="shared" si="16"/>
        <v>0</v>
      </c>
      <c r="AQ52" s="24">
        <v>0</v>
      </c>
      <c r="AR52" s="40"/>
    </row>
    <row r="53" spans="1:44" ht="15.95" customHeight="1" thickBot="1" x14ac:dyDescent="0.3">
      <c r="A53" s="47"/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11</v>
      </c>
      <c r="AA53" s="25">
        <f t="shared" ref="AA53" si="17">SUM(AA41:AA52)</f>
        <v>1</v>
      </c>
      <c r="AB53" s="25">
        <f>SUM(AB41:AB52)</f>
        <v>1</v>
      </c>
      <c r="AC53" s="25">
        <f>+AB53+AA53</f>
        <v>2</v>
      </c>
      <c r="AD53" s="25">
        <f>SUM(AD41:AD52)</f>
        <v>0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11</v>
      </c>
      <c r="AN53" s="25">
        <f t="shared" ref="AN53" si="18">SUM(AN41:AN52)</f>
        <v>2</v>
      </c>
      <c r="AO53" s="25">
        <f>SUM(AO41:AO52)</f>
        <v>2</v>
      </c>
      <c r="AP53" s="25">
        <f>+AO53+AN53</f>
        <v>4</v>
      </c>
      <c r="AQ53" s="25">
        <f>SUM(AQ41:AQ52)</f>
        <v>4</v>
      </c>
      <c r="AR53" s="40"/>
    </row>
    <row r="54" spans="1:44" ht="15.95" customHeight="1" x14ac:dyDescent="0.25">
      <c r="A54" s="47"/>
      <c r="B54" s="6" t="s">
        <v>117</v>
      </c>
      <c r="C54" s="6"/>
      <c r="N54" s="6"/>
      <c r="O54" s="6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0</v>
      </c>
      <c r="AA54" s="15">
        <v>0</v>
      </c>
      <c r="AB54" s="15">
        <v>0</v>
      </c>
      <c r="AC54" s="15">
        <f t="shared" ref="AC54:AC65" si="19">+AA54+AB54</f>
        <v>0</v>
      </c>
      <c r="AD54" s="15">
        <v>0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1</v>
      </c>
      <c r="AN54" s="15">
        <v>0</v>
      </c>
      <c r="AO54" s="15">
        <v>1</v>
      </c>
      <c r="AP54" s="15">
        <f t="shared" ref="AP54:AP65" si="20">+AN54+AO54</f>
        <v>1</v>
      </c>
      <c r="AQ54" s="15">
        <v>0</v>
      </c>
      <c r="AR54" s="40"/>
    </row>
    <row r="55" spans="1:44" ht="15.95" customHeight="1" x14ac:dyDescent="0.25">
      <c r="A55" s="47"/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</v>
      </c>
      <c r="AA55" s="24">
        <v>0</v>
      </c>
      <c r="AB55" s="24">
        <v>0</v>
      </c>
      <c r="AC55" s="24">
        <f t="shared" si="19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1</v>
      </c>
      <c r="AN55" s="24">
        <v>0</v>
      </c>
      <c r="AO55" s="24">
        <v>0</v>
      </c>
      <c r="AP55" s="24">
        <f t="shared" si="20"/>
        <v>0</v>
      </c>
      <c r="AQ55" s="24">
        <v>0</v>
      </c>
      <c r="AR55" s="40"/>
    </row>
    <row r="56" spans="1:44" ht="15.95" customHeight="1" x14ac:dyDescent="0.25">
      <c r="A56" s="47"/>
      <c r="C56" s="6" t="s">
        <v>86</v>
      </c>
      <c r="H56" s="6" t="s">
        <v>93</v>
      </c>
      <c r="M56" s="6" t="s">
        <v>94</v>
      </c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1</v>
      </c>
      <c r="AA56" s="24">
        <v>3</v>
      </c>
      <c r="AB56" s="24">
        <v>0</v>
      </c>
      <c r="AC56" s="24">
        <f t="shared" si="19"/>
        <v>3</v>
      </c>
      <c r="AD56" s="24">
        <v>0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</v>
      </c>
      <c r="AN56" s="24">
        <v>2</v>
      </c>
      <c r="AO56" s="24">
        <v>1</v>
      </c>
      <c r="AP56" s="24">
        <f t="shared" si="20"/>
        <v>3</v>
      </c>
      <c r="AQ56" s="24">
        <v>2</v>
      </c>
      <c r="AR56" s="40"/>
    </row>
    <row r="57" spans="1:44" ht="15.95" customHeight="1" x14ac:dyDescent="0.25">
      <c r="A57" s="47"/>
      <c r="C57" s="23" t="s">
        <v>140</v>
      </c>
      <c r="F57" s="23"/>
      <c r="H57" s="23" t="s">
        <v>170</v>
      </c>
      <c r="I57" s="23"/>
      <c r="J57" s="23"/>
      <c r="K57" s="23"/>
      <c r="L57" s="23"/>
      <c r="M57" s="23" t="s">
        <v>217</v>
      </c>
      <c r="O57" s="23"/>
      <c r="P57" s="23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1</v>
      </c>
      <c r="AA57" s="24">
        <v>1</v>
      </c>
      <c r="AB57" s="24">
        <v>1</v>
      </c>
      <c r="AC57" s="24">
        <f t="shared" si="19"/>
        <v>2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</v>
      </c>
      <c r="AN57" s="24">
        <v>0</v>
      </c>
      <c r="AO57" s="24">
        <v>1</v>
      </c>
      <c r="AP57" s="24">
        <f t="shared" si="20"/>
        <v>1</v>
      </c>
      <c r="AQ57" s="24">
        <v>0</v>
      </c>
      <c r="AR57" s="40"/>
    </row>
    <row r="58" spans="1:44" ht="15.95" customHeight="1" x14ac:dyDescent="0.25">
      <c r="A58" s="47"/>
      <c r="C58" s="23"/>
      <c r="F58" s="23"/>
      <c r="H58" s="23"/>
      <c r="I58" s="23"/>
      <c r="J58" s="23"/>
      <c r="K58" s="23"/>
      <c r="L58" s="23"/>
      <c r="M58" s="23"/>
      <c r="O58" s="23"/>
      <c r="P58" s="23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1</v>
      </c>
      <c r="AA58" s="24">
        <v>1</v>
      </c>
      <c r="AB58" s="24">
        <v>1</v>
      </c>
      <c r="AC58" s="24">
        <f t="shared" si="19"/>
        <v>2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1</v>
      </c>
      <c r="AN58" s="24">
        <v>0</v>
      </c>
      <c r="AO58" s="24">
        <v>1</v>
      </c>
      <c r="AP58" s="24">
        <f t="shared" si="20"/>
        <v>1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1</v>
      </c>
      <c r="AA59" s="24">
        <v>1</v>
      </c>
      <c r="AB59" s="24">
        <v>0</v>
      </c>
      <c r="AC59" s="24">
        <f t="shared" si="19"/>
        <v>1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</v>
      </c>
      <c r="AN59" s="24">
        <v>1</v>
      </c>
      <c r="AO59" s="24">
        <v>0</v>
      </c>
      <c r="AP59" s="24">
        <f t="shared" si="20"/>
        <v>1</v>
      </c>
      <c r="AQ59" s="24">
        <v>0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1</v>
      </c>
      <c r="AA60" s="24">
        <v>0</v>
      </c>
      <c r="AB60" s="24">
        <v>2</v>
      </c>
      <c r="AC60" s="24">
        <f t="shared" si="19"/>
        <v>2</v>
      </c>
      <c r="AD60" s="24">
        <v>0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1</v>
      </c>
      <c r="AN60" s="24">
        <v>0</v>
      </c>
      <c r="AO60" s="24">
        <v>1</v>
      </c>
      <c r="AP60" s="24">
        <f t="shared" si="20"/>
        <v>1</v>
      </c>
      <c r="AQ60" s="24">
        <v>0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</v>
      </c>
      <c r="AA61" s="24">
        <v>0</v>
      </c>
      <c r="AB61" s="24">
        <v>0</v>
      </c>
      <c r="AC61" s="24">
        <f t="shared" si="19"/>
        <v>0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</v>
      </c>
      <c r="AN61" s="24">
        <v>0</v>
      </c>
      <c r="AO61" s="24">
        <v>0</v>
      </c>
      <c r="AP61" s="24">
        <f t="shared" si="20"/>
        <v>0</v>
      </c>
      <c r="AQ61" s="24">
        <v>0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</v>
      </c>
      <c r="AA62" s="24">
        <v>0</v>
      </c>
      <c r="AB62" s="24">
        <v>1</v>
      </c>
      <c r="AC62" s="24">
        <f t="shared" si="19"/>
        <v>1</v>
      </c>
      <c r="AD62" s="24">
        <v>0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1</v>
      </c>
      <c r="AN62" s="24">
        <v>0</v>
      </c>
      <c r="AO62" s="24">
        <v>0</v>
      </c>
      <c r="AP62" s="24">
        <f t="shared" si="20"/>
        <v>0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</v>
      </c>
      <c r="AA63" s="24">
        <v>0</v>
      </c>
      <c r="AB63" s="24">
        <v>0</v>
      </c>
      <c r="AC63" s="24">
        <f t="shared" si="19"/>
        <v>0</v>
      </c>
      <c r="AD63" s="24">
        <v>0</v>
      </c>
      <c r="AE63" s="51"/>
      <c r="AF63" s="30">
        <v>7</v>
      </c>
      <c r="AG63" s="23" t="s">
        <v>110</v>
      </c>
      <c r="AL63" s="23" t="s">
        <v>148</v>
      </c>
      <c r="AM63" s="24">
        <v>0</v>
      </c>
      <c r="AN63" s="24">
        <v>0</v>
      </c>
      <c r="AO63" s="24">
        <v>0</v>
      </c>
      <c r="AP63" s="24">
        <f t="shared" si="20"/>
        <v>0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1</v>
      </c>
      <c r="AA64" s="24">
        <v>0</v>
      </c>
      <c r="AB64" s="24">
        <v>2</v>
      </c>
      <c r="AC64" s="24">
        <f t="shared" si="19"/>
        <v>2</v>
      </c>
      <c r="AD64" s="24">
        <v>0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</v>
      </c>
      <c r="AN64" s="24">
        <v>1</v>
      </c>
      <c r="AO64" s="24">
        <v>0</v>
      </c>
      <c r="AP64" s="24">
        <f t="shared" si="20"/>
        <v>1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</v>
      </c>
      <c r="AA65" s="24">
        <v>0</v>
      </c>
      <c r="AB65" s="24">
        <v>0</v>
      </c>
      <c r="AC65" s="24">
        <f t="shared" si="19"/>
        <v>0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1</v>
      </c>
      <c r="AN65" s="24">
        <v>0</v>
      </c>
      <c r="AO65" s="24">
        <v>0</v>
      </c>
      <c r="AP65" s="24">
        <f t="shared" si="20"/>
        <v>0</v>
      </c>
      <c r="AQ65" s="24">
        <v>0</v>
      </c>
      <c r="AR65" s="40"/>
    </row>
    <row r="66" spans="1:44" ht="15.95" customHeight="1" thickBot="1" x14ac:dyDescent="0.3">
      <c r="A66" s="47"/>
      <c r="C66" s="23"/>
      <c r="F66" s="23"/>
      <c r="H66" s="23"/>
      <c r="I66" s="23"/>
      <c r="J66" s="23"/>
      <c r="K66" s="23"/>
      <c r="L66" s="23"/>
      <c r="M66" s="23"/>
      <c r="O66" s="23"/>
      <c r="P66" s="23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11</v>
      </c>
      <c r="AA66" s="25">
        <f t="shared" ref="AA66" si="21">SUM(AA54:AA65)</f>
        <v>6</v>
      </c>
      <c r="AB66" s="25">
        <f>SUM(AB54:AB65)</f>
        <v>7</v>
      </c>
      <c r="AC66" s="25">
        <f>+AB66+AA66</f>
        <v>13</v>
      </c>
      <c r="AD66" s="25">
        <f>SUM(AD54:AD65)</f>
        <v>0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11</v>
      </c>
      <c r="AN66" s="25">
        <f t="shared" ref="AN66" si="22">SUM(AN54:AN65)</f>
        <v>4</v>
      </c>
      <c r="AO66" s="25">
        <f>SUM(AO54:AO65)</f>
        <v>5</v>
      </c>
      <c r="AP66" s="25">
        <f>+AO66+AN66</f>
        <v>9</v>
      </c>
      <c r="AQ66" s="25">
        <f>SUM(AQ54:AQ65)</f>
        <v>2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44</v>
      </c>
      <c r="AA67" s="39">
        <f t="shared" ref="AA67:AD67" si="23">+AA66+AA53+AA40+AA27</f>
        <v>11</v>
      </c>
      <c r="AB67" s="39">
        <f t="shared" si="23"/>
        <v>16</v>
      </c>
      <c r="AC67" s="39">
        <f t="shared" si="23"/>
        <v>27</v>
      </c>
      <c r="AD67" s="39">
        <f t="shared" si="23"/>
        <v>0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44</v>
      </c>
      <c r="AN67" s="39">
        <f t="shared" ref="AN67" si="24">+AN66+AN53+AN40+AN27</f>
        <v>13</v>
      </c>
      <c r="AO67" s="39">
        <f t="shared" ref="AO67" si="25">+AO66+AO53+AO40+AO27</f>
        <v>20</v>
      </c>
      <c r="AP67" s="39">
        <f t="shared" ref="AP67" si="26">+AP66+AP53+AP40+AP27</f>
        <v>33</v>
      </c>
      <c r="AQ67" s="39">
        <f t="shared" ref="AQ67" si="27">+AQ66+AQ53+AQ40+AQ27</f>
        <v>6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2" t="s">
        <v>95</v>
      </c>
      <c r="AG68" s="21"/>
      <c r="AH68" s="21"/>
      <c r="AI68" s="21"/>
      <c r="AJ68" s="22"/>
      <c r="AK68" s="22"/>
      <c r="AL68" s="11"/>
      <c r="AM68" s="24">
        <f>Z67+AM67</f>
        <v>88</v>
      </c>
      <c r="AN68" s="24">
        <f>AA67+AN67</f>
        <v>24</v>
      </c>
      <c r="AO68" s="24">
        <f>AB67+AO67</f>
        <v>36</v>
      </c>
      <c r="AP68" s="37">
        <f>AC67+AP67</f>
        <v>60</v>
      </c>
      <c r="AQ68" s="24">
        <f>AD67+AQ67</f>
        <v>6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0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3"/>
      <c r="AG71" s="11"/>
      <c r="AH71" s="11"/>
      <c r="AI71" s="11"/>
      <c r="AJ71" s="23"/>
      <c r="AK71" s="23"/>
      <c r="AL71" s="11"/>
      <c r="AM71" s="24"/>
      <c r="AN71" s="24"/>
      <c r="AO71" s="24"/>
      <c r="AP71" s="37"/>
      <c r="AQ71" s="24"/>
      <c r="AR71" s="40"/>
    </row>
    <row r="72" spans="1:44" ht="15.95" customHeight="1" x14ac:dyDescent="0.25">
      <c r="A72" s="47"/>
      <c r="Q72" s="40"/>
      <c r="R72" s="45"/>
      <c r="AR72" s="49"/>
    </row>
    <row r="73" spans="1:44" ht="15" customHeight="1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9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9"/>
    </row>
    <row r="74" spans="1:44" ht="24" customHeight="1" x14ac:dyDescent="0.3">
      <c r="A74" s="45"/>
      <c r="B74" s="109" t="s">
        <v>0</v>
      </c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45"/>
      <c r="R74" s="45"/>
      <c r="S74" s="109" t="s">
        <v>0</v>
      </c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49"/>
    </row>
    <row r="75" spans="1:44" ht="20.25" x14ac:dyDescent="0.3">
      <c r="A75" s="45"/>
      <c r="B75" s="28" t="s">
        <v>108</v>
      </c>
      <c r="C75" s="28">
        <f>+C2</f>
        <v>1</v>
      </c>
      <c r="D75" s="27"/>
      <c r="E75" s="27"/>
      <c r="F75" s="27"/>
      <c r="G75" s="110" t="s">
        <v>739</v>
      </c>
      <c r="H75" s="110"/>
      <c r="I75" s="110"/>
      <c r="J75" s="110"/>
      <c r="K75" s="110"/>
      <c r="L75" s="110"/>
      <c r="M75" s="110"/>
      <c r="N75" s="27"/>
      <c r="O75" s="27"/>
      <c r="P75" s="27"/>
      <c r="Q75" s="45"/>
      <c r="R75" s="45"/>
      <c r="S75" s="110" t="s">
        <v>127</v>
      </c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45"/>
    </row>
    <row r="76" spans="1:44" ht="18.600000000000001" customHeight="1" x14ac:dyDescent="0.3">
      <c r="A76" s="40"/>
      <c r="N76" s="27"/>
      <c r="O76" s="27"/>
      <c r="P76" s="27"/>
      <c r="Q76" s="40"/>
      <c r="R76" s="40"/>
      <c r="T76" s="16"/>
      <c r="U76" s="16"/>
      <c r="V76" s="16"/>
      <c r="W76" s="16"/>
      <c r="X76" s="16"/>
      <c r="Y76" s="16"/>
      <c r="Z76" s="16"/>
      <c r="AA76" s="32"/>
      <c r="AB76" s="32"/>
      <c r="AC76" s="32"/>
      <c r="AD76" s="32"/>
      <c r="AE76" s="33"/>
      <c r="AF76" s="32"/>
      <c r="AG76" s="32"/>
      <c r="AH76" s="32"/>
      <c r="AI76" s="32"/>
      <c r="AJ76" s="32"/>
      <c r="AK76" s="32"/>
      <c r="AL76" s="32"/>
      <c r="AM76" s="23"/>
      <c r="AN76" s="11"/>
      <c r="AO76" s="11"/>
      <c r="AP76" s="24"/>
      <c r="AQ76" s="24"/>
      <c r="AR76" s="40"/>
    </row>
    <row r="77" spans="1:44" ht="16.5" thickBot="1" x14ac:dyDescent="0.3">
      <c r="A77" s="40"/>
      <c r="Q77" s="45"/>
      <c r="R77" s="45"/>
      <c r="S77" s="31" t="s">
        <v>150</v>
      </c>
      <c r="T77" s="31" t="s">
        <v>152</v>
      </c>
      <c r="U77" s="31"/>
      <c r="V77" s="43"/>
      <c r="W77" s="43"/>
      <c r="X77" s="43"/>
      <c r="Y77" s="43"/>
      <c r="Z77" s="43" t="s">
        <v>4</v>
      </c>
      <c r="AA77" s="43" t="s">
        <v>29</v>
      </c>
      <c r="AB77" s="43" t="s">
        <v>30</v>
      </c>
      <c r="AC77" s="43" t="s">
        <v>31</v>
      </c>
      <c r="AD77" s="43" t="s">
        <v>3</v>
      </c>
      <c r="AE77" s="24"/>
      <c r="AF77" s="31" t="s">
        <v>150</v>
      </c>
      <c r="AG77" s="31" t="s">
        <v>152</v>
      </c>
      <c r="AH77" s="31"/>
      <c r="AI77" s="43"/>
      <c r="AJ77" s="43"/>
      <c r="AK77" s="43"/>
      <c r="AL77" s="43"/>
      <c r="AM77" s="43" t="s">
        <v>4</v>
      </c>
      <c r="AN77" s="43" t="s">
        <v>29</v>
      </c>
      <c r="AO77" s="43" t="s">
        <v>30</v>
      </c>
      <c r="AP77" s="43" t="s">
        <v>31</v>
      </c>
      <c r="AQ77" s="43" t="s">
        <v>3</v>
      </c>
      <c r="AR77" s="45"/>
    </row>
    <row r="78" spans="1:44" ht="15.75" customHeight="1" x14ac:dyDescent="0.25">
      <c r="A78" s="40"/>
      <c r="Q78" s="45"/>
      <c r="R78" s="45"/>
      <c r="S78" s="30">
        <v>6.5</v>
      </c>
      <c r="T78" s="23" t="s">
        <v>213</v>
      </c>
      <c r="Z78" s="24">
        <v>1</v>
      </c>
      <c r="AA78" s="24">
        <v>1</v>
      </c>
      <c r="AB78" s="24">
        <v>0</v>
      </c>
      <c r="AC78" s="24">
        <f>+AA78+AB78</f>
        <v>1</v>
      </c>
      <c r="AD78" s="24">
        <v>0</v>
      </c>
      <c r="AF78" s="30">
        <v>6</v>
      </c>
      <c r="AG78" s="23" t="s">
        <v>214</v>
      </c>
      <c r="AM78" s="24">
        <v>1</v>
      </c>
      <c r="AN78" s="24">
        <v>0</v>
      </c>
      <c r="AO78" s="24">
        <v>0</v>
      </c>
      <c r="AP78" s="24">
        <f t="shared" ref="AP78:AP79" si="28">+AN78+AO78</f>
        <v>0</v>
      </c>
      <c r="AQ78" s="24">
        <v>0</v>
      </c>
      <c r="AR78" s="45"/>
    </row>
    <row r="79" spans="1:44" ht="15.75" customHeight="1" thickBot="1" x14ac:dyDescent="0.3">
      <c r="A79" s="40"/>
      <c r="D79" s="2" t="s">
        <v>96</v>
      </c>
      <c r="E79" s="2"/>
      <c r="F79" s="2"/>
      <c r="G79" s="4" t="s">
        <v>2</v>
      </c>
      <c r="H79" s="4"/>
      <c r="I79" s="4" t="s">
        <v>4</v>
      </c>
      <c r="J79" s="4" t="s">
        <v>29</v>
      </c>
      <c r="K79" s="4" t="s">
        <v>30</v>
      </c>
      <c r="L79" s="41" t="s">
        <v>31</v>
      </c>
      <c r="M79" s="4" t="s">
        <v>3</v>
      </c>
      <c r="Q79" s="40"/>
      <c r="R79" s="40"/>
      <c r="S79" s="30">
        <v>7</v>
      </c>
      <c r="T79" s="23" t="s">
        <v>212</v>
      </c>
      <c r="Z79" s="24">
        <v>1</v>
      </c>
      <c r="AA79" s="24">
        <v>0</v>
      </c>
      <c r="AB79" s="24">
        <v>1</v>
      </c>
      <c r="AC79" s="24">
        <f>+AA79+AB79</f>
        <v>1</v>
      </c>
      <c r="AD79" s="24">
        <v>0</v>
      </c>
      <c r="AF79" s="30">
        <v>7.5</v>
      </c>
      <c r="AG79" s="23" t="s">
        <v>215</v>
      </c>
      <c r="AM79" s="24">
        <v>1</v>
      </c>
      <c r="AN79" s="24">
        <v>0</v>
      </c>
      <c r="AO79" s="24">
        <v>0</v>
      </c>
      <c r="AP79" s="24">
        <f t="shared" si="28"/>
        <v>0</v>
      </c>
      <c r="AQ79" s="24">
        <v>0</v>
      </c>
      <c r="AR79" s="40"/>
    </row>
    <row r="80" spans="1:44" ht="15.75" customHeight="1" x14ac:dyDescent="0.25">
      <c r="A80" s="40"/>
      <c r="D80" s="23" t="s">
        <v>119</v>
      </c>
      <c r="E80" s="23"/>
      <c r="F80" s="23"/>
      <c r="G80" s="23" t="s">
        <v>146</v>
      </c>
      <c r="H80" s="24"/>
      <c r="I80" s="24">
        <v>1</v>
      </c>
      <c r="J80" s="24">
        <v>3</v>
      </c>
      <c r="K80" s="24">
        <v>0</v>
      </c>
      <c r="L80" s="40">
        <f t="shared" ref="L80:L94" si="29">+J80+K80</f>
        <v>3</v>
      </c>
      <c r="M80" s="24">
        <v>0</v>
      </c>
      <c r="Q80" s="40"/>
      <c r="R80" s="40"/>
      <c r="S80" s="8"/>
      <c r="T80" s="34" t="s">
        <v>124</v>
      </c>
      <c r="U80" s="8"/>
      <c r="V80" s="8"/>
      <c r="W80" s="8"/>
      <c r="X80" s="8"/>
      <c r="Y80" s="8"/>
      <c r="Z80" s="15">
        <f>SUM(Z78:Z79)</f>
        <v>2</v>
      </c>
      <c r="AA80" s="15">
        <f>SUM(AA78:AA79)</f>
        <v>1</v>
      </c>
      <c r="AB80" s="15">
        <f>SUM(AB78:AB79)</f>
        <v>1</v>
      </c>
      <c r="AC80" s="15">
        <f>SUM(AC78:AC79)</f>
        <v>2</v>
      </c>
      <c r="AD80" s="15">
        <f>SUM(AD78:AD79)</f>
        <v>0</v>
      </c>
      <c r="AF80" s="30">
        <v>7</v>
      </c>
      <c r="AG80" s="23" t="s">
        <v>210</v>
      </c>
      <c r="AM80" s="24">
        <v>1</v>
      </c>
      <c r="AN80" s="24">
        <v>1</v>
      </c>
      <c r="AO80" s="24">
        <v>1</v>
      </c>
      <c r="AP80" s="24">
        <f>+AN80+AO80</f>
        <v>2</v>
      </c>
      <c r="AQ80" s="24">
        <v>0</v>
      </c>
      <c r="AR80" s="40"/>
    </row>
    <row r="81" spans="1:44" ht="15.75" customHeight="1" thickBot="1" x14ac:dyDescent="0.3">
      <c r="A81" s="40"/>
      <c r="D81" s="23" t="s">
        <v>112</v>
      </c>
      <c r="E81" s="23"/>
      <c r="F81" s="23"/>
      <c r="G81" s="23" t="s">
        <v>148</v>
      </c>
      <c r="H81" s="24"/>
      <c r="I81" s="24">
        <v>1</v>
      </c>
      <c r="J81" s="24">
        <v>2</v>
      </c>
      <c r="K81" s="24">
        <v>1</v>
      </c>
      <c r="L81" s="40">
        <f t="shared" si="29"/>
        <v>3</v>
      </c>
      <c r="M81" s="24">
        <v>2</v>
      </c>
      <c r="Q81" s="40"/>
      <c r="R81" s="40"/>
      <c r="T81" s="23" t="s">
        <v>120</v>
      </c>
      <c r="Z81" s="24">
        <f>+Z80+AM82</f>
        <v>6</v>
      </c>
      <c r="AA81" s="24">
        <f>+AA80+AN82</f>
        <v>2</v>
      </c>
      <c r="AB81" s="24">
        <f>+AB80+AO82</f>
        <v>2</v>
      </c>
      <c r="AC81" s="24">
        <f>+AC80+AP82</f>
        <v>4</v>
      </c>
      <c r="AD81" s="24">
        <f>+AD80+AQ82</f>
        <v>0</v>
      </c>
      <c r="AF81" s="30">
        <v>6</v>
      </c>
      <c r="AG81" s="23" t="s">
        <v>211</v>
      </c>
      <c r="AM81" s="24">
        <v>1</v>
      </c>
      <c r="AN81" s="24">
        <v>0</v>
      </c>
      <c r="AO81" s="24">
        <v>0</v>
      </c>
      <c r="AP81" s="24">
        <f>+AN81+AO81</f>
        <v>0</v>
      </c>
      <c r="AQ81" s="24">
        <v>0</v>
      </c>
      <c r="AR81" s="40"/>
    </row>
    <row r="82" spans="1:44" ht="15.75" customHeight="1" x14ac:dyDescent="0.25">
      <c r="A82" s="40"/>
      <c r="D82" s="23" t="s">
        <v>180</v>
      </c>
      <c r="E82" s="23"/>
      <c r="F82" s="23"/>
      <c r="G82" s="23" t="s">
        <v>149</v>
      </c>
      <c r="H82" s="24"/>
      <c r="I82" s="24">
        <v>1</v>
      </c>
      <c r="J82" s="24">
        <v>0</v>
      </c>
      <c r="K82" s="24">
        <v>3</v>
      </c>
      <c r="L82" s="40">
        <f t="shared" si="29"/>
        <v>3</v>
      </c>
      <c r="M82" s="24">
        <v>0</v>
      </c>
      <c r="Q82" s="40"/>
      <c r="R82" s="40"/>
      <c r="AF82" s="8"/>
      <c r="AG82" s="34" t="s">
        <v>124</v>
      </c>
      <c r="AH82" s="8"/>
      <c r="AI82" s="8"/>
      <c r="AJ82" s="8"/>
      <c r="AK82" s="8"/>
      <c r="AL82" s="8"/>
      <c r="AM82" s="15">
        <f>SUM(AM78:AM81)</f>
        <v>4</v>
      </c>
      <c r="AN82" s="15">
        <f t="shared" ref="AN82:AQ82" si="30">SUM(AN78:AN81)</f>
        <v>1</v>
      </c>
      <c r="AO82" s="15">
        <f t="shared" si="30"/>
        <v>1</v>
      </c>
      <c r="AP82" s="15">
        <f t="shared" si="30"/>
        <v>2</v>
      </c>
      <c r="AQ82" s="15">
        <f t="shared" si="30"/>
        <v>0</v>
      </c>
      <c r="AR82" s="40"/>
    </row>
    <row r="83" spans="1:44" ht="15.75" customHeight="1" x14ac:dyDescent="0.25">
      <c r="A83" s="40"/>
      <c r="D83" s="23" t="s">
        <v>123</v>
      </c>
      <c r="E83" s="23"/>
      <c r="F83" s="23"/>
      <c r="G83" s="23" t="s">
        <v>149</v>
      </c>
      <c r="H83" s="24"/>
      <c r="I83" s="24">
        <v>1</v>
      </c>
      <c r="J83" s="24">
        <v>2</v>
      </c>
      <c r="K83" s="24">
        <v>0</v>
      </c>
      <c r="L83" s="40">
        <f t="shared" si="29"/>
        <v>2</v>
      </c>
      <c r="M83" s="24">
        <v>0</v>
      </c>
      <c r="Q83" s="40"/>
      <c r="R83" s="40"/>
      <c r="AF83" s="30"/>
      <c r="AG83" s="23"/>
      <c r="AM83" s="24"/>
      <c r="AN83" s="24"/>
      <c r="AO83" s="24"/>
      <c r="AP83" s="24"/>
      <c r="AQ83" s="24"/>
      <c r="AR83" s="40"/>
    </row>
    <row r="84" spans="1:44" ht="15.75" customHeight="1" x14ac:dyDescent="0.25">
      <c r="A84" s="40"/>
      <c r="D84" s="23" t="s">
        <v>35</v>
      </c>
      <c r="E84" s="23"/>
      <c r="F84" s="23"/>
      <c r="G84" s="16" t="s">
        <v>138</v>
      </c>
      <c r="H84" s="24"/>
      <c r="I84" s="24">
        <v>1</v>
      </c>
      <c r="J84" s="24">
        <v>1</v>
      </c>
      <c r="K84" s="24">
        <v>1</v>
      </c>
      <c r="L84" s="40">
        <f t="shared" si="29"/>
        <v>2</v>
      </c>
      <c r="M84" s="24">
        <v>0</v>
      </c>
      <c r="Q84" s="40"/>
      <c r="R84" s="40"/>
      <c r="AR84" s="40"/>
    </row>
    <row r="85" spans="1:44" ht="15.75" customHeight="1" thickBot="1" x14ac:dyDescent="0.3">
      <c r="A85" s="40"/>
      <c r="D85" s="23" t="s">
        <v>77</v>
      </c>
      <c r="E85" s="23"/>
      <c r="F85" s="23"/>
      <c r="G85" s="16" t="s">
        <v>138</v>
      </c>
      <c r="H85" s="24"/>
      <c r="I85" s="24">
        <v>1</v>
      </c>
      <c r="J85" s="24">
        <v>1</v>
      </c>
      <c r="K85" s="24">
        <v>1</v>
      </c>
      <c r="L85" s="40">
        <f t="shared" si="29"/>
        <v>2</v>
      </c>
      <c r="M85" s="24">
        <v>0</v>
      </c>
      <c r="Q85" s="40"/>
      <c r="R85" s="40"/>
      <c r="S85" s="31" t="s">
        <v>150</v>
      </c>
      <c r="T85" s="31" t="s">
        <v>153</v>
      </c>
      <c r="U85" s="31"/>
      <c r="V85" s="43"/>
      <c r="W85" s="43"/>
      <c r="X85" s="43"/>
      <c r="Y85" s="43"/>
      <c r="Z85" s="43" t="s">
        <v>4</v>
      </c>
      <c r="AA85" s="43" t="s">
        <v>29</v>
      </c>
      <c r="AB85" s="43" t="s">
        <v>30</v>
      </c>
      <c r="AC85" s="43" t="s">
        <v>31</v>
      </c>
      <c r="AD85" s="43" t="s">
        <v>3</v>
      </c>
      <c r="AF85" s="31" t="s">
        <v>150</v>
      </c>
      <c r="AG85" s="31" t="s">
        <v>153</v>
      </c>
      <c r="AH85" s="31"/>
      <c r="AI85" s="43"/>
      <c r="AJ85" s="43"/>
      <c r="AK85" s="43"/>
      <c r="AL85" s="43"/>
      <c r="AM85" s="43" t="s">
        <v>4</v>
      </c>
      <c r="AN85" s="43" t="s">
        <v>29</v>
      </c>
      <c r="AO85" s="43" t="s">
        <v>30</v>
      </c>
      <c r="AP85" s="43" t="s">
        <v>31</v>
      </c>
      <c r="AQ85" s="43" t="s">
        <v>3</v>
      </c>
      <c r="AR85" s="40"/>
    </row>
    <row r="86" spans="1:44" ht="15.75" customHeight="1" thickBot="1" x14ac:dyDescent="0.3">
      <c r="A86" s="40"/>
      <c r="D86" s="23" t="s">
        <v>178</v>
      </c>
      <c r="E86" s="23"/>
      <c r="F86" s="23"/>
      <c r="G86" s="23" t="s">
        <v>146</v>
      </c>
      <c r="H86" s="24"/>
      <c r="I86" s="24">
        <v>1</v>
      </c>
      <c r="J86" s="24">
        <v>1</v>
      </c>
      <c r="K86" s="24">
        <v>1</v>
      </c>
      <c r="L86" s="40">
        <f t="shared" si="29"/>
        <v>2</v>
      </c>
      <c r="M86" s="24">
        <v>0</v>
      </c>
      <c r="Q86" s="40"/>
      <c r="R86" s="40"/>
      <c r="S86" s="30">
        <v>8.5</v>
      </c>
      <c r="T86" s="23" t="s">
        <v>63</v>
      </c>
      <c r="Z86" s="24">
        <v>1</v>
      </c>
      <c r="AA86" s="24">
        <v>1</v>
      </c>
      <c r="AB86" s="24">
        <v>0</v>
      </c>
      <c r="AC86" s="24">
        <f>+AA86+AB86</f>
        <v>1</v>
      </c>
      <c r="AD86" s="24">
        <v>0</v>
      </c>
      <c r="AF86" s="30"/>
      <c r="AG86" s="23"/>
      <c r="AM86" s="24"/>
      <c r="AN86" s="24"/>
      <c r="AO86" s="24"/>
      <c r="AP86" s="24"/>
      <c r="AQ86" s="24"/>
      <c r="AR86" s="40"/>
    </row>
    <row r="87" spans="1:44" ht="15.75" customHeight="1" x14ac:dyDescent="0.25">
      <c r="A87" s="40"/>
      <c r="D87" s="23" t="s">
        <v>63</v>
      </c>
      <c r="E87" s="23"/>
      <c r="F87" s="23"/>
      <c r="G87" s="23" t="s">
        <v>146</v>
      </c>
      <c r="H87" s="24"/>
      <c r="I87" s="24">
        <v>1</v>
      </c>
      <c r="J87" s="24">
        <v>1</v>
      </c>
      <c r="K87" s="24">
        <v>1</v>
      </c>
      <c r="L87" s="40">
        <f t="shared" si="29"/>
        <v>2</v>
      </c>
      <c r="M87" s="24">
        <v>0</v>
      </c>
      <c r="Q87" s="46"/>
      <c r="R87" s="46"/>
      <c r="S87" s="8"/>
      <c r="T87" s="34" t="s">
        <v>124</v>
      </c>
      <c r="U87" s="8"/>
      <c r="V87" s="8"/>
      <c r="W87" s="8"/>
      <c r="X87" s="8"/>
      <c r="Y87" s="8"/>
      <c r="Z87" s="15">
        <f>SUM(Z86:Z86)</f>
        <v>1</v>
      </c>
      <c r="AA87" s="15">
        <f t="shared" ref="AA87:AD87" si="31">SUM(AA86:AA86)</f>
        <v>1</v>
      </c>
      <c r="AB87" s="15">
        <f t="shared" si="31"/>
        <v>0</v>
      </c>
      <c r="AC87" s="15">
        <f t="shared" si="31"/>
        <v>1</v>
      </c>
      <c r="AD87" s="15">
        <f t="shared" si="31"/>
        <v>0</v>
      </c>
      <c r="AF87" s="8"/>
      <c r="AG87" s="34" t="s">
        <v>124</v>
      </c>
      <c r="AH87" s="8"/>
      <c r="AI87" s="8"/>
      <c r="AJ87" s="8"/>
      <c r="AK87" s="8"/>
      <c r="AL87" s="8"/>
      <c r="AM87" s="15">
        <f>SUM(AM86)</f>
        <v>0</v>
      </c>
      <c r="AN87" s="15">
        <f t="shared" ref="AN87:AQ87" si="32">SUM(AN86)</f>
        <v>0</v>
      </c>
      <c r="AO87" s="15">
        <f t="shared" si="32"/>
        <v>0</v>
      </c>
      <c r="AP87" s="15">
        <f t="shared" si="32"/>
        <v>0</v>
      </c>
      <c r="AQ87" s="15">
        <f t="shared" si="32"/>
        <v>0</v>
      </c>
      <c r="AR87" s="46"/>
    </row>
    <row r="88" spans="1:44" ht="15.75" customHeight="1" x14ac:dyDescent="0.25">
      <c r="A88" s="40"/>
      <c r="D88" s="23" t="s">
        <v>175</v>
      </c>
      <c r="G88" s="23" t="s">
        <v>149</v>
      </c>
      <c r="H88" s="24"/>
      <c r="I88" s="24">
        <v>1</v>
      </c>
      <c r="J88" s="24">
        <v>1</v>
      </c>
      <c r="K88" s="24">
        <v>1</v>
      </c>
      <c r="L88" s="40">
        <f t="shared" si="29"/>
        <v>2</v>
      </c>
      <c r="M88" s="24">
        <v>0</v>
      </c>
      <c r="Q88" s="46"/>
      <c r="R88" s="46"/>
      <c r="T88" s="23" t="s">
        <v>121</v>
      </c>
      <c r="Z88" s="24">
        <f>+Z87+AM87</f>
        <v>1</v>
      </c>
      <c r="AA88" s="24">
        <f>+AA87+AN87</f>
        <v>1</v>
      </c>
      <c r="AB88" s="24">
        <f>+AB87+AO87</f>
        <v>0</v>
      </c>
      <c r="AC88" s="24">
        <f>+AC87+AP87</f>
        <v>1</v>
      </c>
      <c r="AD88" s="24">
        <f>+AD87+AQ87</f>
        <v>0</v>
      </c>
      <c r="AF88" s="30"/>
      <c r="AG88" s="23"/>
      <c r="AM88" s="24"/>
      <c r="AN88" s="24"/>
      <c r="AO88" s="24"/>
      <c r="AP88" s="24"/>
      <c r="AQ88" s="24"/>
      <c r="AR88" s="46"/>
    </row>
    <row r="89" spans="1:44" ht="15.75" customHeight="1" x14ac:dyDescent="0.25">
      <c r="A89" s="40"/>
      <c r="D89" s="23" t="s">
        <v>165</v>
      </c>
      <c r="G89" s="23" t="s">
        <v>17</v>
      </c>
      <c r="H89" s="24"/>
      <c r="I89" s="24">
        <v>1</v>
      </c>
      <c r="J89" s="24">
        <v>1</v>
      </c>
      <c r="K89" s="24">
        <v>1</v>
      </c>
      <c r="L89" s="40">
        <f t="shared" si="29"/>
        <v>2</v>
      </c>
      <c r="M89" s="24">
        <v>0</v>
      </c>
      <c r="Q89" s="46"/>
      <c r="R89" s="46"/>
      <c r="S89" s="30"/>
      <c r="T89" s="23"/>
      <c r="Z89" s="24"/>
      <c r="AA89" s="24"/>
      <c r="AB89" s="24"/>
      <c r="AC89" s="24"/>
      <c r="AD89" s="24"/>
      <c r="AR89" s="46"/>
    </row>
    <row r="90" spans="1:44" ht="15.75" customHeight="1" x14ac:dyDescent="0.25">
      <c r="A90" s="40"/>
      <c r="D90" s="23" t="s">
        <v>157</v>
      </c>
      <c r="G90" s="16" t="s">
        <v>138</v>
      </c>
      <c r="H90" s="24"/>
      <c r="I90" s="24">
        <v>1</v>
      </c>
      <c r="J90" s="24">
        <v>0</v>
      </c>
      <c r="K90" s="24">
        <v>2</v>
      </c>
      <c r="L90" s="40">
        <f t="shared" si="29"/>
        <v>2</v>
      </c>
      <c r="M90" s="24">
        <v>0</v>
      </c>
      <c r="Q90" s="47"/>
      <c r="R90" s="47"/>
      <c r="S90" s="30"/>
      <c r="T90" s="23" t="s">
        <v>120</v>
      </c>
      <c r="Z90" s="24">
        <f>+Z81+Z88+AC96</f>
        <v>7</v>
      </c>
      <c r="AA90" s="24">
        <f>+AA81+AA88</f>
        <v>3</v>
      </c>
      <c r="AB90" s="24">
        <f>+AB81+AB88</f>
        <v>2</v>
      </c>
      <c r="AC90" s="24">
        <f>AB90+AA90</f>
        <v>5</v>
      </c>
      <c r="AD90" s="24">
        <f>+AD81+AD88</f>
        <v>0</v>
      </c>
      <c r="AR90" s="47"/>
    </row>
    <row r="91" spans="1:44" ht="15.75" customHeight="1" x14ac:dyDescent="0.25">
      <c r="A91" s="40"/>
      <c r="D91" s="23" t="s">
        <v>172</v>
      </c>
      <c r="E91" s="23"/>
      <c r="F91" s="23"/>
      <c r="G91" s="23" t="s">
        <v>146</v>
      </c>
      <c r="H91" s="24"/>
      <c r="I91" s="24">
        <v>1</v>
      </c>
      <c r="J91" s="24">
        <v>0</v>
      </c>
      <c r="K91" s="24">
        <v>2</v>
      </c>
      <c r="L91" s="40">
        <f t="shared" si="29"/>
        <v>2</v>
      </c>
      <c r="M91" s="24">
        <v>0</v>
      </c>
      <c r="Q91" s="47"/>
      <c r="R91" s="47"/>
      <c r="S91" s="30"/>
      <c r="T91" s="23" t="s">
        <v>107</v>
      </c>
      <c r="Z91" s="24">
        <f>+Z15+Z28+Z41+Z54+AM15+AM28+AM41+AM54</f>
        <v>7</v>
      </c>
      <c r="AA91" s="24">
        <f>+AA15+AA28+AA41+AA54+AN15+AN28+AN41+AN54</f>
        <v>3</v>
      </c>
      <c r="AB91" s="24">
        <f>+AB15+AB28+AB41+AB54+AO15+AO28+AO41+AO54</f>
        <v>2</v>
      </c>
      <c r="AC91" s="24">
        <f>+AC15+AC28+AC41+AC54+AP15+AP28+AP41+AP54</f>
        <v>5</v>
      </c>
      <c r="AD91" s="24">
        <f>+AD15+AD28+AD41+AD54+AQ15+AQ28+AQ41+AQ54</f>
        <v>0</v>
      </c>
      <c r="AR91" s="47"/>
    </row>
    <row r="92" spans="1:44" ht="15.75" customHeight="1" x14ac:dyDescent="0.25">
      <c r="A92" s="40"/>
      <c r="D92" s="23" t="s">
        <v>179</v>
      </c>
      <c r="E92" s="23"/>
      <c r="F92" s="23"/>
      <c r="G92" s="23" t="s">
        <v>146</v>
      </c>
      <c r="H92" s="24"/>
      <c r="I92" s="24">
        <v>1</v>
      </c>
      <c r="J92" s="24">
        <v>0</v>
      </c>
      <c r="K92" s="24">
        <v>2</v>
      </c>
      <c r="L92" s="40">
        <f t="shared" si="29"/>
        <v>2</v>
      </c>
      <c r="M92" s="24">
        <v>0</v>
      </c>
      <c r="Q92" s="47"/>
      <c r="R92" s="47"/>
      <c r="AR92" s="47"/>
    </row>
    <row r="93" spans="1:44" ht="15.75" customHeight="1" x14ac:dyDescent="0.25">
      <c r="A93" s="40"/>
      <c r="D93" s="23" t="s">
        <v>115</v>
      </c>
      <c r="E93" s="23"/>
      <c r="F93" s="23"/>
      <c r="G93" s="23" t="s">
        <v>149</v>
      </c>
      <c r="H93" s="24"/>
      <c r="I93" s="24">
        <v>1</v>
      </c>
      <c r="J93" s="24">
        <v>0</v>
      </c>
      <c r="K93" s="24">
        <v>2</v>
      </c>
      <c r="L93" s="40">
        <f t="shared" si="29"/>
        <v>2</v>
      </c>
      <c r="M93" s="24">
        <v>0</v>
      </c>
      <c r="Q93" s="47"/>
      <c r="R93" s="47"/>
      <c r="AR93" s="47"/>
    </row>
    <row r="94" spans="1:44" ht="15.75" customHeight="1" thickBot="1" x14ac:dyDescent="0.3">
      <c r="A94" s="40"/>
      <c r="D94" s="23" t="s">
        <v>62</v>
      </c>
      <c r="E94" s="23"/>
      <c r="F94" s="23"/>
      <c r="G94" s="16" t="s">
        <v>21</v>
      </c>
      <c r="H94" s="24"/>
      <c r="I94" s="24">
        <v>1</v>
      </c>
      <c r="J94" s="24">
        <v>0</v>
      </c>
      <c r="K94" s="24">
        <v>2</v>
      </c>
      <c r="L94" s="40">
        <f t="shared" si="29"/>
        <v>2</v>
      </c>
      <c r="M94" s="24">
        <v>0</v>
      </c>
      <c r="Q94" s="47"/>
      <c r="R94" s="47"/>
      <c r="U94" s="42" t="s">
        <v>150</v>
      </c>
      <c r="V94" s="10" t="s">
        <v>168</v>
      </c>
      <c r="W94" s="10"/>
      <c r="X94" s="10"/>
      <c r="Y94" s="10"/>
      <c r="Z94" s="10"/>
      <c r="AA94" s="10"/>
      <c r="AB94" s="10"/>
      <c r="AC94" s="42" t="s">
        <v>4</v>
      </c>
      <c r="AD94" s="42" t="s">
        <v>8</v>
      </c>
      <c r="AE94" s="42" t="s">
        <v>9</v>
      </c>
      <c r="AF94" s="42" t="s">
        <v>10</v>
      </c>
      <c r="AG94" s="114" t="s">
        <v>100</v>
      </c>
      <c r="AH94" s="114"/>
      <c r="AI94" s="42" t="s">
        <v>5</v>
      </c>
      <c r="AJ94" s="42" t="s">
        <v>7</v>
      </c>
      <c r="AK94" s="42" t="s">
        <v>6</v>
      </c>
      <c r="AL94" s="42" t="s">
        <v>101</v>
      </c>
      <c r="AR94" s="47"/>
    </row>
    <row r="95" spans="1:44" ht="15.75" customHeight="1" thickBot="1" x14ac:dyDescent="0.3">
      <c r="A95" s="40"/>
      <c r="Q95" s="47"/>
      <c r="R95" s="47"/>
      <c r="U95" s="30"/>
      <c r="V95" s="23"/>
      <c r="W95" s="23"/>
      <c r="X95" s="23"/>
      <c r="Y95" s="23"/>
      <c r="Z95" s="24"/>
      <c r="AC95" s="24"/>
      <c r="AD95" s="24"/>
      <c r="AE95" s="24"/>
      <c r="AF95" s="24"/>
      <c r="AG95" s="120"/>
      <c r="AH95" s="120"/>
      <c r="AI95" s="24"/>
      <c r="AJ95" s="24"/>
      <c r="AK95" s="24"/>
      <c r="AL95" s="29"/>
      <c r="AR95" s="47"/>
    </row>
    <row r="96" spans="1:44" ht="15.75" customHeight="1" x14ac:dyDescent="0.25">
      <c r="A96" s="40"/>
      <c r="Q96" s="47"/>
      <c r="R96" s="47"/>
      <c r="U96" s="8"/>
      <c r="V96" s="35"/>
      <c r="W96" s="34" t="s">
        <v>27</v>
      </c>
      <c r="X96" s="35"/>
      <c r="Y96" s="35"/>
      <c r="Z96" s="15"/>
      <c r="AA96" s="8"/>
      <c r="AB96" s="8"/>
      <c r="AC96" s="15">
        <f>SUM(AC95)</f>
        <v>0</v>
      </c>
      <c r="AD96" s="15">
        <f t="shared" ref="AD96:AF96" si="33">SUM(AD95)</f>
        <v>0</v>
      </c>
      <c r="AE96" s="15">
        <f t="shared" si="33"/>
        <v>0</v>
      </c>
      <c r="AF96" s="15">
        <f t="shared" si="33"/>
        <v>0</v>
      </c>
      <c r="AG96" s="118" t="e">
        <f>(2*AD96+AF96)/(2*AC96)</f>
        <v>#DIV/0!</v>
      </c>
      <c r="AH96" s="118"/>
      <c r="AI96" s="15">
        <f t="shared" ref="AI96:AK96" si="34">SUM(AI95)</f>
        <v>0</v>
      </c>
      <c r="AJ96" s="15">
        <f t="shared" si="34"/>
        <v>0</v>
      </c>
      <c r="AK96" s="15">
        <f t="shared" si="34"/>
        <v>0</v>
      </c>
      <c r="AL96" s="36" t="e">
        <f>+AI96/AC96</f>
        <v>#DIV/0!</v>
      </c>
      <c r="AR96" s="47"/>
    </row>
    <row r="97" spans="1:44" ht="15.75" customHeight="1" x14ac:dyDescent="0.25">
      <c r="A97" s="40"/>
      <c r="Q97" s="47"/>
      <c r="R97" s="47"/>
      <c r="S97" s="30"/>
      <c r="T97" s="23"/>
      <c r="U97" s="23"/>
      <c r="V97" s="23"/>
      <c r="W97" s="23"/>
      <c r="X97" s="11"/>
      <c r="Y97" s="23"/>
      <c r="Z97" s="24"/>
      <c r="AA97" s="24"/>
      <c r="AB97" s="24"/>
      <c r="AC97" s="24"/>
      <c r="AD97" s="24"/>
      <c r="AE97" s="115"/>
      <c r="AF97" s="115"/>
      <c r="AG97" s="24"/>
      <c r="AH97" s="24"/>
      <c r="AI97" s="24"/>
      <c r="AJ97" s="24"/>
      <c r="AK97" s="24"/>
      <c r="AL97" s="29"/>
      <c r="AR97" s="47"/>
    </row>
    <row r="98" spans="1:44" ht="15.75" customHeight="1" thickBot="1" x14ac:dyDescent="0.3">
      <c r="A98" s="40"/>
      <c r="D98" s="2" t="s">
        <v>109</v>
      </c>
      <c r="E98" s="2"/>
      <c r="F98" s="2"/>
      <c r="G98" s="4" t="s">
        <v>2</v>
      </c>
      <c r="H98" s="4"/>
      <c r="I98" s="4" t="s">
        <v>4</v>
      </c>
      <c r="J98" s="4" t="s">
        <v>29</v>
      </c>
      <c r="K98" s="4" t="s">
        <v>30</v>
      </c>
      <c r="L98" s="4" t="s">
        <v>31</v>
      </c>
      <c r="M98" s="41" t="s">
        <v>3</v>
      </c>
      <c r="Q98" s="47"/>
      <c r="R98" s="47"/>
      <c r="AF98" s="30"/>
      <c r="AG98" s="23"/>
      <c r="AM98" s="24"/>
      <c r="AN98" s="24"/>
      <c r="AO98" s="24"/>
      <c r="AP98" s="24"/>
      <c r="AQ98" s="24"/>
      <c r="AR98" s="47"/>
    </row>
    <row r="99" spans="1:44" ht="15.75" customHeight="1" x14ac:dyDescent="0.25">
      <c r="A99" s="40"/>
      <c r="D99" s="23" t="s">
        <v>112</v>
      </c>
      <c r="E99" s="23"/>
      <c r="F99" s="23"/>
      <c r="G99" s="23" t="s">
        <v>148</v>
      </c>
      <c r="H99" s="24"/>
      <c r="I99" s="24">
        <v>1</v>
      </c>
      <c r="J99" s="24">
        <v>2</v>
      </c>
      <c r="K99" s="24">
        <v>1</v>
      </c>
      <c r="L99" s="24">
        <f>+J99+K99</f>
        <v>3</v>
      </c>
      <c r="M99" s="40">
        <v>2</v>
      </c>
      <c r="Q99" s="47"/>
      <c r="R99" s="47"/>
      <c r="AF99" s="30"/>
      <c r="AG99" s="23"/>
      <c r="AM99" s="24"/>
      <c r="AN99" s="24"/>
      <c r="AO99" s="24"/>
      <c r="AP99" s="24"/>
      <c r="AQ99" s="24"/>
      <c r="AR99" s="47"/>
    </row>
    <row r="100" spans="1:44" ht="15.75" customHeight="1" x14ac:dyDescent="0.25">
      <c r="A100" s="40"/>
      <c r="D100" s="23" t="s">
        <v>126</v>
      </c>
      <c r="G100" s="23" t="s">
        <v>17</v>
      </c>
      <c r="H100" s="24"/>
      <c r="I100" s="24">
        <v>1</v>
      </c>
      <c r="J100" s="24">
        <v>0</v>
      </c>
      <c r="K100" s="24">
        <v>0</v>
      </c>
      <c r="L100" s="24">
        <f>+J100+K100</f>
        <v>0</v>
      </c>
      <c r="M100" s="40">
        <v>2</v>
      </c>
      <c r="Q100" s="47"/>
      <c r="R100" s="47"/>
      <c r="AE100" s="1"/>
      <c r="AR100" s="47"/>
    </row>
    <row r="101" spans="1:44" ht="15.75" customHeight="1" x14ac:dyDescent="0.25">
      <c r="A101" s="40"/>
      <c r="D101" s="23" t="s">
        <v>51</v>
      </c>
      <c r="E101" s="23"/>
      <c r="F101" s="23"/>
      <c r="G101" s="23" t="s">
        <v>17</v>
      </c>
      <c r="H101" s="24"/>
      <c r="I101" s="24">
        <v>1</v>
      </c>
      <c r="J101" s="24">
        <v>0</v>
      </c>
      <c r="K101" s="24">
        <v>0</v>
      </c>
      <c r="L101" s="24">
        <f>+J101+K101</f>
        <v>0</v>
      </c>
      <c r="M101" s="40">
        <v>2</v>
      </c>
      <c r="Q101" s="47"/>
      <c r="R101" s="47"/>
      <c r="AR101" s="47"/>
    </row>
    <row r="102" spans="1:44" ht="15.75" customHeight="1" x14ac:dyDescent="0.25">
      <c r="A102" s="40"/>
      <c r="D102" s="23"/>
      <c r="E102" s="23"/>
      <c r="F102" s="23"/>
      <c r="G102" s="23"/>
      <c r="H102" s="24"/>
      <c r="I102" s="24"/>
      <c r="J102" s="24"/>
      <c r="K102" s="24"/>
      <c r="L102" s="24"/>
      <c r="M102" s="24"/>
      <c r="Q102" s="47"/>
      <c r="R102" s="47"/>
      <c r="AR102" s="47"/>
    </row>
    <row r="103" spans="1:44" ht="15.75" customHeight="1" x14ac:dyDescent="0.25">
      <c r="A103" s="40"/>
      <c r="Q103" s="47"/>
      <c r="R103" s="47"/>
      <c r="AR103" s="47"/>
    </row>
    <row r="104" spans="1:44" ht="15.75" customHeight="1" x14ac:dyDescent="0.25">
      <c r="A104" s="40"/>
      <c r="Q104" s="47"/>
      <c r="R104" s="47"/>
      <c r="AR104" s="47"/>
    </row>
    <row r="105" spans="1:44" ht="15.75" customHeight="1" x14ac:dyDescent="0.25">
      <c r="A105" s="40"/>
      <c r="Q105" s="47"/>
      <c r="R105" s="47"/>
      <c r="AR105" s="47"/>
    </row>
    <row r="106" spans="1:44" ht="15.75" customHeight="1" x14ac:dyDescent="0.25">
      <c r="A106" s="40"/>
      <c r="Q106" s="47"/>
      <c r="R106" s="47"/>
      <c r="AR106" s="47"/>
    </row>
    <row r="107" spans="1:44" ht="15.75" customHeight="1" x14ac:dyDescent="0.25">
      <c r="A107" s="40"/>
      <c r="D107" s="23"/>
      <c r="E107" s="23"/>
      <c r="F107" s="23"/>
      <c r="G107" s="16"/>
      <c r="H107" s="24"/>
      <c r="I107" s="24"/>
      <c r="J107" s="24"/>
      <c r="K107" s="24"/>
      <c r="L107" s="24"/>
      <c r="M107" s="24"/>
      <c r="Q107" s="47"/>
      <c r="R107" s="47"/>
      <c r="AR107" s="47"/>
    </row>
    <row r="108" spans="1:44" ht="15.75" customHeight="1" x14ac:dyDescent="0.25">
      <c r="A108" s="40"/>
      <c r="D108" s="23"/>
      <c r="E108" s="23"/>
      <c r="F108" s="23"/>
      <c r="G108" s="16"/>
      <c r="H108" s="24"/>
      <c r="I108" s="24"/>
      <c r="J108" s="24"/>
      <c r="K108" s="24"/>
      <c r="L108" s="24"/>
      <c r="M108" s="24"/>
      <c r="Q108" s="47"/>
      <c r="R108" s="47"/>
      <c r="S108" s="30"/>
      <c r="T108" s="23"/>
      <c r="Z108" s="24"/>
      <c r="AA108" s="24"/>
      <c r="AB108" s="24"/>
      <c r="AC108" s="24"/>
      <c r="AD108" s="24"/>
      <c r="AF108" s="30"/>
      <c r="AG108" s="23"/>
      <c r="AM108" s="24"/>
      <c r="AN108" s="24"/>
      <c r="AO108" s="24"/>
      <c r="AP108" s="24"/>
      <c r="AQ108" s="24"/>
      <c r="AR108" s="47"/>
    </row>
    <row r="109" spans="1:44" ht="15.75" customHeight="1" x14ac:dyDescent="0.25">
      <c r="A109" s="40"/>
      <c r="D109" s="23"/>
      <c r="E109" s="23"/>
      <c r="F109" s="23"/>
      <c r="G109" s="23"/>
      <c r="H109" s="24"/>
      <c r="I109" s="24"/>
      <c r="J109" s="24"/>
      <c r="K109" s="24"/>
      <c r="L109" s="24"/>
      <c r="M109" s="24"/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</row>
    <row r="110" spans="1:44" ht="15.75" customHeight="1" x14ac:dyDescent="0.25">
      <c r="A110" s="40"/>
      <c r="D110" s="23"/>
      <c r="E110" s="23"/>
      <c r="F110" s="23"/>
      <c r="G110" s="16"/>
      <c r="H110" s="24"/>
      <c r="I110" s="24"/>
      <c r="J110" s="24"/>
      <c r="K110" s="24"/>
      <c r="L110" s="24"/>
      <c r="M110" s="24"/>
      <c r="Q110" s="47"/>
      <c r="R110" s="47"/>
      <c r="S110" s="30"/>
      <c r="T110" s="23"/>
      <c r="Z110" s="24"/>
      <c r="AA110" s="24"/>
      <c r="AB110" s="24"/>
      <c r="AC110" s="24"/>
      <c r="AD110" s="24"/>
      <c r="AR110" s="47"/>
    </row>
    <row r="111" spans="1:44" ht="15.75" customHeight="1" x14ac:dyDescent="0.25">
      <c r="A111" s="40"/>
      <c r="D111" s="23"/>
      <c r="E111" s="23"/>
      <c r="F111" s="23"/>
      <c r="G111" s="23"/>
      <c r="H111" s="24"/>
      <c r="I111" s="24"/>
      <c r="J111" s="24"/>
      <c r="K111" s="24"/>
      <c r="L111" s="24"/>
      <c r="M111" s="24"/>
      <c r="Q111" s="47"/>
      <c r="R111" s="47"/>
      <c r="AR111" s="47"/>
    </row>
    <row r="112" spans="1:44" ht="15.75" customHeight="1" x14ac:dyDescent="0.25">
      <c r="A112" s="40"/>
      <c r="D112" s="23"/>
      <c r="E112" s="23"/>
      <c r="F112" s="23"/>
      <c r="G112" s="23"/>
      <c r="H112" s="24"/>
      <c r="I112" s="24"/>
      <c r="J112" s="24"/>
      <c r="K112" s="24"/>
      <c r="L112" s="24"/>
      <c r="M112" s="24"/>
      <c r="Q112" s="47"/>
      <c r="R112" s="47"/>
      <c r="AR112" s="47"/>
    </row>
    <row r="113" spans="1:44" ht="15.75" customHeight="1" x14ac:dyDescent="0.25">
      <c r="A113" s="40"/>
      <c r="Q113" s="47"/>
      <c r="R113" s="47"/>
      <c r="S113" s="30"/>
      <c r="T113" s="23"/>
      <c r="Z113" s="24"/>
      <c r="AA113" s="24"/>
      <c r="AB113" s="24"/>
      <c r="AC113" s="24"/>
      <c r="AD113" s="24"/>
      <c r="AP113" s="24"/>
      <c r="AQ113" s="24"/>
      <c r="AR113" s="47"/>
    </row>
    <row r="114" spans="1:44" ht="15.75" customHeight="1" x14ac:dyDescent="0.25">
      <c r="A114" s="40"/>
      <c r="Q114" s="47"/>
      <c r="R114" s="47"/>
      <c r="AR114" s="47"/>
    </row>
    <row r="115" spans="1:44" ht="15.75" customHeight="1" x14ac:dyDescent="0.25">
      <c r="A115" s="40"/>
      <c r="Q115" s="47"/>
      <c r="R115" s="47"/>
      <c r="AR115" s="47"/>
    </row>
    <row r="116" spans="1:44" ht="15.75" customHeight="1" x14ac:dyDescent="0.25">
      <c r="A116" s="40"/>
      <c r="Q116" s="47"/>
      <c r="R116" s="47"/>
      <c r="AR116" s="47"/>
    </row>
    <row r="117" spans="1:44" ht="15.75" customHeight="1" x14ac:dyDescent="0.25">
      <c r="A117" s="40"/>
      <c r="Q117" s="47"/>
      <c r="R117" s="47"/>
      <c r="AR117" s="47"/>
    </row>
    <row r="118" spans="1:44" ht="15.75" customHeight="1" x14ac:dyDescent="0.25">
      <c r="A118" s="40"/>
      <c r="Q118" s="47"/>
      <c r="R118" s="47"/>
      <c r="AR118" s="47"/>
    </row>
    <row r="119" spans="1:44" ht="15.75" customHeight="1" x14ac:dyDescent="0.25">
      <c r="A119" s="40"/>
      <c r="Q119" s="47"/>
      <c r="R119" s="47"/>
      <c r="AR119" s="47"/>
    </row>
    <row r="120" spans="1:44" ht="15.75" customHeight="1" x14ac:dyDescent="0.25">
      <c r="A120" s="40"/>
      <c r="Q120" s="47"/>
      <c r="R120" s="47"/>
      <c r="AR120" s="47"/>
    </row>
    <row r="121" spans="1:44" ht="15.75" customHeight="1" x14ac:dyDescent="0.25">
      <c r="A121" s="40"/>
      <c r="Q121" s="47"/>
      <c r="R121" s="47"/>
      <c r="AR121" s="47"/>
    </row>
    <row r="122" spans="1:44" ht="15.75" customHeight="1" x14ac:dyDescent="0.25">
      <c r="A122" s="40"/>
      <c r="Q122" s="47"/>
      <c r="R122" s="47"/>
      <c r="S122" s="30"/>
      <c r="T122" s="23"/>
      <c r="U122" s="23"/>
      <c r="V122" s="23"/>
      <c r="W122" s="23"/>
      <c r="X122" s="11"/>
      <c r="Y122" s="23"/>
      <c r="Z122" s="24"/>
      <c r="AA122" s="24"/>
      <c r="AB122" s="24"/>
      <c r="AC122" s="24"/>
      <c r="AD122" s="24"/>
      <c r="AE122" s="115"/>
      <c r="AF122" s="115"/>
      <c r="AG122" s="24"/>
      <c r="AH122" s="24"/>
      <c r="AI122" s="24"/>
      <c r="AJ122" s="24"/>
      <c r="AK122" s="24"/>
      <c r="AL122" s="29"/>
      <c r="AR122" s="47"/>
    </row>
    <row r="123" spans="1:44" ht="15.75" customHeight="1" x14ac:dyDescent="0.25">
      <c r="A123" s="40"/>
      <c r="Q123" s="47"/>
      <c r="R123" s="47"/>
      <c r="S123" s="30"/>
      <c r="T123" s="23"/>
      <c r="U123" s="23"/>
      <c r="V123" s="23"/>
      <c r="W123" s="23"/>
      <c r="X123" s="11"/>
      <c r="Y123" s="23"/>
      <c r="Z123" s="24"/>
      <c r="AA123" s="24"/>
      <c r="AB123" s="24"/>
      <c r="AC123" s="24"/>
      <c r="AD123" s="24"/>
      <c r="AE123" s="115"/>
      <c r="AF123" s="115"/>
      <c r="AG123" s="24"/>
      <c r="AH123" s="24"/>
      <c r="AI123" s="24"/>
      <c r="AJ123" s="24"/>
      <c r="AK123" s="24"/>
      <c r="AL123" s="29"/>
      <c r="AR123" s="47"/>
    </row>
    <row r="124" spans="1:44" ht="15.75" customHeight="1" x14ac:dyDescent="0.25">
      <c r="A124" s="40"/>
      <c r="Q124" s="47"/>
      <c r="R124" s="47"/>
      <c r="S124" s="30"/>
      <c r="T124" s="23"/>
      <c r="U124" s="23"/>
      <c r="V124" s="23"/>
      <c r="W124" s="23"/>
      <c r="X124" s="11"/>
      <c r="Y124" s="23"/>
      <c r="Z124" s="24"/>
      <c r="AA124" s="24"/>
      <c r="AB124" s="24"/>
      <c r="AC124" s="24"/>
      <c r="AD124" s="24"/>
      <c r="AE124" s="115"/>
      <c r="AF124" s="115"/>
      <c r="AG124" s="24"/>
      <c r="AH124" s="24"/>
      <c r="AI124" s="24"/>
      <c r="AJ124" s="24"/>
      <c r="AK124" s="24"/>
      <c r="AL124" s="29"/>
      <c r="AR124" s="47"/>
    </row>
    <row r="125" spans="1:44" ht="15.75" customHeight="1" x14ac:dyDescent="0.25">
      <c r="A125" s="40"/>
      <c r="Q125" s="47"/>
      <c r="R125" s="47"/>
      <c r="S125" s="30"/>
      <c r="T125" s="23"/>
      <c r="U125" s="23"/>
      <c r="V125" s="23"/>
      <c r="W125" s="23"/>
      <c r="X125" s="11"/>
      <c r="Y125" s="23"/>
      <c r="Z125" s="24"/>
      <c r="AA125" s="24"/>
      <c r="AB125" s="24"/>
      <c r="AC125" s="24"/>
      <c r="AD125" s="24"/>
      <c r="AE125" s="44"/>
      <c r="AF125" s="44"/>
      <c r="AG125" s="24"/>
      <c r="AH125" s="24"/>
      <c r="AI125" s="24"/>
      <c r="AJ125" s="24"/>
      <c r="AK125" s="24"/>
      <c r="AL125" s="29"/>
      <c r="AR125" s="47"/>
    </row>
    <row r="126" spans="1:44" ht="15.75" customHeight="1" x14ac:dyDescent="0.25">
      <c r="A126" s="40"/>
      <c r="Q126" s="47"/>
      <c r="R126" s="47"/>
      <c r="S126" s="30"/>
      <c r="T126" s="23"/>
      <c r="U126" s="23"/>
      <c r="V126" s="23"/>
      <c r="W126" s="23"/>
      <c r="X126" s="11"/>
      <c r="Y126" s="23"/>
      <c r="Z126" s="24"/>
      <c r="AA126" s="24"/>
      <c r="AB126" s="24"/>
      <c r="AC126" s="24"/>
      <c r="AD126" s="24"/>
      <c r="AE126" s="44"/>
      <c r="AF126" s="44"/>
      <c r="AG126" s="24"/>
      <c r="AH126" s="24"/>
      <c r="AI126" s="24"/>
      <c r="AJ126" s="24"/>
      <c r="AK126" s="24"/>
      <c r="AL126" s="29"/>
      <c r="AR126" s="47"/>
    </row>
    <row r="127" spans="1:44" ht="15.75" customHeight="1" x14ac:dyDescent="0.25">
      <c r="A127" s="40"/>
      <c r="Q127" s="47"/>
      <c r="R127" s="47"/>
      <c r="S127" s="30"/>
      <c r="T127" s="23"/>
      <c r="U127" s="23"/>
      <c r="V127" s="23"/>
      <c r="W127" s="23"/>
      <c r="X127" s="11"/>
      <c r="Y127" s="23"/>
      <c r="Z127" s="24"/>
      <c r="AA127" s="24"/>
      <c r="AB127" s="24"/>
      <c r="AC127" s="24"/>
      <c r="AD127" s="24"/>
      <c r="AE127" s="44"/>
      <c r="AF127" s="44"/>
      <c r="AG127" s="24"/>
      <c r="AH127" s="24"/>
      <c r="AI127" s="24"/>
      <c r="AJ127" s="24"/>
      <c r="AK127" s="24"/>
      <c r="AL127" s="29"/>
      <c r="AR127" s="47"/>
    </row>
    <row r="128" spans="1:44" ht="15.75" customHeight="1" x14ac:dyDescent="0.25">
      <c r="A128" s="40"/>
      <c r="Q128" s="47"/>
      <c r="R128" s="47"/>
      <c r="AR128" s="47"/>
    </row>
    <row r="129" spans="1:44" ht="15.75" customHeight="1" x14ac:dyDescent="0.25">
      <c r="A129" s="40"/>
      <c r="Q129" s="47"/>
      <c r="R129" s="47"/>
      <c r="AR129" s="47"/>
    </row>
    <row r="130" spans="1:44" ht="15.75" customHeight="1" x14ac:dyDescent="0.25">
      <c r="A130" s="40"/>
      <c r="Q130" s="47"/>
      <c r="R130" s="47"/>
      <c r="AR130" s="47"/>
    </row>
    <row r="131" spans="1:44" ht="15.75" customHeight="1" x14ac:dyDescent="0.25">
      <c r="A131" s="40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x14ac:dyDescent="0.25">
      <c r="A133" s="40"/>
      <c r="Q133" s="47"/>
      <c r="R133" s="47"/>
      <c r="AR133" s="47"/>
    </row>
    <row r="134" spans="1:44" ht="15.75" customHeight="1" x14ac:dyDescent="0.25">
      <c r="A134" s="40"/>
      <c r="Q134" s="47"/>
      <c r="R134" s="47"/>
      <c r="AR134" s="47"/>
    </row>
    <row r="135" spans="1:44" ht="15.75" customHeight="1" x14ac:dyDescent="0.25">
      <c r="A135" s="40"/>
      <c r="Q135" s="47"/>
      <c r="R135" s="47"/>
      <c r="AR135" s="47"/>
    </row>
    <row r="136" spans="1:44" ht="15.75" customHeight="1" x14ac:dyDescent="0.25">
      <c r="A136" s="40"/>
      <c r="Q136" s="40"/>
      <c r="R136" s="40"/>
      <c r="AR136" s="40"/>
    </row>
    <row r="137" spans="1:44" ht="15.75" customHeight="1" x14ac:dyDescent="0.25">
      <c r="A137" s="40"/>
      <c r="Q137" s="40"/>
      <c r="R137" s="40"/>
      <c r="AR137" s="40"/>
    </row>
    <row r="138" spans="1:44" ht="15.75" customHeight="1" x14ac:dyDescent="0.25">
      <c r="A138" s="40"/>
      <c r="Q138" s="40"/>
      <c r="R138" s="40"/>
      <c r="AR138" s="40"/>
    </row>
    <row r="139" spans="1:44" ht="15.75" customHeight="1" x14ac:dyDescent="0.25">
      <c r="A139" s="40"/>
      <c r="Q139" s="40"/>
      <c r="R139" s="40"/>
      <c r="AR139" s="40"/>
    </row>
    <row r="140" spans="1:44" ht="15.75" customHeight="1" x14ac:dyDescent="0.25">
      <c r="A140" s="40"/>
      <c r="Q140" s="40"/>
      <c r="R140" s="40"/>
      <c r="S140" s="30"/>
      <c r="T140" s="23"/>
      <c r="U140" s="23"/>
      <c r="V140" s="23"/>
      <c r="W140" s="23"/>
      <c r="X140" s="11"/>
      <c r="Y140" s="23"/>
      <c r="Z140" s="24"/>
      <c r="AA140" s="24"/>
      <c r="AB140" s="24"/>
      <c r="AC140" s="24"/>
      <c r="AD140" s="24"/>
      <c r="AE140" s="29"/>
      <c r="AF140" s="24"/>
      <c r="AG140" s="24"/>
      <c r="AH140" s="24"/>
      <c r="AI140" s="24"/>
      <c r="AJ140" s="24"/>
      <c r="AK140" s="24"/>
      <c r="AL140" s="26"/>
      <c r="AR140" s="40"/>
    </row>
    <row r="141" spans="1:44" ht="15.75" customHeight="1" x14ac:dyDescent="0.25">
      <c r="A141" s="40"/>
      <c r="Q141" s="40"/>
      <c r="R141" s="40"/>
      <c r="S141" s="30"/>
      <c r="T141" s="23"/>
      <c r="AA141" s="24"/>
      <c r="AB141" s="24"/>
      <c r="AC141" s="24"/>
      <c r="AD141" s="24"/>
      <c r="AE141" s="29"/>
      <c r="AF141" s="24"/>
      <c r="AG141" s="24"/>
      <c r="AH141" s="24"/>
      <c r="AI141" s="24"/>
      <c r="AJ141" s="24"/>
      <c r="AK141" s="24"/>
      <c r="AL141" s="26"/>
      <c r="AR141" s="40"/>
    </row>
    <row r="142" spans="1:44" ht="15.75" customHeight="1" x14ac:dyDescent="0.25">
      <c r="A142" s="40"/>
      <c r="Q142" s="40"/>
      <c r="R142" s="40"/>
      <c r="S142" s="30"/>
      <c r="T142" s="23"/>
      <c r="U142" s="23"/>
      <c r="V142" s="23"/>
      <c r="W142" s="23"/>
      <c r="X142" s="11"/>
      <c r="Y142" s="23"/>
      <c r="Z142" s="24"/>
      <c r="AA142" s="24"/>
      <c r="AB142" s="24"/>
      <c r="AC142" s="24"/>
      <c r="AD142" s="24"/>
      <c r="AE142" s="29"/>
      <c r="AF142" s="24"/>
      <c r="AG142" s="24"/>
      <c r="AH142" s="24"/>
      <c r="AI142" s="24"/>
      <c r="AJ142" s="24"/>
      <c r="AK142" s="24"/>
      <c r="AL142" s="26"/>
      <c r="AR142" s="40"/>
    </row>
    <row r="143" spans="1:44" ht="15.75" customHeight="1" x14ac:dyDescent="0.25">
      <c r="A143" s="40"/>
      <c r="Q143" s="45"/>
      <c r="R143" s="45"/>
      <c r="AR143" s="45"/>
    </row>
    <row r="144" spans="1:44" ht="15.75" customHeight="1" x14ac:dyDescent="0.25">
      <c r="A144" s="40"/>
      <c r="Q144" s="45"/>
      <c r="R144" s="45"/>
      <c r="AR144" s="45"/>
    </row>
    <row r="145" spans="1:44" ht="15.75" customHeight="1" x14ac:dyDescent="0.25">
      <c r="A145" s="40"/>
      <c r="D145" s="23"/>
      <c r="E145" s="23"/>
      <c r="F145" s="23"/>
      <c r="G145" s="23"/>
      <c r="I145" s="24"/>
      <c r="J145" s="24"/>
      <c r="K145" s="24"/>
      <c r="L145" s="24"/>
      <c r="M145" s="24"/>
      <c r="Q145" s="45"/>
      <c r="R145" s="45"/>
      <c r="AR145" s="45"/>
    </row>
    <row r="146" spans="1:44" ht="15.75" x14ac:dyDescent="0.25">
      <c r="A146" s="40"/>
      <c r="Q146" s="45"/>
      <c r="R146" s="45"/>
      <c r="AR146" s="45"/>
    </row>
    <row r="147" spans="1:44" ht="15" x14ac:dyDescent="0.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9"/>
    </row>
  </sheetData>
  <mergeCells count="25">
    <mergeCell ref="AE124:AF124"/>
    <mergeCell ref="G75:M75"/>
    <mergeCell ref="S75:AQ75"/>
    <mergeCell ref="AE97:AF97"/>
    <mergeCell ref="AE122:AF122"/>
    <mergeCell ref="AE123:AF123"/>
    <mergeCell ref="AG94:AH94"/>
    <mergeCell ref="AG95:AH95"/>
    <mergeCell ref="AG96:AH96"/>
    <mergeCell ref="E14:F14"/>
    <mergeCell ref="B74:P74"/>
    <mergeCell ref="S74:AQ74"/>
    <mergeCell ref="AG11:AH11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0:AH10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DFF43-F867-4CD4-B02A-B6220B291279}">
  <dimension ref="A1:CN214"/>
  <sheetViews>
    <sheetView zoomScale="70" zoomScaleNormal="70" zoomScaleSheetLayoutView="78" workbookViewId="0">
      <selection activeCell="BC119" sqref="BC119:BC130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27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26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707</v>
      </c>
      <c r="C4" s="6" t="s">
        <v>131</v>
      </c>
      <c r="D4" s="11"/>
      <c r="E4" s="6"/>
      <c r="F4" s="11"/>
      <c r="G4" s="5">
        <v>4</v>
      </c>
      <c r="H4" s="5">
        <v>0</v>
      </c>
      <c r="I4" s="5">
        <v>1</v>
      </c>
      <c r="J4" s="5">
        <f t="shared" ref="J4:J11" si="0">2*G4+I4</f>
        <v>9</v>
      </c>
      <c r="K4" s="38">
        <f t="shared" ref="K4:K11" si="1">+J4/((G4+H4+I4)*2)</f>
        <v>0.9</v>
      </c>
      <c r="L4" s="5">
        <f>+$BB$19</f>
        <v>18</v>
      </c>
      <c r="M4" s="5">
        <v>3</v>
      </c>
      <c r="N4" s="5">
        <f>+$BC$19</f>
        <v>29</v>
      </c>
      <c r="O4" s="5">
        <f>+$BE$19</f>
        <v>6</v>
      </c>
      <c r="P4" s="5" t="s">
        <v>778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708</v>
      </c>
      <c r="C5" s="6" t="s">
        <v>23</v>
      </c>
      <c r="D5" s="11"/>
      <c r="E5" s="6"/>
      <c r="F5" s="11"/>
      <c r="G5" s="5">
        <v>3</v>
      </c>
      <c r="H5" s="5">
        <v>1</v>
      </c>
      <c r="I5" s="5">
        <v>1</v>
      </c>
      <c r="J5" s="5">
        <f t="shared" si="0"/>
        <v>7</v>
      </c>
      <c r="K5" s="38">
        <f t="shared" si="1"/>
        <v>0.7</v>
      </c>
      <c r="L5" s="5">
        <f>+$BB$92</f>
        <v>9</v>
      </c>
      <c r="M5" s="5">
        <v>7</v>
      </c>
      <c r="N5" s="5">
        <f>+$BC$92</f>
        <v>12</v>
      </c>
      <c r="O5" s="5">
        <f>+$BE$92</f>
        <v>8</v>
      </c>
      <c r="P5" s="5" t="s">
        <v>820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712</v>
      </c>
      <c r="C6" s="6" t="s">
        <v>21</v>
      </c>
      <c r="D6" s="11"/>
      <c r="E6" s="6"/>
      <c r="F6" s="11"/>
      <c r="G6" s="5">
        <v>2</v>
      </c>
      <c r="H6" s="5">
        <v>3</v>
      </c>
      <c r="I6" s="5">
        <v>0</v>
      </c>
      <c r="J6" s="5">
        <f t="shared" si="0"/>
        <v>4</v>
      </c>
      <c r="K6" s="38">
        <f t="shared" si="1"/>
        <v>0.4</v>
      </c>
      <c r="L6" s="5">
        <f>+$BB$105</f>
        <v>9</v>
      </c>
      <c r="M6" s="5">
        <v>13</v>
      </c>
      <c r="N6" s="5">
        <f>+$BC$105</f>
        <v>13</v>
      </c>
      <c r="O6" s="5">
        <f>+$BE$105</f>
        <v>8</v>
      </c>
      <c r="P6" s="5" t="s">
        <v>779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S6" s="23" t="s">
        <v>862</v>
      </c>
      <c r="BY6" s="84"/>
      <c r="BZ6" s="24">
        <v>1</v>
      </c>
      <c r="CA6" s="24"/>
      <c r="CB6" s="24">
        <f t="shared" ref="CB6" si="2">+BZ6+CA6</f>
        <v>1</v>
      </c>
      <c r="CC6" s="85"/>
      <c r="CD6" s="84"/>
      <c r="CE6" s="24">
        <f t="shared" ref="CE6" si="3">+CJ6+BZ6</f>
        <v>1</v>
      </c>
      <c r="CF6" s="24"/>
      <c r="CG6" s="24">
        <f t="shared" ref="CG6" si="4">+CL6+CB6</f>
        <v>1</v>
      </c>
      <c r="CH6" s="85"/>
      <c r="CI6" s="24"/>
      <c r="CJ6" s="24">
        <v>0</v>
      </c>
      <c r="CK6" s="24"/>
      <c r="CL6" s="24">
        <f t="shared" ref="CL6" si="5">+CJ6+CK6</f>
        <v>0</v>
      </c>
      <c r="CM6" s="85"/>
      <c r="CN6" s="45"/>
    </row>
    <row r="7" spans="1:92" ht="15.95" customHeight="1" thickBot="1" x14ac:dyDescent="0.3">
      <c r="A7" s="40"/>
      <c r="B7" s="4" t="s">
        <v>732</v>
      </c>
      <c r="C7" s="2" t="s">
        <v>132</v>
      </c>
      <c r="D7" s="80"/>
      <c r="E7" s="80"/>
      <c r="F7" s="80"/>
      <c r="G7" s="4">
        <v>0</v>
      </c>
      <c r="H7" s="4">
        <v>5</v>
      </c>
      <c r="I7" s="4">
        <v>0</v>
      </c>
      <c r="J7" s="4">
        <f t="shared" si="0"/>
        <v>0</v>
      </c>
      <c r="K7" s="81">
        <f t="shared" si="1"/>
        <v>0</v>
      </c>
      <c r="L7" s="4">
        <f>+$BB$32</f>
        <v>5</v>
      </c>
      <c r="M7" s="4">
        <v>18</v>
      </c>
      <c r="N7" s="4">
        <f>+$BC$32</f>
        <v>9</v>
      </c>
      <c r="O7" s="4">
        <f>+$BE$32</f>
        <v>10</v>
      </c>
      <c r="P7" s="4" t="s">
        <v>819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7</v>
      </c>
      <c r="BB7" s="24">
        <v>1</v>
      </c>
      <c r="BC7" s="24">
        <v>2</v>
      </c>
      <c r="BD7" s="24">
        <f t="shared" ref="BD7:BD18" si="6">+BB7+BC7</f>
        <v>3</v>
      </c>
      <c r="BE7" s="85">
        <v>0</v>
      </c>
      <c r="BF7" s="84">
        <f t="shared" ref="BF7:BJ18" si="7">+BK7+BA7</f>
        <v>32</v>
      </c>
      <c r="BG7" s="24">
        <f t="shared" si="7"/>
        <v>5</v>
      </c>
      <c r="BH7" s="24">
        <f t="shared" si="7"/>
        <v>5</v>
      </c>
      <c r="BI7" s="24">
        <f t="shared" si="7"/>
        <v>10</v>
      </c>
      <c r="BJ7" s="85">
        <f t="shared" si="7"/>
        <v>2</v>
      </c>
      <c r="BK7" s="24">
        <v>25</v>
      </c>
      <c r="BL7" s="24">
        <v>4</v>
      </c>
      <c r="BM7" s="24">
        <v>3</v>
      </c>
      <c r="BN7" s="24">
        <f t="shared" ref="BN7:BN18" si="8">+BL7+BM7</f>
        <v>7</v>
      </c>
      <c r="BO7" s="85">
        <v>2</v>
      </c>
      <c r="BP7" s="45"/>
      <c r="BQ7" s="40"/>
      <c r="BR7" s="30">
        <v>8.5</v>
      </c>
      <c r="BS7" s="23" t="s">
        <v>553</v>
      </c>
      <c r="BT7" s="23"/>
      <c r="BU7" s="23"/>
      <c r="BV7" s="23"/>
      <c r="BW7" s="24"/>
      <c r="BX7" s="23"/>
      <c r="BY7" s="84">
        <v>0</v>
      </c>
      <c r="BZ7" s="24">
        <v>0</v>
      </c>
      <c r="CA7" s="24">
        <v>0</v>
      </c>
      <c r="CB7" s="24">
        <f t="shared" ref="CB7:CB55" si="9">+BZ7+CA7</f>
        <v>0</v>
      </c>
      <c r="CC7" s="85">
        <v>0</v>
      </c>
      <c r="CD7" s="84">
        <f t="shared" ref="CD7:CH55" si="10">+CI7+BY7</f>
        <v>2</v>
      </c>
      <c r="CE7" s="24">
        <f t="shared" si="10"/>
        <v>0</v>
      </c>
      <c r="CF7" s="24">
        <f t="shared" si="10"/>
        <v>0</v>
      </c>
      <c r="CG7" s="24">
        <f t="shared" si="10"/>
        <v>0</v>
      </c>
      <c r="CH7" s="85">
        <f t="shared" si="10"/>
        <v>0</v>
      </c>
      <c r="CI7" s="24">
        <v>2</v>
      </c>
      <c r="CJ7" s="24">
        <v>0</v>
      </c>
      <c r="CK7" s="24">
        <v>0</v>
      </c>
      <c r="CL7" s="24">
        <f t="shared" ref="CL7:CL10" si="11">+CJ7+CK7</f>
        <v>0</v>
      </c>
      <c r="CM7" s="85">
        <v>0</v>
      </c>
      <c r="CN7" s="45"/>
    </row>
    <row r="8" spans="1:92" ht="15.95" customHeight="1" x14ac:dyDescent="0.25">
      <c r="A8" s="40"/>
      <c r="B8" s="9" t="s">
        <v>709</v>
      </c>
      <c r="C8" s="82" t="s">
        <v>160</v>
      </c>
      <c r="D8" s="35"/>
      <c r="E8" s="35"/>
      <c r="F8" s="35"/>
      <c r="G8" s="9">
        <v>4</v>
      </c>
      <c r="H8" s="9">
        <v>1</v>
      </c>
      <c r="I8" s="9">
        <v>0</v>
      </c>
      <c r="J8" s="9">
        <f t="shared" si="0"/>
        <v>8</v>
      </c>
      <c r="K8" s="83">
        <f t="shared" si="1"/>
        <v>0.8</v>
      </c>
      <c r="L8" s="9">
        <f>+$BB$58</f>
        <v>19</v>
      </c>
      <c r="M8" s="9">
        <v>12</v>
      </c>
      <c r="N8" s="9">
        <f>+$BC$58</f>
        <v>30</v>
      </c>
      <c r="O8" s="9">
        <f>+$BE$58</f>
        <v>8</v>
      </c>
      <c r="P8" s="9" t="s">
        <v>821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12">+AD8+AE8+AF8</f>
        <v>21</v>
      </c>
      <c r="AD8" s="24">
        <f t="shared" ref="AD8:AF15" si="13">SUMIF($V$23:$V$30,$V8,AD$23:AD$30)+SUMIF($V$38:$V$45,$V8,AD$38:AD$45)</f>
        <v>14</v>
      </c>
      <c r="AE8" s="24">
        <f t="shared" si="13"/>
        <v>3</v>
      </c>
      <c r="AF8" s="24">
        <f t="shared" si="13"/>
        <v>4</v>
      </c>
      <c r="AG8" s="115">
        <f t="shared" ref="AG8:AG16" si="14">+(AD8*2+AF8)/(2*AC8)</f>
        <v>0.76190476190476186</v>
      </c>
      <c r="AH8" s="115"/>
      <c r="AI8" s="24">
        <f t="shared" ref="AI8:AK15" si="15">SUMIF($V$23:$V$30,$V8,AI$23:AI$30)+SUMIF($V$38:$V$45,$V8,AI$38:AI$45)</f>
        <v>37</v>
      </c>
      <c r="AJ8" s="24">
        <f t="shared" si="15"/>
        <v>0</v>
      </c>
      <c r="AK8" s="24">
        <f t="shared" si="15"/>
        <v>3</v>
      </c>
      <c r="AL8" s="26">
        <f t="shared" ref="AL8:AL16" si="16">+AI8/AC8</f>
        <v>1.7619047619047619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5</v>
      </c>
      <c r="BB8" s="24">
        <v>0</v>
      </c>
      <c r="BC8" s="24">
        <v>0</v>
      </c>
      <c r="BD8" s="24">
        <f t="shared" si="6"/>
        <v>0</v>
      </c>
      <c r="BE8" s="85">
        <v>0</v>
      </c>
      <c r="BF8" s="84">
        <f t="shared" si="7"/>
        <v>21</v>
      </c>
      <c r="BG8" s="24">
        <f t="shared" si="7"/>
        <v>0</v>
      </c>
      <c r="BH8" s="24">
        <f t="shared" si="7"/>
        <v>1</v>
      </c>
      <c r="BI8" s="24">
        <f t="shared" si="7"/>
        <v>1</v>
      </c>
      <c r="BJ8" s="85">
        <f t="shared" si="7"/>
        <v>0</v>
      </c>
      <c r="BK8" s="24">
        <v>16</v>
      </c>
      <c r="BL8" s="24">
        <v>0</v>
      </c>
      <c r="BM8" s="24">
        <v>1</v>
      </c>
      <c r="BN8" s="24">
        <f t="shared" si="8"/>
        <v>1</v>
      </c>
      <c r="BO8" s="85">
        <v>0</v>
      </c>
      <c r="BP8" s="45"/>
      <c r="BQ8" s="40"/>
      <c r="BR8" s="30">
        <v>9</v>
      </c>
      <c r="BS8" s="23" t="s">
        <v>449</v>
      </c>
      <c r="BT8" s="23"/>
      <c r="BU8" s="23"/>
      <c r="BV8" s="23"/>
      <c r="BW8" s="24"/>
      <c r="BX8" s="23"/>
      <c r="BY8" s="84">
        <v>0</v>
      </c>
      <c r="BZ8" s="24">
        <v>0</v>
      </c>
      <c r="CA8" s="24">
        <v>0</v>
      </c>
      <c r="CB8" s="24">
        <f t="shared" si="9"/>
        <v>0</v>
      </c>
      <c r="CC8" s="85">
        <v>0</v>
      </c>
      <c r="CD8" s="84">
        <f t="shared" si="10"/>
        <v>2</v>
      </c>
      <c r="CE8" s="24">
        <f t="shared" si="10"/>
        <v>0</v>
      </c>
      <c r="CF8" s="24">
        <f t="shared" si="10"/>
        <v>0</v>
      </c>
      <c r="CG8" s="24">
        <f t="shared" si="10"/>
        <v>0</v>
      </c>
      <c r="CH8" s="85">
        <f t="shared" si="10"/>
        <v>0</v>
      </c>
      <c r="CI8" s="24">
        <v>2</v>
      </c>
      <c r="CJ8" s="24">
        <v>0</v>
      </c>
      <c r="CK8" s="24">
        <v>0</v>
      </c>
      <c r="CL8" s="24">
        <f t="shared" si="11"/>
        <v>0</v>
      </c>
      <c r="CM8" s="85">
        <v>0</v>
      </c>
      <c r="CN8" s="45"/>
    </row>
    <row r="9" spans="1:92" ht="15.95" customHeight="1" x14ac:dyDescent="0.25">
      <c r="A9" s="40"/>
      <c r="B9" s="5" t="s">
        <v>711</v>
      </c>
      <c r="C9" s="6" t="s">
        <v>161</v>
      </c>
      <c r="D9" s="11"/>
      <c r="E9" s="6"/>
      <c r="F9" s="11"/>
      <c r="G9" s="5">
        <v>3</v>
      </c>
      <c r="H9" s="5">
        <v>1</v>
      </c>
      <c r="I9" s="5">
        <v>1</v>
      </c>
      <c r="J9" s="5">
        <f t="shared" si="0"/>
        <v>7</v>
      </c>
      <c r="K9" s="38">
        <f t="shared" si="1"/>
        <v>0.7</v>
      </c>
      <c r="L9" s="5">
        <f>+$BB$118</f>
        <v>17</v>
      </c>
      <c r="M9" s="5">
        <v>10</v>
      </c>
      <c r="N9" s="5">
        <f>+$BC$118</f>
        <v>27</v>
      </c>
      <c r="O9" s="5">
        <f>+$BE$118</f>
        <v>4</v>
      </c>
      <c r="P9" s="5" t="s">
        <v>780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12"/>
        <v>19</v>
      </c>
      <c r="AD9" s="24">
        <f t="shared" si="13"/>
        <v>13</v>
      </c>
      <c r="AE9" s="24">
        <f t="shared" si="13"/>
        <v>4</v>
      </c>
      <c r="AF9" s="24">
        <f t="shared" si="13"/>
        <v>2</v>
      </c>
      <c r="AG9" s="115">
        <f t="shared" si="14"/>
        <v>0.73684210526315785</v>
      </c>
      <c r="AH9" s="115"/>
      <c r="AI9" s="24">
        <f t="shared" si="15"/>
        <v>39</v>
      </c>
      <c r="AJ9" s="24">
        <f t="shared" si="15"/>
        <v>2</v>
      </c>
      <c r="AK9" s="24">
        <f t="shared" si="15"/>
        <v>3</v>
      </c>
      <c r="AL9" s="26">
        <f t="shared" si="16"/>
        <v>2.0526315789473686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5</v>
      </c>
      <c r="BB9" s="24">
        <v>2</v>
      </c>
      <c r="BC9" s="24">
        <v>5</v>
      </c>
      <c r="BD9" s="24">
        <f t="shared" si="6"/>
        <v>7</v>
      </c>
      <c r="BE9" s="85">
        <v>2</v>
      </c>
      <c r="BF9" s="84">
        <f t="shared" si="7"/>
        <v>27</v>
      </c>
      <c r="BG9" s="24">
        <f t="shared" si="7"/>
        <v>34</v>
      </c>
      <c r="BH9" s="24">
        <f t="shared" si="7"/>
        <v>27</v>
      </c>
      <c r="BI9" s="24">
        <f t="shared" si="7"/>
        <v>61</v>
      </c>
      <c r="BJ9" s="85">
        <f t="shared" si="7"/>
        <v>10</v>
      </c>
      <c r="BK9" s="24">
        <v>22</v>
      </c>
      <c r="BL9" s="24">
        <v>32</v>
      </c>
      <c r="BM9" s="24">
        <v>22</v>
      </c>
      <c r="BN9" s="24">
        <f t="shared" si="8"/>
        <v>54</v>
      </c>
      <c r="BO9" s="85">
        <v>8</v>
      </c>
      <c r="BP9" s="45"/>
      <c r="BQ9" s="40"/>
      <c r="BR9" s="30">
        <v>8</v>
      </c>
      <c r="BS9" s="23" t="s">
        <v>860</v>
      </c>
      <c r="BT9" s="23"/>
      <c r="BU9" s="23"/>
      <c r="BV9" s="23"/>
      <c r="BW9" s="24"/>
      <c r="BX9" s="23"/>
      <c r="BY9" s="84">
        <v>4</v>
      </c>
      <c r="BZ9" s="24">
        <v>1</v>
      </c>
      <c r="CA9" s="24">
        <v>1</v>
      </c>
      <c r="CB9" s="24">
        <f t="shared" si="9"/>
        <v>2</v>
      </c>
      <c r="CC9" s="85">
        <v>0</v>
      </c>
      <c r="CD9" s="84">
        <f t="shared" si="10"/>
        <v>9</v>
      </c>
      <c r="CE9" s="24">
        <f t="shared" si="10"/>
        <v>2</v>
      </c>
      <c r="CF9" s="24">
        <f t="shared" si="10"/>
        <v>5</v>
      </c>
      <c r="CG9" s="24">
        <f t="shared" si="10"/>
        <v>7</v>
      </c>
      <c r="CH9" s="85">
        <f t="shared" si="10"/>
        <v>2</v>
      </c>
      <c r="CI9" s="24">
        <v>5</v>
      </c>
      <c r="CJ9" s="24">
        <v>1</v>
      </c>
      <c r="CK9" s="24">
        <v>4</v>
      </c>
      <c r="CL9" s="24">
        <f t="shared" si="11"/>
        <v>5</v>
      </c>
      <c r="CM9" s="85">
        <v>2</v>
      </c>
      <c r="CN9" s="45"/>
    </row>
    <row r="10" spans="1:92" ht="15.95" customHeight="1" x14ac:dyDescent="0.25">
      <c r="A10" s="46"/>
      <c r="B10" s="5" t="s">
        <v>731</v>
      </c>
      <c r="C10" s="6" t="s">
        <v>15</v>
      </c>
      <c r="D10" s="11"/>
      <c r="E10" s="6"/>
      <c r="F10" s="11"/>
      <c r="G10" s="5">
        <v>1</v>
      </c>
      <c r="H10" s="5">
        <v>3</v>
      </c>
      <c r="I10" s="5">
        <v>1</v>
      </c>
      <c r="J10" s="5">
        <f t="shared" si="0"/>
        <v>3</v>
      </c>
      <c r="K10" s="38">
        <f t="shared" si="1"/>
        <v>0.3</v>
      </c>
      <c r="L10" s="5">
        <f>+$BB$131</f>
        <v>15</v>
      </c>
      <c r="M10" s="5">
        <v>21</v>
      </c>
      <c r="N10" s="5">
        <f>+$BC$131</f>
        <v>18</v>
      </c>
      <c r="O10" s="5">
        <f>+$BE$131</f>
        <v>10</v>
      </c>
      <c r="P10" s="5" t="s">
        <v>822</v>
      </c>
      <c r="Q10" s="46"/>
      <c r="R10" s="46"/>
      <c r="U10" s="30">
        <v>7.5</v>
      </c>
      <c r="V10" s="23" t="s">
        <v>98</v>
      </c>
      <c r="X10" s="23"/>
      <c r="Y10" s="23"/>
      <c r="Z10" s="23" t="s">
        <v>19</v>
      </c>
      <c r="AB10" s="24"/>
      <c r="AC10" s="24">
        <f>+AD10+AE10+AF10</f>
        <v>21</v>
      </c>
      <c r="AD10" s="24">
        <f t="shared" ref="AD10:AF11" si="17">SUMIF($V$23:$V$30,$V10,AD$23:AD$30)+SUMIF($V$38:$V$45,$V10,AD$38:AD$45)</f>
        <v>14</v>
      </c>
      <c r="AE10" s="24">
        <f t="shared" si="17"/>
        <v>5</v>
      </c>
      <c r="AF10" s="24">
        <f t="shared" si="17"/>
        <v>2</v>
      </c>
      <c r="AG10" s="115">
        <f>+(AD10*2+AF10)/(2*AC10)</f>
        <v>0.7142857142857143</v>
      </c>
      <c r="AH10" s="115"/>
      <c r="AI10" s="24">
        <f t="shared" ref="AI10:AK11" si="18">SUMIF($V$23:$V$30,$V10,AI$23:AI$30)+SUMIF($V$38:$V$45,$V10,AI$38:AI$45)</f>
        <v>57</v>
      </c>
      <c r="AJ10" s="24">
        <f t="shared" si="18"/>
        <v>1</v>
      </c>
      <c r="AK10" s="24">
        <f t="shared" si="18"/>
        <v>3</v>
      </c>
      <c r="AL10" s="26">
        <f>+AI10/AC10</f>
        <v>2.7142857142857144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5</v>
      </c>
      <c r="BB10" s="24">
        <v>5</v>
      </c>
      <c r="BC10" s="24">
        <v>5</v>
      </c>
      <c r="BD10" s="24">
        <f t="shared" si="6"/>
        <v>10</v>
      </c>
      <c r="BE10" s="85">
        <v>0</v>
      </c>
      <c r="BF10" s="84">
        <f t="shared" si="7"/>
        <v>27</v>
      </c>
      <c r="BG10" s="24">
        <f t="shared" si="7"/>
        <v>28</v>
      </c>
      <c r="BH10" s="24">
        <f t="shared" si="7"/>
        <v>38</v>
      </c>
      <c r="BI10" s="24">
        <f t="shared" si="7"/>
        <v>66</v>
      </c>
      <c r="BJ10" s="85">
        <f t="shared" si="7"/>
        <v>6</v>
      </c>
      <c r="BK10" s="24">
        <v>22</v>
      </c>
      <c r="BL10" s="24">
        <v>23</v>
      </c>
      <c r="BM10" s="24">
        <v>33</v>
      </c>
      <c r="BN10" s="24">
        <f t="shared" si="8"/>
        <v>56</v>
      </c>
      <c r="BO10" s="85">
        <v>6</v>
      </c>
      <c r="BP10" s="45"/>
      <c r="BQ10" s="46"/>
      <c r="BR10" s="30">
        <v>6</v>
      </c>
      <c r="BS10" s="23" t="s">
        <v>551</v>
      </c>
      <c r="BT10" s="23"/>
      <c r="BU10" s="23"/>
      <c r="BV10" s="23"/>
      <c r="BW10" s="24"/>
      <c r="BX10" s="23"/>
      <c r="BY10" s="84">
        <v>0</v>
      </c>
      <c r="BZ10" s="24">
        <v>0</v>
      </c>
      <c r="CA10" s="24">
        <v>0</v>
      </c>
      <c r="CB10" s="24">
        <f t="shared" si="9"/>
        <v>0</v>
      </c>
      <c r="CC10" s="85">
        <v>0</v>
      </c>
      <c r="CD10" s="84">
        <f t="shared" si="10"/>
        <v>1</v>
      </c>
      <c r="CE10" s="24">
        <f t="shared" si="10"/>
        <v>0</v>
      </c>
      <c r="CF10" s="24">
        <f t="shared" si="10"/>
        <v>0</v>
      </c>
      <c r="CG10" s="24">
        <f t="shared" si="10"/>
        <v>0</v>
      </c>
      <c r="CH10" s="85">
        <f t="shared" si="10"/>
        <v>0</v>
      </c>
      <c r="CI10" s="24">
        <v>1</v>
      </c>
      <c r="CJ10" s="24">
        <v>0</v>
      </c>
      <c r="CK10" s="24">
        <v>0</v>
      </c>
      <c r="CL10" s="24">
        <f t="shared" si="11"/>
        <v>0</v>
      </c>
      <c r="CM10" s="85">
        <v>0</v>
      </c>
      <c r="CN10" s="45"/>
    </row>
    <row r="11" spans="1:92" ht="15.95" customHeight="1" thickBot="1" x14ac:dyDescent="0.3">
      <c r="A11" s="46"/>
      <c r="B11" s="5" t="s">
        <v>710</v>
      </c>
      <c r="C11" s="6" t="s">
        <v>47</v>
      </c>
      <c r="D11" s="11"/>
      <c r="E11" s="11"/>
      <c r="F11" s="11"/>
      <c r="G11" s="5">
        <v>1</v>
      </c>
      <c r="H11" s="5">
        <v>4</v>
      </c>
      <c r="I11" s="5">
        <v>0</v>
      </c>
      <c r="J11" s="5">
        <f t="shared" si="0"/>
        <v>2</v>
      </c>
      <c r="K11" s="38">
        <f t="shared" si="1"/>
        <v>0.2</v>
      </c>
      <c r="L11" s="5">
        <f>+$BB$45</f>
        <v>12</v>
      </c>
      <c r="M11" s="5">
        <v>20</v>
      </c>
      <c r="N11" s="5">
        <f>+$BC$45</f>
        <v>20</v>
      </c>
      <c r="O11" s="5">
        <f>+$BE$45</f>
        <v>10</v>
      </c>
      <c r="P11" s="5" t="s">
        <v>781</v>
      </c>
      <c r="Q11" s="46"/>
      <c r="R11" s="46"/>
      <c r="U11" s="30">
        <v>7.5</v>
      </c>
      <c r="V11" s="23" t="s">
        <v>16</v>
      </c>
      <c r="X11" s="23"/>
      <c r="Y11" s="23"/>
      <c r="Z11" s="23" t="s">
        <v>17</v>
      </c>
      <c r="AB11" s="24"/>
      <c r="AC11" s="24">
        <f>+AD11+AE11+AF11</f>
        <v>22</v>
      </c>
      <c r="AD11" s="24">
        <f t="shared" si="17"/>
        <v>7</v>
      </c>
      <c r="AE11" s="24">
        <f t="shared" si="17"/>
        <v>10</v>
      </c>
      <c r="AF11" s="24">
        <f t="shared" si="17"/>
        <v>5</v>
      </c>
      <c r="AG11" s="115">
        <f>+(AD11*2+AF11)/(2*AC11)</f>
        <v>0.43181818181818182</v>
      </c>
      <c r="AH11" s="115"/>
      <c r="AI11" s="24">
        <f t="shared" si="18"/>
        <v>60</v>
      </c>
      <c r="AJ11" s="24">
        <f t="shared" si="18"/>
        <v>0</v>
      </c>
      <c r="AK11" s="24">
        <f t="shared" si="18"/>
        <v>3</v>
      </c>
      <c r="AL11" s="26">
        <f>+AI11/AC11</f>
        <v>2.7272727272727271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5</v>
      </c>
      <c r="BB11" s="24">
        <v>1</v>
      </c>
      <c r="BC11" s="24">
        <v>2</v>
      </c>
      <c r="BD11" s="24">
        <f t="shared" si="6"/>
        <v>3</v>
      </c>
      <c r="BE11" s="85">
        <v>2</v>
      </c>
      <c r="BF11" s="84">
        <f t="shared" si="7"/>
        <v>25</v>
      </c>
      <c r="BG11" s="24">
        <f t="shared" si="7"/>
        <v>6</v>
      </c>
      <c r="BH11" s="24">
        <f t="shared" si="7"/>
        <v>12</v>
      </c>
      <c r="BI11" s="24">
        <f t="shared" si="7"/>
        <v>18</v>
      </c>
      <c r="BJ11" s="85">
        <f t="shared" si="7"/>
        <v>10</v>
      </c>
      <c r="BK11" s="24">
        <v>20</v>
      </c>
      <c r="BL11" s="24">
        <v>5</v>
      </c>
      <c r="BM11" s="24">
        <v>10</v>
      </c>
      <c r="BN11" s="24">
        <f t="shared" si="8"/>
        <v>15</v>
      </c>
      <c r="BO11" s="85">
        <v>8</v>
      </c>
      <c r="BP11" s="45"/>
      <c r="BQ11" s="46"/>
      <c r="BR11" s="30">
        <v>9</v>
      </c>
      <c r="BS11" s="23" t="s">
        <v>305</v>
      </c>
      <c r="BT11" s="23"/>
      <c r="BU11" s="23"/>
      <c r="BV11" s="23"/>
      <c r="BW11" s="24"/>
      <c r="BX11" s="23"/>
      <c r="BY11" s="84">
        <v>6</v>
      </c>
      <c r="BZ11" s="24">
        <v>3</v>
      </c>
      <c r="CA11" s="24">
        <v>1</v>
      </c>
      <c r="CB11" s="24">
        <f t="shared" si="9"/>
        <v>4</v>
      </c>
      <c r="CC11" s="85">
        <v>2</v>
      </c>
      <c r="CD11" s="84">
        <f t="shared" si="10"/>
        <v>18</v>
      </c>
      <c r="CE11" s="24">
        <f t="shared" si="10"/>
        <v>10</v>
      </c>
      <c r="CF11" s="24">
        <f t="shared" si="10"/>
        <v>14</v>
      </c>
      <c r="CG11" s="24">
        <f t="shared" si="10"/>
        <v>24</v>
      </c>
      <c r="CH11" s="85">
        <f t="shared" si="10"/>
        <v>6</v>
      </c>
      <c r="CI11" s="24">
        <v>12</v>
      </c>
      <c r="CJ11" s="24">
        <v>7</v>
      </c>
      <c r="CK11" s="24">
        <v>13</v>
      </c>
      <c r="CL11" s="24">
        <f>+CJ11+CK11</f>
        <v>20</v>
      </c>
      <c r="CM11" s="85">
        <v>4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18</v>
      </c>
      <c r="H12" s="9">
        <f>SUM(H4:H11)</f>
        <v>18</v>
      </c>
      <c r="I12" s="9">
        <f>SUM(I4:I11)</f>
        <v>4</v>
      </c>
      <c r="J12" s="9"/>
      <c r="K12" s="9"/>
      <c r="L12" s="9">
        <f>SUM(L4:L11)</f>
        <v>104</v>
      </c>
      <c r="M12" s="9">
        <f>SUM(M4:M11)</f>
        <v>104</v>
      </c>
      <c r="N12" s="9">
        <f>SUM(N4:N11)</f>
        <v>158</v>
      </c>
      <c r="O12" s="9">
        <f>SUM(O4:O11)</f>
        <v>64</v>
      </c>
      <c r="P12" s="9"/>
      <c r="Q12" s="46"/>
      <c r="R12" s="46"/>
      <c r="U12" s="30">
        <v>7</v>
      </c>
      <c r="V12" s="23" t="s">
        <v>24</v>
      </c>
      <c r="X12" s="23"/>
      <c r="Y12" s="23"/>
      <c r="Z12" s="23" t="s">
        <v>25</v>
      </c>
      <c r="AB12" s="24"/>
      <c r="AC12" s="24">
        <f>+AD12+AE12+AF12</f>
        <v>24</v>
      </c>
      <c r="AD12" s="24">
        <f t="shared" si="13"/>
        <v>9</v>
      </c>
      <c r="AE12" s="24">
        <f t="shared" si="13"/>
        <v>12</v>
      </c>
      <c r="AF12" s="24">
        <f t="shared" si="13"/>
        <v>3</v>
      </c>
      <c r="AG12" s="115">
        <f>+(AD12*2+AF12)/(2*AC12)</f>
        <v>0.4375</v>
      </c>
      <c r="AH12" s="115"/>
      <c r="AI12" s="24">
        <f t="shared" si="15"/>
        <v>73</v>
      </c>
      <c r="AJ12" s="24">
        <f t="shared" si="15"/>
        <v>2</v>
      </c>
      <c r="AK12" s="24">
        <f t="shared" si="15"/>
        <v>0</v>
      </c>
      <c r="AL12" s="26">
        <f>+AI12/AC12</f>
        <v>3.0416666666666665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6"/>
        <v>0</v>
      </c>
      <c r="BE12" s="85">
        <v>0</v>
      </c>
      <c r="BF12" s="84">
        <f t="shared" si="7"/>
        <v>22</v>
      </c>
      <c r="BG12" s="24">
        <f t="shared" si="7"/>
        <v>2</v>
      </c>
      <c r="BH12" s="24">
        <f t="shared" si="7"/>
        <v>14</v>
      </c>
      <c r="BI12" s="24">
        <f t="shared" si="7"/>
        <v>16</v>
      </c>
      <c r="BJ12" s="85">
        <f t="shared" si="7"/>
        <v>2</v>
      </c>
      <c r="BK12" s="24">
        <v>22</v>
      </c>
      <c r="BL12" s="24">
        <v>2</v>
      </c>
      <c r="BM12" s="24">
        <v>14</v>
      </c>
      <c r="BN12" s="24">
        <f t="shared" si="8"/>
        <v>16</v>
      </c>
      <c r="BO12" s="85">
        <v>2</v>
      </c>
      <c r="BP12" s="45"/>
      <c r="BQ12" s="46"/>
      <c r="BR12" s="30">
        <v>8</v>
      </c>
      <c r="BS12" s="23" t="s">
        <v>552</v>
      </c>
      <c r="BT12" s="23"/>
      <c r="BU12" s="23"/>
      <c r="BV12" s="23"/>
      <c r="BW12" s="24"/>
      <c r="BX12" s="23"/>
      <c r="BY12" s="84">
        <v>5</v>
      </c>
      <c r="BZ12" s="24">
        <v>3</v>
      </c>
      <c r="CA12" s="24">
        <v>2</v>
      </c>
      <c r="CB12" s="24">
        <f t="shared" si="9"/>
        <v>5</v>
      </c>
      <c r="CC12" s="85">
        <v>0</v>
      </c>
      <c r="CD12" s="84">
        <f t="shared" si="10"/>
        <v>15</v>
      </c>
      <c r="CE12" s="24">
        <f t="shared" si="10"/>
        <v>4</v>
      </c>
      <c r="CF12" s="24">
        <f t="shared" si="10"/>
        <v>12</v>
      </c>
      <c r="CG12" s="24">
        <f t="shared" si="10"/>
        <v>16</v>
      </c>
      <c r="CH12" s="85">
        <f t="shared" si="10"/>
        <v>0</v>
      </c>
      <c r="CI12" s="24">
        <v>10</v>
      </c>
      <c r="CJ12" s="24">
        <v>1</v>
      </c>
      <c r="CK12" s="24">
        <v>10</v>
      </c>
      <c r="CL12" s="24">
        <f t="shared" ref="CL12" si="19">+CJ12+CK12</f>
        <v>11</v>
      </c>
      <c r="CM12" s="85">
        <v>0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7.5</v>
      </c>
      <c r="V13" s="23" t="s">
        <v>111</v>
      </c>
      <c r="X13" s="23"/>
      <c r="Y13" s="23"/>
      <c r="Z13" s="23" t="s">
        <v>21</v>
      </c>
      <c r="AB13" s="24"/>
      <c r="AC13" s="24">
        <f>+AD13+AE13+AF13</f>
        <v>17</v>
      </c>
      <c r="AD13" s="24">
        <f t="shared" si="13"/>
        <v>5</v>
      </c>
      <c r="AE13" s="24">
        <f t="shared" si="13"/>
        <v>10</v>
      </c>
      <c r="AF13" s="24">
        <f t="shared" si="13"/>
        <v>2</v>
      </c>
      <c r="AG13" s="115">
        <f>+(AD13*2+AF13)/(2*AC13)</f>
        <v>0.35294117647058826</v>
      </c>
      <c r="AH13" s="115"/>
      <c r="AI13" s="24">
        <f t="shared" si="15"/>
        <v>53</v>
      </c>
      <c r="AJ13" s="24">
        <f t="shared" si="15"/>
        <v>2</v>
      </c>
      <c r="AK13" s="24">
        <f t="shared" si="15"/>
        <v>1</v>
      </c>
      <c r="AL13" s="26">
        <f>+AI13/AC13</f>
        <v>3.1176470588235294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5</v>
      </c>
      <c r="BB13" s="24">
        <v>6</v>
      </c>
      <c r="BC13" s="24">
        <v>1</v>
      </c>
      <c r="BD13" s="24">
        <f t="shared" si="6"/>
        <v>7</v>
      </c>
      <c r="BE13" s="85">
        <v>0</v>
      </c>
      <c r="BF13" s="84">
        <f t="shared" si="7"/>
        <v>26</v>
      </c>
      <c r="BG13" s="24">
        <f t="shared" si="7"/>
        <v>15</v>
      </c>
      <c r="BH13" s="24">
        <f t="shared" si="7"/>
        <v>8</v>
      </c>
      <c r="BI13" s="24">
        <f t="shared" si="7"/>
        <v>23</v>
      </c>
      <c r="BJ13" s="85">
        <f t="shared" si="7"/>
        <v>10</v>
      </c>
      <c r="BK13" s="24">
        <v>21</v>
      </c>
      <c r="BL13" s="24">
        <v>9</v>
      </c>
      <c r="BM13" s="24">
        <v>7</v>
      </c>
      <c r="BN13" s="24">
        <f t="shared" si="8"/>
        <v>16</v>
      </c>
      <c r="BO13" s="85">
        <v>10</v>
      </c>
      <c r="BP13" s="45"/>
      <c r="BQ13" s="47"/>
      <c r="BR13" s="30">
        <v>8</v>
      </c>
      <c r="BS13" s="23" t="s">
        <v>447</v>
      </c>
      <c r="BT13" s="23"/>
      <c r="BU13" s="23"/>
      <c r="BV13" s="23"/>
      <c r="BW13" s="24"/>
      <c r="BX13" s="23"/>
      <c r="BY13" s="84">
        <v>0</v>
      </c>
      <c r="BZ13" s="24">
        <v>0</v>
      </c>
      <c r="CA13" s="24">
        <v>0</v>
      </c>
      <c r="CB13" s="24">
        <f t="shared" si="9"/>
        <v>0</v>
      </c>
      <c r="CC13" s="85">
        <v>0</v>
      </c>
      <c r="CD13" s="84">
        <f t="shared" si="10"/>
        <v>2</v>
      </c>
      <c r="CE13" s="24">
        <f t="shared" si="10"/>
        <v>0</v>
      </c>
      <c r="CF13" s="24">
        <f t="shared" si="10"/>
        <v>1</v>
      </c>
      <c r="CG13" s="24">
        <f t="shared" si="10"/>
        <v>1</v>
      </c>
      <c r="CH13" s="85">
        <f t="shared" si="10"/>
        <v>0</v>
      </c>
      <c r="CI13" s="24">
        <v>2</v>
      </c>
      <c r="CJ13" s="24">
        <v>0</v>
      </c>
      <c r="CK13" s="24">
        <v>1</v>
      </c>
      <c r="CL13" s="24">
        <f>+CJ13+CK13</f>
        <v>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27 Summary:</v>
      </c>
      <c r="C14" s="54"/>
      <c r="D14" s="54"/>
      <c r="E14" s="116">
        <v>44998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97</v>
      </c>
      <c r="X14" s="23"/>
      <c r="Y14" s="23"/>
      <c r="Z14" s="23" t="s">
        <v>132</v>
      </c>
      <c r="AB14" s="24"/>
      <c r="AC14" s="24">
        <f>+AD14+AE14+AF14</f>
        <v>27</v>
      </c>
      <c r="AD14" s="24">
        <f t="shared" si="13"/>
        <v>5</v>
      </c>
      <c r="AE14" s="24">
        <f t="shared" si="13"/>
        <v>18</v>
      </c>
      <c r="AF14" s="24">
        <f t="shared" si="13"/>
        <v>4</v>
      </c>
      <c r="AG14" s="115">
        <f>+(AD14*2+AF14)/(2*AC14)</f>
        <v>0.25925925925925924</v>
      </c>
      <c r="AH14" s="115"/>
      <c r="AI14" s="24">
        <f t="shared" si="15"/>
        <v>87</v>
      </c>
      <c r="AJ14" s="24">
        <f t="shared" si="15"/>
        <v>4</v>
      </c>
      <c r="AK14" s="24">
        <f t="shared" si="15"/>
        <v>0</v>
      </c>
      <c r="AL14" s="26">
        <f>+AI14/AC14</f>
        <v>3.2222222222222223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5</v>
      </c>
      <c r="BB14" s="24">
        <v>0</v>
      </c>
      <c r="BC14" s="24">
        <v>2</v>
      </c>
      <c r="BD14" s="24">
        <f t="shared" si="6"/>
        <v>2</v>
      </c>
      <c r="BE14" s="85">
        <v>0</v>
      </c>
      <c r="BF14" s="84">
        <f t="shared" si="7"/>
        <v>25</v>
      </c>
      <c r="BG14" s="24">
        <f t="shared" si="7"/>
        <v>1</v>
      </c>
      <c r="BH14" s="24">
        <f t="shared" si="7"/>
        <v>8</v>
      </c>
      <c r="BI14" s="24">
        <f t="shared" si="7"/>
        <v>9</v>
      </c>
      <c r="BJ14" s="85">
        <f t="shared" si="7"/>
        <v>0</v>
      </c>
      <c r="BK14" s="24">
        <v>20</v>
      </c>
      <c r="BL14" s="24">
        <v>1</v>
      </c>
      <c r="BM14" s="24">
        <v>6</v>
      </c>
      <c r="BN14" s="24">
        <f t="shared" si="8"/>
        <v>7</v>
      </c>
      <c r="BO14" s="85">
        <v>0</v>
      </c>
      <c r="BP14" s="45"/>
      <c r="BQ14" s="47"/>
      <c r="BR14" s="30">
        <v>7</v>
      </c>
      <c r="BS14" s="23" t="s">
        <v>657</v>
      </c>
      <c r="BT14" s="23"/>
      <c r="BU14" s="23"/>
      <c r="BV14" s="23"/>
      <c r="BW14" s="24"/>
      <c r="BX14" s="23"/>
      <c r="BY14" s="84">
        <v>1</v>
      </c>
      <c r="BZ14" s="24">
        <v>0</v>
      </c>
      <c r="CA14" s="24">
        <v>0</v>
      </c>
      <c r="CB14" s="24">
        <f t="shared" si="9"/>
        <v>0</v>
      </c>
      <c r="CC14" s="85">
        <v>0</v>
      </c>
      <c r="CD14" s="84">
        <f t="shared" si="10"/>
        <v>4</v>
      </c>
      <c r="CE14" s="24">
        <f t="shared" si="10"/>
        <v>0</v>
      </c>
      <c r="CF14" s="24">
        <f t="shared" si="10"/>
        <v>1</v>
      </c>
      <c r="CG14" s="24">
        <f t="shared" si="10"/>
        <v>1</v>
      </c>
      <c r="CH14" s="85">
        <f t="shared" si="10"/>
        <v>0</v>
      </c>
      <c r="CI14" s="24">
        <v>3</v>
      </c>
      <c r="CJ14" s="24">
        <v>0</v>
      </c>
      <c r="CK14" s="24">
        <v>1</v>
      </c>
      <c r="CL14" s="24">
        <f t="shared" ref="CL14" si="20">+CJ14+CK14</f>
        <v>1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6" t="s">
        <v>785</v>
      </c>
      <c r="E15" s="23"/>
      <c r="F15" s="23"/>
      <c r="G15" s="5">
        <v>1</v>
      </c>
      <c r="H15" s="24">
        <v>2</v>
      </c>
      <c r="I15" s="23" t="s">
        <v>49</v>
      </c>
      <c r="J15" s="23"/>
      <c r="K15" s="23"/>
      <c r="L15" s="23" t="s">
        <v>853</v>
      </c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ref="AC15:AC16" si="21">+AD15+AE15+AF15</f>
        <v>5</v>
      </c>
      <c r="AD15" s="24">
        <f t="shared" si="13"/>
        <v>1</v>
      </c>
      <c r="AE15" s="24">
        <f t="shared" si="13"/>
        <v>4</v>
      </c>
      <c r="AF15" s="24">
        <f t="shared" si="13"/>
        <v>0</v>
      </c>
      <c r="AG15" s="115">
        <f t="shared" si="14"/>
        <v>0.2</v>
      </c>
      <c r="AH15" s="115"/>
      <c r="AI15" s="24">
        <f t="shared" si="15"/>
        <v>19</v>
      </c>
      <c r="AJ15" s="24">
        <f t="shared" si="15"/>
        <v>0</v>
      </c>
      <c r="AK15" s="24">
        <f t="shared" si="15"/>
        <v>0</v>
      </c>
      <c r="AL15" s="26">
        <f t="shared" si="16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5</v>
      </c>
      <c r="BB15" s="24">
        <v>1</v>
      </c>
      <c r="BC15" s="24">
        <v>2</v>
      </c>
      <c r="BD15" s="24">
        <f t="shared" si="6"/>
        <v>3</v>
      </c>
      <c r="BE15" s="85">
        <v>0</v>
      </c>
      <c r="BF15" s="84">
        <f t="shared" si="7"/>
        <v>27</v>
      </c>
      <c r="BG15" s="24">
        <f t="shared" si="7"/>
        <v>7</v>
      </c>
      <c r="BH15" s="24">
        <f t="shared" si="7"/>
        <v>14</v>
      </c>
      <c r="BI15" s="24">
        <f t="shared" si="7"/>
        <v>21</v>
      </c>
      <c r="BJ15" s="85">
        <f t="shared" si="7"/>
        <v>0</v>
      </c>
      <c r="BK15" s="24">
        <v>22</v>
      </c>
      <c r="BL15" s="24">
        <v>6</v>
      </c>
      <c r="BM15" s="24">
        <v>12</v>
      </c>
      <c r="BN15" s="24">
        <f t="shared" si="8"/>
        <v>18</v>
      </c>
      <c r="BO15" s="85">
        <v>0</v>
      </c>
      <c r="BP15" s="45"/>
      <c r="BQ15" s="47"/>
      <c r="BR15" s="30">
        <v>9.5</v>
      </c>
      <c r="BS15" s="23" t="s">
        <v>381</v>
      </c>
      <c r="BT15" s="23"/>
      <c r="BU15" s="23"/>
      <c r="BV15" s="23"/>
      <c r="BW15" s="24"/>
      <c r="BX15" s="23"/>
      <c r="BY15" s="84">
        <v>1</v>
      </c>
      <c r="BZ15" s="24">
        <v>0</v>
      </c>
      <c r="CA15" s="24">
        <v>0</v>
      </c>
      <c r="CB15" s="24">
        <f t="shared" si="9"/>
        <v>0</v>
      </c>
      <c r="CC15" s="85">
        <v>0</v>
      </c>
      <c r="CD15" s="84">
        <f t="shared" si="10"/>
        <v>2</v>
      </c>
      <c r="CE15" s="24">
        <f t="shared" si="10"/>
        <v>1</v>
      </c>
      <c r="CF15" s="24">
        <f t="shared" si="10"/>
        <v>1</v>
      </c>
      <c r="CG15" s="24">
        <f t="shared" si="10"/>
        <v>2</v>
      </c>
      <c r="CH15" s="85">
        <f t="shared" si="10"/>
        <v>0</v>
      </c>
      <c r="CI15" s="24">
        <v>1</v>
      </c>
      <c r="CJ15" s="24">
        <v>1</v>
      </c>
      <c r="CK15" s="24">
        <v>1</v>
      </c>
      <c r="CL15" s="24">
        <f>+CJ15+CK15</f>
        <v>2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23"/>
      <c r="D16" s="16" t="s">
        <v>140</v>
      </c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si="21"/>
        <v>60</v>
      </c>
      <c r="AD16" s="24">
        <f>+AD31+AD46</f>
        <v>26</v>
      </c>
      <c r="AE16" s="24">
        <f t="shared" ref="AE16:AF16" si="22">+AE31+AE46</f>
        <v>28</v>
      </c>
      <c r="AF16" s="24">
        <f t="shared" si="22"/>
        <v>6</v>
      </c>
      <c r="AG16" s="115">
        <f t="shared" si="14"/>
        <v>0.48333333333333334</v>
      </c>
      <c r="AH16" s="115"/>
      <c r="AI16" s="24">
        <f t="shared" ref="AI16:AK16" si="23">+AI31+AI46</f>
        <v>171</v>
      </c>
      <c r="AJ16" s="24">
        <f t="shared" si="23"/>
        <v>3</v>
      </c>
      <c r="AK16" s="24">
        <f t="shared" si="23"/>
        <v>3</v>
      </c>
      <c r="AL16" s="26">
        <f t="shared" si="16"/>
        <v>2.85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5</v>
      </c>
      <c r="BB16" s="24">
        <v>1</v>
      </c>
      <c r="BC16" s="24">
        <v>5</v>
      </c>
      <c r="BD16" s="24">
        <f t="shared" si="6"/>
        <v>6</v>
      </c>
      <c r="BE16" s="85">
        <v>0</v>
      </c>
      <c r="BF16" s="84">
        <f t="shared" si="7"/>
        <v>21</v>
      </c>
      <c r="BG16" s="24">
        <f t="shared" si="7"/>
        <v>3</v>
      </c>
      <c r="BH16" s="24">
        <f t="shared" si="7"/>
        <v>19</v>
      </c>
      <c r="BI16" s="24">
        <f t="shared" si="7"/>
        <v>22</v>
      </c>
      <c r="BJ16" s="85">
        <f t="shared" si="7"/>
        <v>0</v>
      </c>
      <c r="BK16" s="24">
        <v>16</v>
      </c>
      <c r="BL16" s="24">
        <v>2</v>
      </c>
      <c r="BM16" s="24">
        <v>14</v>
      </c>
      <c r="BN16" s="24">
        <f t="shared" si="8"/>
        <v>16</v>
      </c>
      <c r="BO16" s="85">
        <v>0</v>
      </c>
      <c r="BP16" s="45"/>
      <c r="BQ16" s="47"/>
      <c r="BR16" s="30">
        <v>6.5</v>
      </c>
      <c r="BS16" s="23" t="s">
        <v>213</v>
      </c>
      <c r="BT16" s="23"/>
      <c r="BU16" s="23"/>
      <c r="BV16" s="23"/>
      <c r="BW16" s="24"/>
      <c r="BX16" s="23"/>
      <c r="BY16" s="84">
        <v>3</v>
      </c>
      <c r="BZ16" s="24">
        <v>1</v>
      </c>
      <c r="CA16" s="24">
        <v>0</v>
      </c>
      <c r="CB16" s="24">
        <f t="shared" si="9"/>
        <v>1</v>
      </c>
      <c r="CC16" s="85">
        <v>0</v>
      </c>
      <c r="CD16" s="84">
        <f t="shared" si="10"/>
        <v>17</v>
      </c>
      <c r="CE16" s="24">
        <f t="shared" si="10"/>
        <v>3</v>
      </c>
      <c r="CF16" s="24">
        <f t="shared" si="10"/>
        <v>1</v>
      </c>
      <c r="CG16" s="24">
        <f t="shared" si="10"/>
        <v>4</v>
      </c>
      <c r="CH16" s="85">
        <f t="shared" si="10"/>
        <v>0</v>
      </c>
      <c r="CI16" s="24">
        <v>14</v>
      </c>
      <c r="CJ16" s="24">
        <v>2</v>
      </c>
      <c r="CK16" s="24">
        <v>1</v>
      </c>
      <c r="CL16" s="24">
        <f>+CJ16+CK16</f>
        <v>3</v>
      </c>
      <c r="CM16" s="85">
        <v>0</v>
      </c>
      <c r="CN16" s="45"/>
    </row>
    <row r="17" spans="1:92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24">SUM(AC8:AC16)</f>
        <v>216</v>
      </c>
      <c r="AD17" s="15">
        <f t="shared" si="24"/>
        <v>94</v>
      </c>
      <c r="AE17" s="15">
        <f t="shared" si="24"/>
        <v>94</v>
      </c>
      <c r="AF17" s="15">
        <f t="shared" si="24"/>
        <v>28</v>
      </c>
      <c r="AG17" s="15"/>
      <c r="AH17" s="15"/>
      <c r="AI17" s="15">
        <f t="shared" ref="AI17:AK17" si="25">SUM(AI8:AI16)</f>
        <v>596</v>
      </c>
      <c r="AJ17" s="15">
        <f t="shared" si="25"/>
        <v>14</v>
      </c>
      <c r="AK17" s="15">
        <f t="shared" si="25"/>
        <v>16</v>
      </c>
      <c r="AL17" s="36">
        <f>+AI17/AC17</f>
        <v>2.7592592592592591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4</v>
      </c>
      <c r="BB17" s="24">
        <v>1</v>
      </c>
      <c r="BC17" s="24">
        <v>3</v>
      </c>
      <c r="BD17" s="24">
        <f t="shared" si="6"/>
        <v>4</v>
      </c>
      <c r="BE17" s="85">
        <v>2</v>
      </c>
      <c r="BF17" s="84">
        <f t="shared" si="7"/>
        <v>23</v>
      </c>
      <c r="BG17" s="24">
        <f t="shared" si="7"/>
        <v>1</v>
      </c>
      <c r="BH17" s="24">
        <f t="shared" si="7"/>
        <v>14</v>
      </c>
      <c r="BI17" s="24">
        <f t="shared" si="7"/>
        <v>15</v>
      </c>
      <c r="BJ17" s="85">
        <f t="shared" si="7"/>
        <v>4</v>
      </c>
      <c r="BK17" s="24">
        <v>19</v>
      </c>
      <c r="BL17" s="24">
        <v>0</v>
      </c>
      <c r="BM17" s="24">
        <v>11</v>
      </c>
      <c r="BN17" s="24">
        <f t="shared" si="8"/>
        <v>11</v>
      </c>
      <c r="BO17" s="85">
        <v>2</v>
      </c>
      <c r="BP17" s="45"/>
      <c r="BQ17" s="47"/>
      <c r="BR17" s="30">
        <v>6.5</v>
      </c>
      <c r="BS17" s="23" t="s">
        <v>448</v>
      </c>
      <c r="BT17" s="23"/>
      <c r="BU17" s="23"/>
      <c r="BV17" s="23"/>
      <c r="BW17" s="24"/>
      <c r="BX17" s="23"/>
      <c r="BY17" s="84">
        <v>5</v>
      </c>
      <c r="BZ17" s="24">
        <v>0</v>
      </c>
      <c r="CA17" s="24">
        <v>1</v>
      </c>
      <c r="CB17" s="24">
        <f t="shared" si="9"/>
        <v>1</v>
      </c>
      <c r="CC17" s="85">
        <v>2</v>
      </c>
      <c r="CD17" s="84">
        <f t="shared" si="10"/>
        <v>16</v>
      </c>
      <c r="CE17" s="24">
        <f t="shared" si="10"/>
        <v>2</v>
      </c>
      <c r="CF17" s="24">
        <f t="shared" si="10"/>
        <v>5</v>
      </c>
      <c r="CG17" s="24">
        <f t="shared" si="10"/>
        <v>7</v>
      </c>
      <c r="CH17" s="85">
        <f t="shared" si="10"/>
        <v>8</v>
      </c>
      <c r="CI17" s="24">
        <v>11</v>
      </c>
      <c r="CJ17" s="24">
        <v>2</v>
      </c>
      <c r="CK17" s="24">
        <v>4</v>
      </c>
      <c r="CL17" s="24">
        <f t="shared" ref="CL17:CL27" si="26">+CJ17+CK17</f>
        <v>6</v>
      </c>
      <c r="CM17" s="85">
        <v>6</v>
      </c>
      <c r="CN17" s="45"/>
    </row>
    <row r="18" spans="1:92" ht="15.95" customHeight="1" x14ac:dyDescent="0.25">
      <c r="A18" s="47"/>
      <c r="B18" s="24" t="s">
        <v>53</v>
      </c>
      <c r="C18" s="6" t="s">
        <v>782</v>
      </c>
      <c r="E18" s="23"/>
      <c r="F18" s="23"/>
      <c r="G18" s="5">
        <v>5</v>
      </c>
      <c r="H18" s="24">
        <v>1</v>
      </c>
      <c r="I18" s="23" t="s">
        <v>156</v>
      </c>
      <c r="L18" s="23" t="s">
        <v>54</v>
      </c>
      <c r="M18" s="23"/>
      <c r="N18" s="23"/>
      <c r="O18" s="23"/>
      <c r="P18" s="23"/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4</v>
      </c>
      <c r="BB18" s="24">
        <v>0</v>
      </c>
      <c r="BC18" s="24">
        <v>2</v>
      </c>
      <c r="BD18" s="24">
        <f t="shared" si="6"/>
        <v>2</v>
      </c>
      <c r="BE18" s="85">
        <v>0</v>
      </c>
      <c r="BF18" s="84">
        <f t="shared" si="7"/>
        <v>21</v>
      </c>
      <c r="BG18" s="24">
        <f t="shared" si="7"/>
        <v>0</v>
      </c>
      <c r="BH18" s="24">
        <f t="shared" si="7"/>
        <v>6</v>
      </c>
      <c r="BI18" s="24">
        <f t="shared" si="7"/>
        <v>6</v>
      </c>
      <c r="BJ18" s="85">
        <f t="shared" si="7"/>
        <v>6</v>
      </c>
      <c r="BK18" s="24">
        <v>17</v>
      </c>
      <c r="BL18" s="24">
        <v>0</v>
      </c>
      <c r="BM18" s="24">
        <v>4</v>
      </c>
      <c r="BN18" s="24">
        <f t="shared" si="8"/>
        <v>4</v>
      </c>
      <c r="BO18" s="85">
        <v>6</v>
      </c>
      <c r="BP18" s="45"/>
      <c r="BQ18" s="47"/>
      <c r="BR18" s="30">
        <v>9</v>
      </c>
      <c r="BS18" s="23" t="s">
        <v>521</v>
      </c>
      <c r="BT18" s="23"/>
      <c r="BU18" s="23"/>
      <c r="BV18" s="23"/>
      <c r="BW18" s="24"/>
      <c r="BX18" s="23"/>
      <c r="BY18" s="84">
        <v>0</v>
      </c>
      <c r="BZ18" s="24">
        <v>0</v>
      </c>
      <c r="CA18" s="24">
        <v>0</v>
      </c>
      <c r="CB18" s="24">
        <f t="shared" si="9"/>
        <v>0</v>
      </c>
      <c r="CC18" s="85">
        <v>0</v>
      </c>
      <c r="CD18" s="84">
        <f t="shared" si="10"/>
        <v>3</v>
      </c>
      <c r="CE18" s="24">
        <f t="shared" si="10"/>
        <v>2</v>
      </c>
      <c r="CF18" s="24">
        <f t="shared" si="10"/>
        <v>2</v>
      </c>
      <c r="CG18" s="24">
        <f t="shared" si="10"/>
        <v>4</v>
      </c>
      <c r="CH18" s="85">
        <f t="shared" si="10"/>
        <v>0</v>
      </c>
      <c r="CI18" s="24">
        <v>3</v>
      </c>
      <c r="CJ18" s="24">
        <v>2</v>
      </c>
      <c r="CK18" s="24">
        <v>2</v>
      </c>
      <c r="CL18" s="24">
        <f t="shared" si="26"/>
        <v>4</v>
      </c>
      <c r="CM18" s="85">
        <v>0</v>
      </c>
      <c r="CN18" s="45"/>
    </row>
    <row r="19" spans="1:92" ht="15.95" customHeight="1" thickBot="1" x14ac:dyDescent="0.3">
      <c r="A19" s="47"/>
      <c r="B19" s="24" t="s">
        <v>34</v>
      </c>
      <c r="C19" s="23"/>
      <c r="D19" s="23" t="s">
        <v>140</v>
      </c>
      <c r="E19" s="23"/>
      <c r="F19" s="23"/>
      <c r="G19" s="5"/>
      <c r="H19" s="24">
        <v>1</v>
      </c>
      <c r="I19" s="23" t="s">
        <v>41</v>
      </c>
      <c r="L19" s="23" t="s">
        <v>461</v>
      </c>
      <c r="M19" s="23"/>
      <c r="N19" s="23"/>
      <c r="O19" s="23"/>
      <c r="P19" s="23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55</v>
      </c>
      <c r="BB19" s="25">
        <f t="shared" ref="BB19" si="27">SUM(BB7:BB18)</f>
        <v>18</v>
      </c>
      <c r="BC19" s="25">
        <f>SUM(BC7:BC18)</f>
        <v>29</v>
      </c>
      <c r="BD19" s="25">
        <f>+BC19+BB19</f>
        <v>47</v>
      </c>
      <c r="BE19" s="89">
        <f>SUM(BE7:BE18)</f>
        <v>6</v>
      </c>
      <c r="BF19" s="88">
        <f>SUM(BF7:BF18)</f>
        <v>297</v>
      </c>
      <c r="BG19" s="25">
        <f t="shared" ref="BG19" si="28">SUM(BG7:BG18)</f>
        <v>102</v>
      </c>
      <c r="BH19" s="25">
        <f>SUM(BH7:BH18)</f>
        <v>166</v>
      </c>
      <c r="BI19" s="25">
        <f>+BH19+BG19</f>
        <v>268</v>
      </c>
      <c r="BJ19" s="89">
        <f>SUM(BJ7:BJ18)</f>
        <v>50</v>
      </c>
      <c r="BK19" s="25">
        <f>SUM(BK7:BK18)</f>
        <v>242</v>
      </c>
      <c r="BL19" s="25">
        <f t="shared" ref="BL19" si="29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8</v>
      </c>
      <c r="BS19" s="23" t="s">
        <v>416</v>
      </c>
      <c r="BT19" s="23"/>
      <c r="BU19" s="23"/>
      <c r="BV19" s="23"/>
      <c r="BW19" s="24"/>
      <c r="BX19" s="23"/>
      <c r="BY19" s="84">
        <v>1</v>
      </c>
      <c r="BZ19" s="24">
        <v>0</v>
      </c>
      <c r="CA19" s="24">
        <v>1</v>
      </c>
      <c r="CB19" s="24">
        <f t="shared" si="9"/>
        <v>1</v>
      </c>
      <c r="CC19" s="85">
        <v>0</v>
      </c>
      <c r="CD19" s="84">
        <f t="shared" si="10"/>
        <v>3</v>
      </c>
      <c r="CE19" s="24">
        <f t="shared" si="10"/>
        <v>0</v>
      </c>
      <c r="CF19" s="24">
        <f t="shared" si="10"/>
        <v>1</v>
      </c>
      <c r="CG19" s="24">
        <f t="shared" si="10"/>
        <v>1</v>
      </c>
      <c r="CH19" s="85">
        <f t="shared" si="10"/>
        <v>0</v>
      </c>
      <c r="CI19" s="24">
        <v>2</v>
      </c>
      <c r="CJ19" s="24">
        <v>0</v>
      </c>
      <c r="CK19" s="24">
        <v>0</v>
      </c>
      <c r="CL19" s="24">
        <f t="shared" si="26"/>
        <v>0</v>
      </c>
      <c r="CM19" s="85">
        <v>0</v>
      </c>
      <c r="CN19" s="45"/>
    </row>
    <row r="20" spans="1:92" ht="15.95" customHeight="1" x14ac:dyDescent="0.25">
      <c r="A20" s="47"/>
      <c r="C20" s="23"/>
      <c r="D20" s="23"/>
      <c r="E20" s="23"/>
      <c r="H20" s="24">
        <v>1</v>
      </c>
      <c r="I20" s="23" t="s">
        <v>122</v>
      </c>
      <c r="L20" s="23" t="s">
        <v>854</v>
      </c>
      <c r="M20" s="23"/>
      <c r="N20" s="23"/>
      <c r="O20" s="23"/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10</v>
      </c>
      <c r="BB20" s="24">
        <v>1</v>
      </c>
      <c r="BC20" s="24">
        <v>0</v>
      </c>
      <c r="BD20" s="24">
        <f t="shared" ref="BD20:BD31" si="30">+BB20+BC20</f>
        <v>1</v>
      </c>
      <c r="BE20" s="85">
        <v>0</v>
      </c>
      <c r="BF20" s="84">
        <f t="shared" ref="BF20:BJ31" si="31">+BK20+BA20</f>
        <v>54</v>
      </c>
      <c r="BG20" s="24">
        <f t="shared" si="31"/>
        <v>8</v>
      </c>
      <c r="BH20" s="24">
        <f t="shared" si="31"/>
        <v>12</v>
      </c>
      <c r="BI20" s="24">
        <f t="shared" si="31"/>
        <v>20</v>
      </c>
      <c r="BJ20" s="85">
        <f t="shared" si="31"/>
        <v>8</v>
      </c>
      <c r="BK20" s="15">
        <v>44</v>
      </c>
      <c r="BL20" s="15">
        <v>7</v>
      </c>
      <c r="BM20" s="15">
        <v>12</v>
      </c>
      <c r="BN20" s="15">
        <f t="shared" ref="BN20:BN31" si="32">+BL20+BM20</f>
        <v>19</v>
      </c>
      <c r="BO20" s="87">
        <v>8</v>
      </c>
      <c r="BP20" s="45"/>
      <c r="BQ20" s="47"/>
      <c r="BR20" s="30">
        <v>9.5</v>
      </c>
      <c r="BS20" s="23" t="s">
        <v>285</v>
      </c>
      <c r="BT20" s="23"/>
      <c r="BU20" s="23"/>
      <c r="BV20" s="23"/>
      <c r="BW20" s="24"/>
      <c r="BX20" s="23"/>
      <c r="BY20" s="84">
        <v>0</v>
      </c>
      <c r="BZ20" s="24">
        <v>0</v>
      </c>
      <c r="CA20" s="24">
        <v>0</v>
      </c>
      <c r="CB20" s="24">
        <f t="shared" si="9"/>
        <v>0</v>
      </c>
      <c r="CC20" s="85">
        <v>0</v>
      </c>
      <c r="CD20" s="84">
        <f t="shared" si="10"/>
        <v>5</v>
      </c>
      <c r="CE20" s="24">
        <f t="shared" si="10"/>
        <v>7</v>
      </c>
      <c r="CF20" s="24">
        <f t="shared" si="10"/>
        <v>3</v>
      </c>
      <c r="CG20" s="24">
        <f t="shared" si="10"/>
        <v>10</v>
      </c>
      <c r="CH20" s="85">
        <f t="shared" si="10"/>
        <v>0</v>
      </c>
      <c r="CI20" s="24">
        <v>5</v>
      </c>
      <c r="CJ20" s="24">
        <v>7</v>
      </c>
      <c r="CK20" s="24">
        <v>3</v>
      </c>
      <c r="CL20" s="24">
        <f t="shared" si="26"/>
        <v>10</v>
      </c>
      <c r="CM20" s="85">
        <v>0</v>
      </c>
      <c r="CN20" s="45"/>
    </row>
    <row r="21" spans="1:92" ht="15.95" customHeight="1" x14ac:dyDescent="0.25">
      <c r="A21" s="47"/>
      <c r="H21" s="24">
        <v>1</v>
      </c>
      <c r="I21" s="23" t="s">
        <v>158</v>
      </c>
      <c r="L21" s="23" t="s">
        <v>272</v>
      </c>
      <c r="M21" s="23"/>
      <c r="N21" s="23"/>
      <c r="O21" s="23"/>
      <c r="P21" s="23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5</v>
      </c>
      <c r="BB21" s="24">
        <v>0</v>
      </c>
      <c r="BC21" s="24">
        <v>0</v>
      </c>
      <c r="BD21" s="24">
        <f t="shared" si="30"/>
        <v>0</v>
      </c>
      <c r="BE21" s="85">
        <v>0</v>
      </c>
      <c r="BF21" s="84">
        <f t="shared" si="31"/>
        <v>27</v>
      </c>
      <c r="BG21" s="24">
        <f t="shared" si="31"/>
        <v>0</v>
      </c>
      <c r="BH21" s="24">
        <f t="shared" si="31"/>
        <v>0</v>
      </c>
      <c r="BI21" s="24">
        <f t="shared" si="31"/>
        <v>0</v>
      </c>
      <c r="BJ21" s="85">
        <f t="shared" si="31"/>
        <v>0</v>
      </c>
      <c r="BK21" s="24">
        <v>22</v>
      </c>
      <c r="BL21" s="24">
        <v>0</v>
      </c>
      <c r="BM21" s="24">
        <v>0</v>
      </c>
      <c r="BN21" s="24">
        <f t="shared" si="32"/>
        <v>0</v>
      </c>
      <c r="BO21" s="85">
        <v>0</v>
      </c>
      <c r="BP21" s="45"/>
      <c r="BQ21" s="47"/>
      <c r="BR21" s="30">
        <v>7.5</v>
      </c>
      <c r="BS21" s="23" t="s">
        <v>451</v>
      </c>
      <c r="BT21" s="23"/>
      <c r="BU21" s="23"/>
      <c r="BV21" s="23"/>
      <c r="BW21" s="24"/>
      <c r="BX21" s="23"/>
      <c r="BY21" s="84">
        <v>0</v>
      </c>
      <c r="BZ21" s="24">
        <v>0</v>
      </c>
      <c r="CA21" s="24">
        <v>0</v>
      </c>
      <c r="CB21" s="24">
        <f t="shared" si="9"/>
        <v>0</v>
      </c>
      <c r="CC21" s="85">
        <v>0</v>
      </c>
      <c r="CD21" s="84">
        <f t="shared" si="10"/>
        <v>1</v>
      </c>
      <c r="CE21" s="24">
        <f t="shared" si="10"/>
        <v>0</v>
      </c>
      <c r="CF21" s="24">
        <f t="shared" si="10"/>
        <v>0</v>
      </c>
      <c r="CG21" s="24">
        <f t="shared" si="10"/>
        <v>0</v>
      </c>
      <c r="CH21" s="85">
        <f t="shared" si="10"/>
        <v>0</v>
      </c>
      <c r="CI21" s="24">
        <v>1</v>
      </c>
      <c r="CJ21" s="24">
        <v>0</v>
      </c>
      <c r="CK21" s="24">
        <v>0</v>
      </c>
      <c r="CL21" s="24">
        <f t="shared" si="26"/>
        <v>0</v>
      </c>
      <c r="CM21" s="85">
        <v>0</v>
      </c>
      <c r="CN21" s="45"/>
    </row>
    <row r="22" spans="1:92" ht="15.95" customHeight="1" thickBot="1" x14ac:dyDescent="0.3">
      <c r="A22" s="47"/>
      <c r="H22" s="24">
        <v>2</v>
      </c>
      <c r="I22" s="23" t="s">
        <v>41</v>
      </c>
      <c r="L22" s="23" t="s">
        <v>159</v>
      </c>
      <c r="M22" s="23"/>
      <c r="N22" s="23"/>
      <c r="O22" s="23"/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5</v>
      </c>
      <c r="BB22" s="24">
        <v>0</v>
      </c>
      <c r="BC22" s="24">
        <v>1</v>
      </c>
      <c r="BD22" s="24">
        <f t="shared" si="30"/>
        <v>1</v>
      </c>
      <c r="BE22" s="85">
        <v>2</v>
      </c>
      <c r="BF22" s="84">
        <f t="shared" si="31"/>
        <v>23</v>
      </c>
      <c r="BG22" s="24">
        <f t="shared" si="31"/>
        <v>8</v>
      </c>
      <c r="BH22" s="24">
        <f t="shared" si="31"/>
        <v>7</v>
      </c>
      <c r="BI22" s="24">
        <f t="shared" si="31"/>
        <v>15</v>
      </c>
      <c r="BJ22" s="85">
        <f t="shared" si="31"/>
        <v>2</v>
      </c>
      <c r="BK22" s="24">
        <v>18</v>
      </c>
      <c r="BL22" s="24">
        <v>8</v>
      </c>
      <c r="BM22" s="24">
        <v>6</v>
      </c>
      <c r="BN22" s="24">
        <f t="shared" si="32"/>
        <v>14</v>
      </c>
      <c r="BO22" s="85">
        <v>0</v>
      </c>
      <c r="BP22" s="45"/>
      <c r="BQ22" s="47"/>
      <c r="BR22" s="30">
        <v>7.5</v>
      </c>
      <c r="BS22" s="23" t="s">
        <v>472</v>
      </c>
      <c r="BT22" s="23"/>
      <c r="BU22" s="23"/>
      <c r="BV22" s="23"/>
      <c r="BW22" s="24"/>
      <c r="BX22" s="23"/>
      <c r="BY22" s="84">
        <v>1</v>
      </c>
      <c r="BZ22" s="24">
        <v>0</v>
      </c>
      <c r="CA22" s="24">
        <v>0</v>
      </c>
      <c r="CB22" s="24">
        <f t="shared" si="9"/>
        <v>0</v>
      </c>
      <c r="CC22" s="85">
        <v>0</v>
      </c>
      <c r="CD22" s="84">
        <f t="shared" si="10"/>
        <v>11</v>
      </c>
      <c r="CE22" s="24">
        <f t="shared" si="10"/>
        <v>2</v>
      </c>
      <c r="CF22" s="24">
        <f t="shared" si="10"/>
        <v>2</v>
      </c>
      <c r="CG22" s="24">
        <f t="shared" si="10"/>
        <v>4</v>
      </c>
      <c r="CH22" s="85">
        <f t="shared" si="10"/>
        <v>6</v>
      </c>
      <c r="CI22" s="24">
        <v>10</v>
      </c>
      <c r="CJ22" s="24">
        <v>2</v>
      </c>
      <c r="CK22" s="24">
        <v>2</v>
      </c>
      <c r="CL22" s="24">
        <f t="shared" si="26"/>
        <v>4</v>
      </c>
      <c r="CM22" s="85">
        <v>6</v>
      </c>
      <c r="CN22" s="45"/>
    </row>
    <row r="23" spans="1:92" ht="15.95" customHeight="1" x14ac:dyDescent="0.25">
      <c r="A23" s="47"/>
      <c r="B23" s="40"/>
      <c r="C23" s="52"/>
      <c r="D23" s="52"/>
      <c r="E23" s="52"/>
      <c r="F23" s="52"/>
      <c r="G23" s="48"/>
      <c r="H23" s="51"/>
      <c r="I23" s="52"/>
      <c r="J23" s="52"/>
      <c r="K23" s="51"/>
      <c r="L23" s="51"/>
      <c r="M23" s="51"/>
      <c r="N23" s="51"/>
      <c r="O23" s="51"/>
      <c r="P23" s="51"/>
      <c r="Q23" s="47"/>
      <c r="R23" s="47"/>
      <c r="U23" s="30">
        <v>8</v>
      </c>
      <c r="V23" s="23" t="s">
        <v>18</v>
      </c>
      <c r="X23" s="23"/>
      <c r="Y23" s="23"/>
      <c r="Z23" s="23" t="s">
        <v>136</v>
      </c>
      <c r="AB23" s="24"/>
      <c r="AC23" s="24">
        <f t="shared" ref="AC23:AC29" si="33">+AD23+AE23+AF23</f>
        <v>5</v>
      </c>
      <c r="AD23" s="24">
        <v>4</v>
      </c>
      <c r="AE23" s="24">
        <v>0</v>
      </c>
      <c r="AF23" s="24">
        <v>1</v>
      </c>
      <c r="AG23" s="118">
        <f t="shared" ref="AG23:AG29" si="34">+(AD23*2+AF23)/(2*AC23)</f>
        <v>0.9</v>
      </c>
      <c r="AH23" s="118"/>
      <c r="AI23" s="24">
        <v>3</v>
      </c>
      <c r="AJ23" s="24">
        <v>0</v>
      </c>
      <c r="AK23" s="24">
        <v>2</v>
      </c>
      <c r="AL23" s="26">
        <f t="shared" ref="AL23:AL29" si="35">+AI23/AC23</f>
        <v>0.6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5</v>
      </c>
      <c r="BB23" s="24">
        <v>0</v>
      </c>
      <c r="BC23" s="24">
        <v>2</v>
      </c>
      <c r="BD23" s="24">
        <f t="shared" si="30"/>
        <v>2</v>
      </c>
      <c r="BE23" s="85">
        <v>2</v>
      </c>
      <c r="BF23" s="84">
        <f t="shared" si="31"/>
        <v>22</v>
      </c>
      <c r="BG23" s="24">
        <f t="shared" si="31"/>
        <v>3</v>
      </c>
      <c r="BH23" s="24">
        <f t="shared" si="31"/>
        <v>12</v>
      </c>
      <c r="BI23" s="24">
        <f t="shared" si="31"/>
        <v>15</v>
      </c>
      <c r="BJ23" s="85">
        <f t="shared" si="31"/>
        <v>2</v>
      </c>
      <c r="BK23" s="24">
        <v>17</v>
      </c>
      <c r="BL23" s="24">
        <v>3</v>
      </c>
      <c r="BM23" s="24">
        <v>10</v>
      </c>
      <c r="BN23" s="24">
        <f t="shared" si="32"/>
        <v>13</v>
      </c>
      <c r="BO23" s="85">
        <v>0</v>
      </c>
      <c r="BP23" s="50"/>
      <c r="BQ23" s="47"/>
      <c r="BR23" s="30">
        <v>6.5</v>
      </c>
      <c r="BS23" s="23" t="s">
        <v>245</v>
      </c>
      <c r="BT23" s="23"/>
      <c r="BU23" s="23"/>
      <c r="BV23" s="23"/>
      <c r="BW23" s="24"/>
      <c r="BX23" s="23"/>
      <c r="BY23" s="84">
        <v>10</v>
      </c>
      <c r="BZ23" s="24">
        <v>0</v>
      </c>
      <c r="CA23" s="24">
        <v>5</v>
      </c>
      <c r="CB23" s="24">
        <f t="shared" si="9"/>
        <v>5</v>
      </c>
      <c r="CC23" s="85">
        <v>2</v>
      </c>
      <c r="CD23" s="84">
        <f t="shared" si="10"/>
        <v>44</v>
      </c>
      <c r="CE23" s="24">
        <f t="shared" si="10"/>
        <v>6</v>
      </c>
      <c r="CF23" s="24">
        <f t="shared" si="10"/>
        <v>16</v>
      </c>
      <c r="CG23" s="24">
        <f t="shared" si="10"/>
        <v>22</v>
      </c>
      <c r="CH23" s="85">
        <f t="shared" si="10"/>
        <v>4</v>
      </c>
      <c r="CI23" s="24">
        <v>34</v>
      </c>
      <c r="CJ23" s="24">
        <v>6</v>
      </c>
      <c r="CK23" s="24">
        <v>11</v>
      </c>
      <c r="CL23" s="24">
        <f t="shared" si="26"/>
        <v>17</v>
      </c>
      <c r="CM23" s="85">
        <v>2</v>
      </c>
      <c r="CN23" s="50"/>
    </row>
    <row r="24" spans="1:92" ht="15.95" customHeight="1" x14ac:dyDescent="0.25">
      <c r="A24" s="47"/>
      <c r="B24" s="48" t="s">
        <v>58</v>
      </c>
      <c r="C24" s="6" t="s">
        <v>783</v>
      </c>
      <c r="E24" s="23"/>
      <c r="F24" s="23"/>
      <c r="G24" s="5">
        <v>3</v>
      </c>
      <c r="H24" s="24">
        <v>2</v>
      </c>
      <c r="I24" s="23" t="s">
        <v>855</v>
      </c>
      <c r="J24" s="23"/>
      <c r="K24" s="23"/>
      <c r="L24" s="23"/>
      <c r="M24" s="23" t="s">
        <v>861</v>
      </c>
      <c r="N24" s="23"/>
      <c r="O24" s="23"/>
      <c r="P24" s="23" t="s">
        <v>856</v>
      </c>
      <c r="Q24" s="47"/>
      <c r="R24" s="47"/>
      <c r="U24" s="30">
        <v>7</v>
      </c>
      <c r="V24" s="23" t="s">
        <v>176</v>
      </c>
      <c r="X24" s="23"/>
      <c r="Y24" s="23"/>
      <c r="Z24" s="23" t="s">
        <v>23</v>
      </c>
      <c r="AB24" s="24"/>
      <c r="AC24" s="24">
        <f t="shared" si="33"/>
        <v>3</v>
      </c>
      <c r="AD24" s="24">
        <v>3</v>
      </c>
      <c r="AE24" s="24">
        <v>0</v>
      </c>
      <c r="AF24" s="24">
        <v>0</v>
      </c>
      <c r="AG24" s="115">
        <f t="shared" si="34"/>
        <v>1</v>
      </c>
      <c r="AH24" s="115"/>
      <c r="AI24" s="24">
        <v>4</v>
      </c>
      <c r="AJ24" s="24">
        <v>1</v>
      </c>
      <c r="AK24" s="24">
        <v>1</v>
      </c>
      <c r="AL24" s="26">
        <f t="shared" si="35"/>
        <v>1.3333333333333333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4</v>
      </c>
      <c r="BB24" s="24">
        <v>0</v>
      </c>
      <c r="BC24" s="24">
        <v>1</v>
      </c>
      <c r="BD24" s="24">
        <f t="shared" si="30"/>
        <v>1</v>
      </c>
      <c r="BE24" s="85">
        <v>0</v>
      </c>
      <c r="BF24" s="84">
        <f t="shared" si="31"/>
        <v>26</v>
      </c>
      <c r="BG24" s="24">
        <f t="shared" si="31"/>
        <v>6</v>
      </c>
      <c r="BH24" s="24">
        <f t="shared" si="31"/>
        <v>9</v>
      </c>
      <c r="BI24" s="24">
        <f t="shared" si="31"/>
        <v>15</v>
      </c>
      <c r="BJ24" s="85">
        <f t="shared" si="31"/>
        <v>4</v>
      </c>
      <c r="BK24" s="24">
        <v>22</v>
      </c>
      <c r="BL24" s="24">
        <v>6</v>
      </c>
      <c r="BM24" s="24">
        <v>8</v>
      </c>
      <c r="BN24" s="24">
        <f t="shared" si="32"/>
        <v>14</v>
      </c>
      <c r="BO24" s="85">
        <v>4</v>
      </c>
      <c r="BP24" s="40"/>
      <c r="BQ24" s="47"/>
      <c r="BR24" s="30">
        <v>8</v>
      </c>
      <c r="BS24" s="23" t="s">
        <v>283</v>
      </c>
      <c r="BT24" s="23"/>
      <c r="BU24" s="23"/>
      <c r="BV24" s="23"/>
      <c r="BW24" s="24"/>
      <c r="BX24" s="23"/>
      <c r="BY24" s="84">
        <v>0</v>
      </c>
      <c r="BZ24" s="24">
        <v>0</v>
      </c>
      <c r="CA24" s="24">
        <v>0</v>
      </c>
      <c r="CB24" s="24">
        <f t="shared" si="9"/>
        <v>0</v>
      </c>
      <c r="CC24" s="85">
        <v>0</v>
      </c>
      <c r="CD24" s="84">
        <f t="shared" si="10"/>
        <v>2</v>
      </c>
      <c r="CE24" s="24">
        <f t="shared" si="10"/>
        <v>1</v>
      </c>
      <c r="CF24" s="24">
        <f t="shared" si="10"/>
        <v>0</v>
      </c>
      <c r="CG24" s="24">
        <f t="shared" si="10"/>
        <v>1</v>
      </c>
      <c r="CH24" s="85">
        <f t="shared" si="10"/>
        <v>0</v>
      </c>
      <c r="CI24" s="24">
        <v>2</v>
      </c>
      <c r="CJ24" s="24">
        <v>1</v>
      </c>
      <c r="CK24" s="24">
        <v>0</v>
      </c>
      <c r="CL24" s="24">
        <f t="shared" si="26"/>
        <v>1</v>
      </c>
      <c r="CM24" s="85">
        <v>0</v>
      </c>
      <c r="CN24" s="40"/>
    </row>
    <row r="25" spans="1:92" ht="15.95" customHeight="1" x14ac:dyDescent="0.25">
      <c r="A25" s="47"/>
      <c r="B25" s="24" t="s">
        <v>34</v>
      </c>
      <c r="C25" s="16"/>
      <c r="D25" s="16" t="s">
        <v>140</v>
      </c>
      <c r="E25" s="23"/>
      <c r="F25" s="23"/>
      <c r="G25" s="5"/>
      <c r="H25" s="24">
        <v>2</v>
      </c>
      <c r="I25" s="23" t="s">
        <v>62</v>
      </c>
      <c r="J25" s="23"/>
      <c r="K25" s="23"/>
      <c r="L25" s="23" t="s">
        <v>222</v>
      </c>
      <c r="M25" s="23"/>
      <c r="N25" s="23"/>
      <c r="O25" s="23"/>
      <c r="P25" s="23"/>
      <c r="Q25" s="47"/>
      <c r="R25" s="47"/>
      <c r="U25" s="30">
        <v>7.5</v>
      </c>
      <c r="V25" s="23" t="s">
        <v>16</v>
      </c>
      <c r="X25" s="23"/>
      <c r="Y25" s="23"/>
      <c r="Z25" s="23" t="s">
        <v>17</v>
      </c>
      <c r="AB25" s="24"/>
      <c r="AC25" s="24">
        <f t="shared" si="33"/>
        <v>3</v>
      </c>
      <c r="AD25" s="24">
        <v>2</v>
      </c>
      <c r="AE25" s="24">
        <v>0</v>
      </c>
      <c r="AF25" s="24">
        <v>1</v>
      </c>
      <c r="AG25" s="115">
        <f t="shared" si="34"/>
        <v>0.83333333333333337</v>
      </c>
      <c r="AH25" s="115"/>
      <c r="AI25" s="24">
        <v>4</v>
      </c>
      <c r="AJ25" s="24">
        <v>0</v>
      </c>
      <c r="AK25" s="24">
        <v>1</v>
      </c>
      <c r="AL25" s="26">
        <f t="shared" si="35"/>
        <v>1.3333333333333333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5</v>
      </c>
      <c r="BB25" s="24">
        <v>4</v>
      </c>
      <c r="BC25" s="24">
        <v>1</v>
      </c>
      <c r="BD25" s="24">
        <f t="shared" si="30"/>
        <v>5</v>
      </c>
      <c r="BE25" s="85">
        <v>2</v>
      </c>
      <c r="BF25" s="84">
        <f t="shared" si="31"/>
        <v>25</v>
      </c>
      <c r="BG25" s="24">
        <f t="shared" si="31"/>
        <v>12</v>
      </c>
      <c r="BH25" s="24">
        <f t="shared" si="31"/>
        <v>9</v>
      </c>
      <c r="BI25" s="24">
        <f t="shared" si="31"/>
        <v>21</v>
      </c>
      <c r="BJ25" s="85">
        <f t="shared" si="31"/>
        <v>6</v>
      </c>
      <c r="BK25" s="24">
        <v>20</v>
      </c>
      <c r="BL25" s="24">
        <v>8</v>
      </c>
      <c r="BM25" s="24">
        <v>8</v>
      </c>
      <c r="BN25" s="24">
        <f t="shared" si="32"/>
        <v>16</v>
      </c>
      <c r="BO25" s="85">
        <v>4</v>
      </c>
      <c r="BP25" s="40"/>
      <c r="BQ25" s="47"/>
      <c r="BR25" s="30">
        <v>7</v>
      </c>
      <c r="BS25" s="23" t="s">
        <v>340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 t="shared" si="9"/>
        <v>0</v>
      </c>
      <c r="CC25" s="85">
        <v>0</v>
      </c>
      <c r="CD25" s="84">
        <f t="shared" si="10"/>
        <v>1</v>
      </c>
      <c r="CE25" s="24">
        <f t="shared" si="10"/>
        <v>0</v>
      </c>
      <c r="CF25" s="24">
        <f t="shared" si="10"/>
        <v>0</v>
      </c>
      <c r="CG25" s="24">
        <f t="shared" si="10"/>
        <v>0</v>
      </c>
      <c r="CH25" s="85">
        <f t="shared" si="10"/>
        <v>0</v>
      </c>
      <c r="CI25" s="24">
        <v>1</v>
      </c>
      <c r="CJ25" s="24">
        <v>0</v>
      </c>
      <c r="CK25" s="24">
        <v>0</v>
      </c>
      <c r="CL25" s="24">
        <f t="shared" si="26"/>
        <v>0</v>
      </c>
      <c r="CM25" s="85">
        <v>0</v>
      </c>
      <c r="CN25" s="40"/>
    </row>
    <row r="26" spans="1:92" ht="15.95" customHeight="1" x14ac:dyDescent="0.25">
      <c r="A26" s="47"/>
      <c r="D26" s="16"/>
      <c r="G26" s="5"/>
      <c r="H26" s="24">
        <v>2</v>
      </c>
      <c r="I26" s="23" t="s">
        <v>62</v>
      </c>
      <c r="L26" s="23" t="s">
        <v>118</v>
      </c>
      <c r="M26" s="23"/>
      <c r="N26" s="23"/>
      <c r="O26" s="23"/>
      <c r="P26" s="23"/>
      <c r="Q26" s="47"/>
      <c r="R26" s="47"/>
      <c r="U26" s="30">
        <v>7.5</v>
      </c>
      <c r="V26" s="23" t="s">
        <v>98</v>
      </c>
      <c r="X26" s="23"/>
      <c r="Y26" s="23"/>
      <c r="Z26" s="23" t="s">
        <v>19</v>
      </c>
      <c r="AB26" s="24"/>
      <c r="AC26" s="24">
        <f t="shared" si="33"/>
        <v>4</v>
      </c>
      <c r="AD26" s="24">
        <v>4</v>
      </c>
      <c r="AE26" s="24">
        <v>0</v>
      </c>
      <c r="AF26" s="24">
        <v>0</v>
      </c>
      <c r="AG26" s="115">
        <f t="shared" si="34"/>
        <v>1</v>
      </c>
      <c r="AH26" s="115"/>
      <c r="AI26" s="24">
        <v>9</v>
      </c>
      <c r="AJ26" s="24">
        <v>0</v>
      </c>
      <c r="AK26" s="24">
        <v>0</v>
      </c>
      <c r="AL26" s="26">
        <f t="shared" si="35"/>
        <v>2.25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5</v>
      </c>
      <c r="BB26" s="24">
        <v>0</v>
      </c>
      <c r="BC26" s="24">
        <v>1</v>
      </c>
      <c r="BD26" s="24">
        <f t="shared" si="30"/>
        <v>1</v>
      </c>
      <c r="BE26" s="85">
        <v>0</v>
      </c>
      <c r="BF26" s="84">
        <f t="shared" si="31"/>
        <v>20</v>
      </c>
      <c r="BG26" s="24">
        <f t="shared" si="31"/>
        <v>1</v>
      </c>
      <c r="BH26" s="24">
        <f t="shared" si="31"/>
        <v>8</v>
      </c>
      <c r="BI26" s="24">
        <f t="shared" si="31"/>
        <v>9</v>
      </c>
      <c r="BJ26" s="85">
        <f t="shared" si="31"/>
        <v>0</v>
      </c>
      <c r="BK26" s="24">
        <v>15</v>
      </c>
      <c r="BL26" s="24">
        <v>1</v>
      </c>
      <c r="BM26" s="24">
        <v>7</v>
      </c>
      <c r="BN26" s="24">
        <f t="shared" si="32"/>
        <v>8</v>
      </c>
      <c r="BO26" s="85">
        <v>0</v>
      </c>
      <c r="BP26" s="40"/>
      <c r="BQ26" s="47"/>
      <c r="BR26" s="30">
        <v>8.5</v>
      </c>
      <c r="BS26" s="23" t="s">
        <v>244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 t="shared" si="9"/>
        <v>0</v>
      </c>
      <c r="CC26" s="85">
        <v>0</v>
      </c>
      <c r="CD26" s="84">
        <f t="shared" si="10"/>
        <v>1</v>
      </c>
      <c r="CE26" s="24">
        <f t="shared" si="10"/>
        <v>2</v>
      </c>
      <c r="CF26" s="24">
        <f t="shared" si="10"/>
        <v>0</v>
      </c>
      <c r="CG26" s="24">
        <f t="shared" si="10"/>
        <v>2</v>
      </c>
      <c r="CH26" s="85">
        <f t="shared" si="10"/>
        <v>0</v>
      </c>
      <c r="CI26" s="24">
        <v>1</v>
      </c>
      <c r="CJ26" s="24">
        <v>2</v>
      </c>
      <c r="CK26" s="24">
        <v>0</v>
      </c>
      <c r="CL26" s="24">
        <f t="shared" si="26"/>
        <v>2</v>
      </c>
      <c r="CM26" s="85">
        <v>0</v>
      </c>
      <c r="CN26" s="40"/>
    </row>
    <row r="27" spans="1:92" ht="15.95" customHeight="1" x14ac:dyDescent="0.25">
      <c r="A27" s="47"/>
      <c r="C27" s="16"/>
      <c r="D27" s="16"/>
      <c r="G27" s="5"/>
      <c r="H27" s="24"/>
      <c r="I27" s="23"/>
      <c r="L27" s="23"/>
      <c r="Q27" s="47"/>
      <c r="R27" s="47"/>
      <c r="U27" s="30">
        <v>7.5</v>
      </c>
      <c r="V27" s="23" t="s">
        <v>111</v>
      </c>
      <c r="X27" s="23"/>
      <c r="Y27" s="23"/>
      <c r="Z27" s="23" t="s">
        <v>21</v>
      </c>
      <c r="AB27" s="24"/>
      <c r="AC27" s="24">
        <f t="shared" si="33"/>
        <v>4</v>
      </c>
      <c r="AD27" s="24">
        <v>2</v>
      </c>
      <c r="AE27" s="24">
        <v>2</v>
      </c>
      <c r="AF27" s="24">
        <v>0</v>
      </c>
      <c r="AG27" s="115">
        <f t="shared" si="34"/>
        <v>0.5</v>
      </c>
      <c r="AH27" s="115"/>
      <c r="AI27" s="24">
        <v>11</v>
      </c>
      <c r="AJ27" s="24">
        <v>0</v>
      </c>
      <c r="AK27" s="24">
        <v>1</v>
      </c>
      <c r="AL27" s="26">
        <f t="shared" si="35"/>
        <v>2.75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5</v>
      </c>
      <c r="BB27" s="24">
        <v>0</v>
      </c>
      <c r="BC27" s="24">
        <v>1</v>
      </c>
      <c r="BD27" s="24">
        <f t="shared" si="30"/>
        <v>1</v>
      </c>
      <c r="BE27" s="85">
        <v>0</v>
      </c>
      <c r="BF27" s="84">
        <f t="shared" si="31"/>
        <v>21</v>
      </c>
      <c r="BG27" s="24">
        <f t="shared" si="31"/>
        <v>1</v>
      </c>
      <c r="BH27" s="24">
        <f t="shared" si="31"/>
        <v>2</v>
      </c>
      <c r="BI27" s="24">
        <f t="shared" si="31"/>
        <v>3</v>
      </c>
      <c r="BJ27" s="85">
        <f t="shared" si="31"/>
        <v>4</v>
      </c>
      <c r="BK27" s="24">
        <v>16</v>
      </c>
      <c r="BL27" s="24">
        <v>1</v>
      </c>
      <c r="BM27" s="24">
        <v>1</v>
      </c>
      <c r="BN27" s="24">
        <f t="shared" si="32"/>
        <v>2</v>
      </c>
      <c r="BO27" s="85">
        <v>4</v>
      </c>
      <c r="BP27" s="40"/>
      <c r="BQ27" s="47"/>
      <c r="BR27" s="30">
        <v>7.5</v>
      </c>
      <c r="BS27" s="23" t="s">
        <v>284</v>
      </c>
      <c r="BT27" s="23"/>
      <c r="BU27" s="23"/>
      <c r="BV27" s="23"/>
      <c r="BW27" s="24"/>
      <c r="BX27" s="23"/>
      <c r="BY27" s="84">
        <v>0</v>
      </c>
      <c r="BZ27" s="24">
        <v>0</v>
      </c>
      <c r="CA27" s="24">
        <v>0</v>
      </c>
      <c r="CB27" s="24">
        <f t="shared" si="9"/>
        <v>0</v>
      </c>
      <c r="CC27" s="85">
        <v>0</v>
      </c>
      <c r="CD27" s="84">
        <f t="shared" si="10"/>
        <v>1</v>
      </c>
      <c r="CE27" s="24">
        <f t="shared" si="10"/>
        <v>0</v>
      </c>
      <c r="CF27" s="24">
        <f t="shared" si="10"/>
        <v>0</v>
      </c>
      <c r="CG27" s="24">
        <f t="shared" si="10"/>
        <v>0</v>
      </c>
      <c r="CH27" s="85">
        <f t="shared" si="10"/>
        <v>0</v>
      </c>
      <c r="CI27" s="24">
        <v>1</v>
      </c>
      <c r="CJ27" s="24">
        <v>0</v>
      </c>
      <c r="CK27" s="24">
        <v>0</v>
      </c>
      <c r="CL27" s="24">
        <f t="shared" si="26"/>
        <v>0</v>
      </c>
      <c r="CM27" s="85">
        <v>0</v>
      </c>
      <c r="CN27" s="40"/>
    </row>
    <row r="28" spans="1:92" ht="15.95" customHeight="1" x14ac:dyDescent="0.25">
      <c r="A28" s="47"/>
      <c r="C28" s="6" t="s">
        <v>784</v>
      </c>
      <c r="G28" s="5">
        <v>4</v>
      </c>
      <c r="H28" s="24">
        <v>1</v>
      </c>
      <c r="I28" s="23" t="s">
        <v>78</v>
      </c>
      <c r="J28" s="23"/>
      <c r="K28" s="23"/>
      <c r="M28" s="23" t="s">
        <v>193</v>
      </c>
      <c r="N28" s="23"/>
      <c r="O28" s="23"/>
      <c r="P28" s="23"/>
      <c r="Q28" s="47"/>
      <c r="R28" s="47"/>
      <c r="U28" s="30">
        <v>7.5</v>
      </c>
      <c r="V28" s="23" t="s">
        <v>97</v>
      </c>
      <c r="X28" s="23"/>
      <c r="Y28" s="23"/>
      <c r="Z28" s="23" t="s">
        <v>132</v>
      </c>
      <c r="AB28" s="24"/>
      <c r="AC28" s="24">
        <f t="shared" si="33"/>
        <v>5</v>
      </c>
      <c r="AD28" s="24">
        <v>0</v>
      </c>
      <c r="AE28" s="24">
        <v>5</v>
      </c>
      <c r="AF28" s="24">
        <v>0</v>
      </c>
      <c r="AG28" s="115">
        <f t="shared" si="34"/>
        <v>0</v>
      </c>
      <c r="AH28" s="115"/>
      <c r="AI28" s="24">
        <v>17</v>
      </c>
      <c r="AJ28" s="24">
        <v>1</v>
      </c>
      <c r="AK28" s="24">
        <v>0</v>
      </c>
      <c r="AL28" s="26">
        <f t="shared" si="35"/>
        <v>3.4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1</v>
      </c>
      <c r="BB28" s="24">
        <v>0</v>
      </c>
      <c r="BC28" s="24">
        <v>0</v>
      </c>
      <c r="BD28" s="24">
        <f t="shared" si="30"/>
        <v>0</v>
      </c>
      <c r="BE28" s="85">
        <v>0</v>
      </c>
      <c r="BF28" s="84">
        <f t="shared" si="31"/>
        <v>19</v>
      </c>
      <c r="BG28" s="24">
        <f t="shared" si="31"/>
        <v>3</v>
      </c>
      <c r="BH28" s="24">
        <f t="shared" si="31"/>
        <v>5</v>
      </c>
      <c r="BI28" s="24">
        <f t="shared" si="31"/>
        <v>8</v>
      </c>
      <c r="BJ28" s="85">
        <f t="shared" si="31"/>
        <v>0</v>
      </c>
      <c r="BK28" s="24">
        <v>18</v>
      </c>
      <c r="BL28" s="24">
        <v>3</v>
      </c>
      <c r="BM28" s="24">
        <v>5</v>
      </c>
      <c r="BN28" s="24">
        <f t="shared" si="32"/>
        <v>8</v>
      </c>
      <c r="BO28" s="85">
        <v>0</v>
      </c>
      <c r="BP28" s="40"/>
      <c r="BQ28" s="47"/>
      <c r="BR28" s="30">
        <v>6.5</v>
      </c>
      <c r="BS28" s="23" t="s">
        <v>212</v>
      </c>
      <c r="BT28" s="23"/>
      <c r="BU28" s="23"/>
      <c r="BV28" s="23"/>
      <c r="BW28" s="24"/>
      <c r="BX28" s="23"/>
      <c r="BY28" s="84">
        <v>7</v>
      </c>
      <c r="BZ28" s="24">
        <v>0</v>
      </c>
      <c r="CA28" s="24">
        <v>0</v>
      </c>
      <c r="CB28" s="24">
        <f t="shared" si="9"/>
        <v>0</v>
      </c>
      <c r="CC28" s="85">
        <v>0</v>
      </c>
      <c r="CD28" s="84">
        <f t="shared" si="10"/>
        <v>22</v>
      </c>
      <c r="CE28" s="24">
        <f t="shared" si="10"/>
        <v>1</v>
      </c>
      <c r="CF28" s="24">
        <f t="shared" si="10"/>
        <v>4</v>
      </c>
      <c r="CG28" s="24">
        <f t="shared" si="10"/>
        <v>5</v>
      </c>
      <c r="CH28" s="85">
        <f t="shared" si="10"/>
        <v>2</v>
      </c>
      <c r="CI28" s="24">
        <v>15</v>
      </c>
      <c r="CJ28" s="24">
        <v>1</v>
      </c>
      <c r="CK28" s="24">
        <v>4</v>
      </c>
      <c r="CL28" s="24">
        <f>+CJ28+CK28</f>
        <v>5</v>
      </c>
      <c r="CM28" s="85">
        <v>2</v>
      </c>
      <c r="CN28" s="40"/>
    </row>
    <row r="29" spans="1:92" ht="15.95" customHeight="1" x14ac:dyDescent="0.25">
      <c r="A29" s="47"/>
      <c r="B29" s="24" t="s">
        <v>34</v>
      </c>
      <c r="C29" s="16" t="s">
        <v>438</v>
      </c>
      <c r="G29" s="5"/>
      <c r="H29" s="24">
        <v>1</v>
      </c>
      <c r="I29" s="23" t="s">
        <v>78</v>
      </c>
      <c r="J29" s="23"/>
      <c r="K29" s="23"/>
      <c r="L29" s="23" t="s">
        <v>857</v>
      </c>
      <c r="M29" s="23"/>
      <c r="N29" s="23"/>
      <c r="O29" s="23"/>
      <c r="P29" s="23"/>
      <c r="Q29" s="47"/>
      <c r="R29" s="47"/>
      <c r="U29" s="30">
        <v>7</v>
      </c>
      <c r="V29" s="23" t="s">
        <v>24</v>
      </c>
      <c r="X29" s="23"/>
      <c r="Y29" s="23"/>
      <c r="Z29" s="23" t="s">
        <v>25</v>
      </c>
      <c r="AB29" s="24"/>
      <c r="AC29" s="24">
        <f t="shared" si="33"/>
        <v>5</v>
      </c>
      <c r="AD29" s="24">
        <v>1</v>
      </c>
      <c r="AE29" s="24">
        <v>4</v>
      </c>
      <c r="AF29" s="24">
        <v>0</v>
      </c>
      <c r="AG29" s="115">
        <f t="shared" si="34"/>
        <v>0.2</v>
      </c>
      <c r="AH29" s="115"/>
      <c r="AI29" s="24">
        <v>19</v>
      </c>
      <c r="AJ29" s="24">
        <v>1</v>
      </c>
      <c r="AK29" s="24">
        <v>0</v>
      </c>
      <c r="AL29" s="26">
        <f t="shared" si="35"/>
        <v>3.8</v>
      </c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4</v>
      </c>
      <c r="BB29" s="24">
        <v>0</v>
      </c>
      <c r="BC29" s="24">
        <v>1</v>
      </c>
      <c r="BD29" s="24">
        <f t="shared" si="30"/>
        <v>1</v>
      </c>
      <c r="BE29" s="85">
        <v>2</v>
      </c>
      <c r="BF29" s="84">
        <f t="shared" si="31"/>
        <v>23</v>
      </c>
      <c r="BG29" s="24">
        <f t="shared" si="31"/>
        <v>1</v>
      </c>
      <c r="BH29" s="24">
        <f t="shared" si="31"/>
        <v>6</v>
      </c>
      <c r="BI29" s="24">
        <f t="shared" si="31"/>
        <v>7</v>
      </c>
      <c r="BJ29" s="85">
        <f t="shared" si="31"/>
        <v>8</v>
      </c>
      <c r="BK29" s="24">
        <v>19</v>
      </c>
      <c r="BL29" s="24">
        <v>1</v>
      </c>
      <c r="BM29" s="24">
        <v>5</v>
      </c>
      <c r="BN29" s="24">
        <f t="shared" si="32"/>
        <v>6</v>
      </c>
      <c r="BO29" s="85">
        <v>6</v>
      </c>
      <c r="BP29" s="40"/>
      <c r="BQ29" s="47"/>
      <c r="BR29" s="30">
        <v>8.5</v>
      </c>
      <c r="BS29" s="23" t="s">
        <v>656</v>
      </c>
      <c r="BT29" s="23"/>
      <c r="BU29" s="23"/>
      <c r="BV29" s="23"/>
      <c r="BW29" s="24"/>
      <c r="BX29" s="23"/>
      <c r="BY29" s="84">
        <v>2</v>
      </c>
      <c r="BZ29" s="24">
        <v>2</v>
      </c>
      <c r="CA29" s="24">
        <v>4</v>
      </c>
      <c r="CB29" s="24">
        <f t="shared" si="9"/>
        <v>6</v>
      </c>
      <c r="CC29" s="85">
        <v>0</v>
      </c>
      <c r="CD29" s="84">
        <f t="shared" si="10"/>
        <v>7</v>
      </c>
      <c r="CE29" s="24">
        <f t="shared" si="10"/>
        <v>3</v>
      </c>
      <c r="CF29" s="24">
        <f t="shared" si="10"/>
        <v>7</v>
      </c>
      <c r="CG29" s="24">
        <f t="shared" si="10"/>
        <v>10</v>
      </c>
      <c r="CH29" s="85">
        <f t="shared" si="10"/>
        <v>0</v>
      </c>
      <c r="CI29" s="24">
        <v>5</v>
      </c>
      <c r="CJ29" s="24">
        <v>1</v>
      </c>
      <c r="CK29" s="24">
        <v>3</v>
      </c>
      <c r="CL29" s="24">
        <f t="shared" ref="CL29:CL38" si="36">+CJ29+CK29</f>
        <v>4</v>
      </c>
      <c r="CM29" s="85">
        <v>0</v>
      </c>
      <c r="CN29" s="40"/>
    </row>
    <row r="30" spans="1:92" ht="15.95" customHeight="1" x14ac:dyDescent="0.25">
      <c r="A30" s="47"/>
      <c r="E30" s="23"/>
      <c r="F30" s="23"/>
      <c r="G30" s="5"/>
      <c r="H30" s="24">
        <v>1</v>
      </c>
      <c r="I30" s="23" t="s">
        <v>78</v>
      </c>
      <c r="J30" s="23"/>
      <c r="K30" s="23"/>
      <c r="L30" s="23" t="s">
        <v>858</v>
      </c>
      <c r="M30" s="23"/>
      <c r="N30" s="23"/>
      <c r="O30" s="23"/>
      <c r="P30" s="23"/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ref="AC30" si="37">+AD30+AE30+AF30</f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5</v>
      </c>
      <c r="BB30" s="24">
        <v>0</v>
      </c>
      <c r="BC30" s="24">
        <v>1</v>
      </c>
      <c r="BD30" s="24">
        <f t="shared" si="30"/>
        <v>1</v>
      </c>
      <c r="BE30" s="85">
        <v>2</v>
      </c>
      <c r="BF30" s="84">
        <f t="shared" si="31"/>
        <v>26</v>
      </c>
      <c r="BG30" s="24">
        <f t="shared" si="31"/>
        <v>3</v>
      </c>
      <c r="BH30" s="24">
        <f t="shared" si="31"/>
        <v>12</v>
      </c>
      <c r="BI30" s="24">
        <f t="shared" si="31"/>
        <v>15</v>
      </c>
      <c r="BJ30" s="85">
        <f t="shared" si="31"/>
        <v>6</v>
      </c>
      <c r="BK30" s="24">
        <v>21</v>
      </c>
      <c r="BL30" s="24">
        <v>3</v>
      </c>
      <c r="BM30" s="24">
        <v>11</v>
      </c>
      <c r="BN30" s="24">
        <f t="shared" si="32"/>
        <v>14</v>
      </c>
      <c r="BO30" s="85">
        <v>4</v>
      </c>
      <c r="BP30" s="40"/>
      <c r="BQ30" s="47"/>
      <c r="BR30" s="30">
        <v>7.5</v>
      </c>
      <c r="BS30" s="23" t="s">
        <v>670</v>
      </c>
      <c r="BT30" s="23"/>
      <c r="BU30" s="23"/>
      <c r="BV30" s="23"/>
      <c r="BW30" s="24"/>
      <c r="BX30" s="23"/>
      <c r="BY30" s="84">
        <v>0</v>
      </c>
      <c r="BZ30" s="24">
        <v>0</v>
      </c>
      <c r="CA30" s="24">
        <v>0</v>
      </c>
      <c r="CB30" s="24">
        <f t="shared" si="9"/>
        <v>0</v>
      </c>
      <c r="CC30" s="85">
        <v>0</v>
      </c>
      <c r="CD30" s="84">
        <f t="shared" si="10"/>
        <v>1</v>
      </c>
      <c r="CE30" s="24">
        <f t="shared" si="10"/>
        <v>0</v>
      </c>
      <c r="CF30" s="24">
        <f t="shared" si="10"/>
        <v>0</v>
      </c>
      <c r="CG30" s="24">
        <f t="shared" si="10"/>
        <v>0</v>
      </c>
      <c r="CH30" s="85">
        <f t="shared" si="10"/>
        <v>0</v>
      </c>
      <c r="CI30" s="24">
        <v>1</v>
      </c>
      <c r="CJ30" s="24">
        <v>0</v>
      </c>
      <c r="CK30" s="24">
        <v>0</v>
      </c>
      <c r="CL30" s="24">
        <f t="shared" si="36"/>
        <v>0</v>
      </c>
      <c r="CM30" s="85">
        <v>0</v>
      </c>
      <c r="CN30" s="40"/>
    </row>
    <row r="31" spans="1:92" ht="15.95" customHeight="1" thickBot="1" x14ac:dyDescent="0.3">
      <c r="A31" s="47"/>
      <c r="C31" s="16"/>
      <c r="D31" s="16"/>
      <c r="E31" s="23"/>
      <c r="F31" s="23"/>
      <c r="G31" s="5"/>
      <c r="H31" s="24">
        <v>2</v>
      </c>
      <c r="I31" s="23" t="s">
        <v>123</v>
      </c>
      <c r="J31" s="23"/>
      <c r="K31" s="23"/>
      <c r="L31" s="23" t="s">
        <v>78</v>
      </c>
      <c r="M31" s="23"/>
      <c r="N31" s="23"/>
      <c r="O31" s="23"/>
      <c r="P31" s="23"/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+AC103</f>
        <v>11</v>
      </c>
      <c r="AD31" s="24">
        <f>+AD103</f>
        <v>2</v>
      </c>
      <c r="AE31" s="24">
        <f>+AE103</f>
        <v>7</v>
      </c>
      <c r="AF31" s="24">
        <f>+AF103</f>
        <v>2</v>
      </c>
      <c r="AG31" s="115">
        <f t="shared" ref="AG31" si="38">+(AD31*2+AF31)/(2*AC31)</f>
        <v>0.27272727272727271</v>
      </c>
      <c r="AH31" s="115"/>
      <c r="AI31" s="24">
        <f>+AI103</f>
        <v>33</v>
      </c>
      <c r="AJ31" s="24">
        <f>+AJ103</f>
        <v>1</v>
      </c>
      <c r="AK31" s="24">
        <f>+AK103</f>
        <v>0</v>
      </c>
      <c r="AL31" s="26">
        <f t="shared" ref="AL31" si="39">+AI31/AC31</f>
        <v>3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1</v>
      </c>
      <c r="BB31" s="24">
        <v>0</v>
      </c>
      <c r="BC31" s="24">
        <v>0</v>
      </c>
      <c r="BD31" s="24">
        <f t="shared" si="30"/>
        <v>0</v>
      </c>
      <c r="BE31" s="85">
        <v>0</v>
      </c>
      <c r="BF31" s="84">
        <f t="shared" si="31"/>
        <v>9</v>
      </c>
      <c r="BG31" s="24">
        <f t="shared" si="31"/>
        <v>0</v>
      </c>
      <c r="BH31" s="24">
        <f t="shared" si="31"/>
        <v>0</v>
      </c>
      <c r="BI31" s="24">
        <f t="shared" si="31"/>
        <v>0</v>
      </c>
      <c r="BJ31" s="85">
        <f t="shared" si="31"/>
        <v>4</v>
      </c>
      <c r="BK31" s="24">
        <v>8</v>
      </c>
      <c r="BL31" s="24">
        <v>0</v>
      </c>
      <c r="BM31" s="24">
        <v>0</v>
      </c>
      <c r="BN31" s="24">
        <f t="shared" si="32"/>
        <v>0</v>
      </c>
      <c r="BO31" s="85">
        <v>4</v>
      </c>
      <c r="BP31" s="40"/>
      <c r="BQ31" s="47"/>
      <c r="BR31" s="30">
        <v>7.5</v>
      </c>
      <c r="BS31" s="23" t="s">
        <v>280</v>
      </c>
      <c r="BT31" s="23"/>
      <c r="BU31" s="23"/>
      <c r="BV31" s="23"/>
      <c r="BW31" s="24"/>
      <c r="BX31" s="23"/>
      <c r="BY31" s="84">
        <v>0</v>
      </c>
      <c r="BZ31" s="24">
        <v>0</v>
      </c>
      <c r="CA31" s="24">
        <v>0</v>
      </c>
      <c r="CB31" s="24">
        <f t="shared" si="9"/>
        <v>0</v>
      </c>
      <c r="CC31" s="85">
        <v>0</v>
      </c>
      <c r="CD31" s="84">
        <f t="shared" si="10"/>
        <v>2</v>
      </c>
      <c r="CE31" s="24">
        <f t="shared" si="10"/>
        <v>0</v>
      </c>
      <c r="CF31" s="24">
        <f t="shared" si="10"/>
        <v>1</v>
      </c>
      <c r="CG31" s="24">
        <f t="shared" si="10"/>
        <v>1</v>
      </c>
      <c r="CH31" s="85">
        <f t="shared" si="10"/>
        <v>2</v>
      </c>
      <c r="CI31" s="24">
        <v>2</v>
      </c>
      <c r="CJ31" s="24">
        <v>0</v>
      </c>
      <c r="CK31" s="24">
        <v>1</v>
      </c>
      <c r="CL31" s="24">
        <f t="shared" si="36"/>
        <v>1</v>
      </c>
      <c r="CM31" s="85">
        <v>2</v>
      </c>
      <c r="CN31" s="40"/>
    </row>
    <row r="32" spans="1:92" ht="15.95" customHeight="1" thickBot="1" x14ac:dyDescent="0.3">
      <c r="A32" s="47"/>
      <c r="B32" s="40"/>
      <c r="C32" s="52"/>
      <c r="D32" s="52"/>
      <c r="E32" s="52"/>
      <c r="F32" s="52"/>
      <c r="G32" s="48"/>
      <c r="H32" s="51"/>
      <c r="I32" s="52"/>
      <c r="J32" s="52"/>
      <c r="K32" s="51"/>
      <c r="L32" s="51"/>
      <c r="M32" s="51"/>
      <c r="N32" s="51"/>
      <c r="O32" s="51"/>
      <c r="P32" s="51"/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40">SUM(AC23:AC31)</f>
        <v>40</v>
      </c>
      <c r="AD32" s="15">
        <f t="shared" si="40"/>
        <v>18</v>
      </c>
      <c r="AE32" s="15">
        <f t="shared" si="40"/>
        <v>18</v>
      </c>
      <c r="AF32" s="15">
        <f t="shared" si="40"/>
        <v>4</v>
      </c>
      <c r="AG32" s="15"/>
      <c r="AH32" s="15"/>
      <c r="AI32" s="15">
        <f t="shared" ref="AI32:AK32" si="41">SUM(AI23:AI31)</f>
        <v>100</v>
      </c>
      <c r="AJ32" s="15">
        <f t="shared" si="41"/>
        <v>4</v>
      </c>
      <c r="AK32" s="15">
        <f t="shared" si="41"/>
        <v>5</v>
      </c>
      <c r="AL32" s="36">
        <f>+AI32/AC32</f>
        <v>2.5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55</v>
      </c>
      <c r="BB32" s="25">
        <f t="shared" ref="BB32" si="42">SUM(BB20:BB31)</f>
        <v>5</v>
      </c>
      <c r="BC32" s="25">
        <f>SUM(BC20:BC31)</f>
        <v>9</v>
      </c>
      <c r="BD32" s="25">
        <f>+BC32+BB32</f>
        <v>14</v>
      </c>
      <c r="BE32" s="89">
        <f>SUM(BE20:BE31)</f>
        <v>10</v>
      </c>
      <c r="BF32" s="88">
        <f>SUM(BF20:BF31)</f>
        <v>295</v>
      </c>
      <c r="BG32" s="25">
        <f t="shared" ref="BG32" si="43">SUM(BG20:BG31)</f>
        <v>46</v>
      </c>
      <c r="BH32" s="25">
        <f>SUM(BH20:BH31)</f>
        <v>82</v>
      </c>
      <c r="BI32" s="25">
        <f>+BH32+BG32</f>
        <v>128</v>
      </c>
      <c r="BJ32" s="89">
        <f>SUM(BJ20:BJ31)</f>
        <v>44</v>
      </c>
      <c r="BK32" s="25">
        <f>SUM(BK20:BK31)</f>
        <v>240</v>
      </c>
      <c r="BL32" s="25">
        <f t="shared" ref="BL32" si="44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8.5</v>
      </c>
      <c r="BS32" s="23" t="s">
        <v>240</v>
      </c>
      <c r="BT32" s="23"/>
      <c r="BU32" s="23"/>
      <c r="BV32" s="23"/>
      <c r="BW32" s="24"/>
      <c r="BX32" s="23"/>
      <c r="BY32" s="84">
        <v>7</v>
      </c>
      <c r="BZ32" s="24">
        <v>2</v>
      </c>
      <c r="CA32" s="24">
        <v>9</v>
      </c>
      <c r="CB32" s="24">
        <f t="shared" si="9"/>
        <v>11</v>
      </c>
      <c r="CC32" s="85">
        <v>2</v>
      </c>
      <c r="CD32" s="84">
        <f t="shared" si="10"/>
        <v>20</v>
      </c>
      <c r="CE32" s="24">
        <f t="shared" si="10"/>
        <v>15</v>
      </c>
      <c r="CF32" s="24">
        <f t="shared" si="10"/>
        <v>13</v>
      </c>
      <c r="CG32" s="24">
        <f t="shared" si="10"/>
        <v>28</v>
      </c>
      <c r="CH32" s="85">
        <f t="shared" si="10"/>
        <v>2</v>
      </c>
      <c r="CI32" s="24">
        <v>13</v>
      </c>
      <c r="CJ32" s="24">
        <v>13</v>
      </c>
      <c r="CK32" s="24">
        <v>4</v>
      </c>
      <c r="CL32" s="24">
        <f t="shared" si="36"/>
        <v>17</v>
      </c>
      <c r="CM32" s="85">
        <v>0</v>
      </c>
      <c r="CN32" s="40"/>
    </row>
    <row r="33" spans="1:92" ht="15.95" customHeight="1" x14ac:dyDescent="0.25">
      <c r="A33" s="47"/>
      <c r="B33" s="48" t="s">
        <v>67</v>
      </c>
      <c r="C33" s="6" t="s">
        <v>786</v>
      </c>
      <c r="F33" s="20"/>
      <c r="G33" s="5">
        <v>4</v>
      </c>
      <c r="H33" s="24">
        <v>1</v>
      </c>
      <c r="I33" s="23" t="s">
        <v>181</v>
      </c>
      <c r="J33" s="23"/>
      <c r="K33" s="23"/>
      <c r="L33" s="23" t="s">
        <v>70</v>
      </c>
      <c r="M33" s="23"/>
      <c r="N33" s="23"/>
      <c r="O33" s="23"/>
      <c r="P33" s="23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11</v>
      </c>
      <c r="BB33" s="24">
        <v>1</v>
      </c>
      <c r="BC33" s="24">
        <v>2</v>
      </c>
      <c r="BD33" s="24">
        <f t="shared" ref="BD33:BD44" si="45">+BB33+BC33</f>
        <v>3</v>
      </c>
      <c r="BE33" s="85">
        <v>0</v>
      </c>
      <c r="BF33" s="84">
        <f t="shared" ref="BF33:BJ44" si="46">+BK33+BA33</f>
        <v>75</v>
      </c>
      <c r="BG33" s="24">
        <f t="shared" si="46"/>
        <v>16</v>
      </c>
      <c r="BH33" s="24">
        <f t="shared" si="46"/>
        <v>24</v>
      </c>
      <c r="BI33" s="24">
        <f t="shared" si="46"/>
        <v>40</v>
      </c>
      <c r="BJ33" s="85">
        <f t="shared" si="46"/>
        <v>6</v>
      </c>
      <c r="BK33" s="15">
        <v>64</v>
      </c>
      <c r="BL33" s="15">
        <v>15</v>
      </c>
      <c r="BM33" s="15">
        <v>22</v>
      </c>
      <c r="BN33" s="15">
        <f t="shared" ref="BN33:BN44" si="47">+BL33+BM33</f>
        <v>37</v>
      </c>
      <c r="BO33" s="87">
        <v>6</v>
      </c>
      <c r="BP33" s="40"/>
      <c r="BQ33" s="47"/>
      <c r="BR33" s="30">
        <v>7.5</v>
      </c>
      <c r="BS33" s="23" t="s">
        <v>450</v>
      </c>
      <c r="BT33" s="23"/>
      <c r="BU33" s="23"/>
      <c r="BV33" s="23"/>
      <c r="BW33" s="24"/>
      <c r="BX33" s="23"/>
      <c r="BY33" s="84">
        <v>3</v>
      </c>
      <c r="BZ33" s="24">
        <v>1</v>
      </c>
      <c r="CA33" s="24">
        <v>0</v>
      </c>
      <c r="CB33" s="24">
        <f t="shared" si="9"/>
        <v>1</v>
      </c>
      <c r="CC33" s="85">
        <v>0</v>
      </c>
      <c r="CD33" s="84">
        <f t="shared" si="10"/>
        <v>11</v>
      </c>
      <c r="CE33" s="24">
        <f t="shared" si="10"/>
        <v>3</v>
      </c>
      <c r="CF33" s="24">
        <f t="shared" si="10"/>
        <v>4</v>
      </c>
      <c r="CG33" s="24">
        <f t="shared" si="10"/>
        <v>7</v>
      </c>
      <c r="CH33" s="85">
        <f t="shared" si="10"/>
        <v>0</v>
      </c>
      <c r="CI33" s="24">
        <v>8</v>
      </c>
      <c r="CJ33" s="24">
        <v>2</v>
      </c>
      <c r="CK33" s="24">
        <v>4</v>
      </c>
      <c r="CL33" s="24">
        <f t="shared" si="36"/>
        <v>6</v>
      </c>
      <c r="CM33" s="85">
        <v>0</v>
      </c>
      <c r="CN33" s="40"/>
    </row>
    <row r="34" spans="1:92" ht="15.95" customHeight="1" x14ac:dyDescent="0.25">
      <c r="A34" s="47"/>
      <c r="B34" s="24" t="s">
        <v>34</v>
      </c>
      <c r="C34" s="16" t="s">
        <v>859</v>
      </c>
      <c r="D34" s="23"/>
      <c r="E34" s="23"/>
      <c r="G34" s="5"/>
      <c r="H34" s="24">
        <v>1</v>
      </c>
      <c r="I34" s="23" t="s">
        <v>70</v>
      </c>
      <c r="L34" s="23" t="s">
        <v>851</v>
      </c>
      <c r="M34" s="23"/>
      <c r="N34" s="23"/>
      <c r="O34" s="23"/>
      <c r="P34" s="23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5</v>
      </c>
      <c r="BB34" s="24">
        <v>0</v>
      </c>
      <c r="BC34" s="24">
        <v>0</v>
      </c>
      <c r="BD34" s="24">
        <f t="shared" si="45"/>
        <v>0</v>
      </c>
      <c r="BE34" s="85">
        <v>0</v>
      </c>
      <c r="BF34" s="84">
        <f t="shared" si="46"/>
        <v>24</v>
      </c>
      <c r="BG34" s="24">
        <f t="shared" si="46"/>
        <v>0</v>
      </c>
      <c r="BH34" s="24">
        <f t="shared" si="46"/>
        <v>0</v>
      </c>
      <c r="BI34" s="24">
        <f t="shared" si="46"/>
        <v>0</v>
      </c>
      <c r="BJ34" s="85">
        <f t="shared" si="46"/>
        <v>0</v>
      </c>
      <c r="BK34" s="24">
        <v>19</v>
      </c>
      <c r="BL34" s="24">
        <v>0</v>
      </c>
      <c r="BM34" s="24">
        <v>0</v>
      </c>
      <c r="BN34" s="24">
        <f t="shared" si="47"/>
        <v>0</v>
      </c>
      <c r="BO34" s="85">
        <v>0</v>
      </c>
      <c r="BP34" s="40"/>
      <c r="BQ34" s="47"/>
      <c r="BR34" s="30">
        <v>7.5</v>
      </c>
      <c r="BS34" s="23" t="s">
        <v>471</v>
      </c>
      <c r="BT34" s="23"/>
      <c r="BU34" s="23"/>
      <c r="BV34" s="23"/>
      <c r="BW34" s="24"/>
      <c r="BX34" s="23"/>
      <c r="BY34" s="84">
        <v>2</v>
      </c>
      <c r="BZ34" s="24">
        <v>1</v>
      </c>
      <c r="CA34" s="24">
        <v>2</v>
      </c>
      <c r="CB34" s="24">
        <f t="shared" si="9"/>
        <v>3</v>
      </c>
      <c r="CC34" s="85">
        <v>0</v>
      </c>
      <c r="CD34" s="84">
        <f t="shared" si="10"/>
        <v>6</v>
      </c>
      <c r="CE34" s="24">
        <f t="shared" si="10"/>
        <v>1</v>
      </c>
      <c r="CF34" s="24">
        <f t="shared" si="10"/>
        <v>5</v>
      </c>
      <c r="CG34" s="24">
        <f t="shared" si="10"/>
        <v>6</v>
      </c>
      <c r="CH34" s="85">
        <f t="shared" si="10"/>
        <v>0</v>
      </c>
      <c r="CI34" s="24">
        <v>4</v>
      </c>
      <c r="CJ34" s="24">
        <v>0</v>
      </c>
      <c r="CK34" s="24">
        <v>3</v>
      </c>
      <c r="CL34" s="24">
        <f t="shared" si="36"/>
        <v>3</v>
      </c>
      <c r="CM34" s="85">
        <v>0</v>
      </c>
      <c r="CN34" s="40"/>
    </row>
    <row r="35" spans="1:92" ht="15.95" customHeight="1" x14ac:dyDescent="0.25">
      <c r="A35" s="47" t="s">
        <v>64</v>
      </c>
      <c r="C35" s="23"/>
      <c r="G35" s="5"/>
      <c r="H35" s="24">
        <v>1</v>
      </c>
      <c r="I35" s="23" t="s">
        <v>181</v>
      </c>
      <c r="L35" s="23"/>
      <c r="M35" s="23" t="s">
        <v>193</v>
      </c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5</v>
      </c>
      <c r="BB35" s="24">
        <v>6</v>
      </c>
      <c r="BC35" s="24">
        <v>1</v>
      </c>
      <c r="BD35" s="24">
        <f t="shared" si="45"/>
        <v>7</v>
      </c>
      <c r="BE35" s="85">
        <v>0</v>
      </c>
      <c r="BF35" s="84">
        <f t="shared" si="46"/>
        <v>27</v>
      </c>
      <c r="BG35" s="24">
        <f t="shared" si="46"/>
        <v>33</v>
      </c>
      <c r="BH35" s="24">
        <f t="shared" si="46"/>
        <v>10</v>
      </c>
      <c r="BI35" s="24">
        <f t="shared" si="46"/>
        <v>43</v>
      </c>
      <c r="BJ35" s="85">
        <f t="shared" si="46"/>
        <v>0</v>
      </c>
      <c r="BK35" s="24">
        <v>22</v>
      </c>
      <c r="BL35" s="24">
        <v>27</v>
      </c>
      <c r="BM35" s="24">
        <v>9</v>
      </c>
      <c r="BN35" s="24">
        <f t="shared" si="47"/>
        <v>36</v>
      </c>
      <c r="BO35" s="85">
        <v>0</v>
      </c>
      <c r="BP35" s="40"/>
      <c r="BQ35" s="47"/>
      <c r="BR35" s="30">
        <v>8</v>
      </c>
      <c r="BS35" s="23" t="s">
        <v>279</v>
      </c>
      <c r="BT35" s="23"/>
      <c r="BU35" s="23"/>
      <c r="BV35" s="23"/>
      <c r="BW35" s="24"/>
      <c r="BX35" s="23"/>
      <c r="BY35" s="84">
        <v>0</v>
      </c>
      <c r="BZ35" s="24">
        <v>0</v>
      </c>
      <c r="CA35" s="24">
        <v>0</v>
      </c>
      <c r="CB35" s="24">
        <f t="shared" si="9"/>
        <v>0</v>
      </c>
      <c r="CC35" s="85">
        <v>0</v>
      </c>
      <c r="CD35" s="84">
        <f t="shared" si="10"/>
        <v>2</v>
      </c>
      <c r="CE35" s="24">
        <f t="shared" si="10"/>
        <v>0</v>
      </c>
      <c r="CF35" s="24">
        <f t="shared" si="10"/>
        <v>3</v>
      </c>
      <c r="CG35" s="24">
        <f t="shared" si="10"/>
        <v>3</v>
      </c>
      <c r="CH35" s="85">
        <f t="shared" si="10"/>
        <v>0</v>
      </c>
      <c r="CI35" s="24">
        <v>2</v>
      </c>
      <c r="CJ35" s="24">
        <v>0</v>
      </c>
      <c r="CK35" s="24">
        <v>3</v>
      </c>
      <c r="CL35" s="24">
        <f t="shared" si="36"/>
        <v>3</v>
      </c>
      <c r="CM35" s="85">
        <v>0</v>
      </c>
      <c r="CN35" s="40"/>
    </row>
    <row r="36" spans="1:92" ht="15.95" customHeight="1" x14ac:dyDescent="0.25">
      <c r="A36" s="47"/>
      <c r="H36" s="24">
        <v>2</v>
      </c>
      <c r="I36" s="23" t="s">
        <v>312</v>
      </c>
      <c r="L36" s="23" t="s">
        <v>322</v>
      </c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5</v>
      </c>
      <c r="BB36" s="24">
        <v>1</v>
      </c>
      <c r="BC36" s="24">
        <v>5</v>
      </c>
      <c r="BD36" s="24">
        <f t="shared" si="45"/>
        <v>6</v>
      </c>
      <c r="BE36" s="85">
        <v>2</v>
      </c>
      <c r="BF36" s="84">
        <f t="shared" si="46"/>
        <v>23</v>
      </c>
      <c r="BG36" s="24">
        <f t="shared" si="46"/>
        <v>3</v>
      </c>
      <c r="BH36" s="24">
        <f t="shared" si="46"/>
        <v>17</v>
      </c>
      <c r="BI36" s="24">
        <f t="shared" si="46"/>
        <v>20</v>
      </c>
      <c r="BJ36" s="85">
        <f t="shared" si="46"/>
        <v>6</v>
      </c>
      <c r="BK36" s="24">
        <v>18</v>
      </c>
      <c r="BL36" s="24">
        <v>2</v>
      </c>
      <c r="BM36" s="24">
        <v>12</v>
      </c>
      <c r="BN36" s="24">
        <f t="shared" si="47"/>
        <v>14</v>
      </c>
      <c r="BO36" s="85">
        <v>4</v>
      </c>
      <c r="BP36" s="40"/>
      <c r="BQ36" s="47"/>
      <c r="BR36" s="30">
        <v>8</v>
      </c>
      <c r="BS36" s="23" t="s">
        <v>415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 t="shared" si="9"/>
        <v>0</v>
      </c>
      <c r="CC36" s="85">
        <v>0</v>
      </c>
      <c r="CD36" s="84">
        <f t="shared" si="10"/>
        <v>3</v>
      </c>
      <c r="CE36" s="24">
        <f t="shared" si="10"/>
        <v>2</v>
      </c>
      <c r="CF36" s="24">
        <f t="shared" si="10"/>
        <v>3</v>
      </c>
      <c r="CG36" s="24">
        <f t="shared" si="10"/>
        <v>5</v>
      </c>
      <c r="CH36" s="85">
        <f t="shared" si="10"/>
        <v>4</v>
      </c>
      <c r="CI36" s="24">
        <v>3</v>
      </c>
      <c r="CJ36" s="24">
        <v>2</v>
      </c>
      <c r="CK36" s="24">
        <v>3</v>
      </c>
      <c r="CL36" s="24">
        <f t="shared" si="36"/>
        <v>5</v>
      </c>
      <c r="CM36" s="85">
        <v>4</v>
      </c>
      <c r="CN36" s="40"/>
    </row>
    <row r="37" spans="1:92" ht="15.95" customHeight="1" thickBot="1" x14ac:dyDescent="0.3">
      <c r="A37" s="47"/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5</v>
      </c>
      <c r="BB37" s="24">
        <v>0</v>
      </c>
      <c r="BC37" s="24">
        <v>4</v>
      </c>
      <c r="BD37" s="24">
        <f t="shared" si="45"/>
        <v>4</v>
      </c>
      <c r="BE37" s="85">
        <v>2</v>
      </c>
      <c r="BF37" s="84">
        <f t="shared" si="46"/>
        <v>22</v>
      </c>
      <c r="BG37" s="24">
        <f t="shared" si="46"/>
        <v>3</v>
      </c>
      <c r="BH37" s="24">
        <f t="shared" si="46"/>
        <v>7</v>
      </c>
      <c r="BI37" s="24">
        <f t="shared" si="46"/>
        <v>10</v>
      </c>
      <c r="BJ37" s="85">
        <f t="shared" si="46"/>
        <v>6</v>
      </c>
      <c r="BK37" s="24">
        <v>17</v>
      </c>
      <c r="BL37" s="24">
        <v>3</v>
      </c>
      <c r="BM37" s="24">
        <v>3</v>
      </c>
      <c r="BN37" s="24">
        <f t="shared" si="47"/>
        <v>6</v>
      </c>
      <c r="BO37" s="85">
        <v>4</v>
      </c>
      <c r="BP37" s="40"/>
      <c r="BQ37" s="47"/>
      <c r="BR37" s="30">
        <v>6</v>
      </c>
      <c r="BS37" s="23" t="s">
        <v>214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 t="shared" si="9"/>
        <v>0</v>
      </c>
      <c r="CC37" s="85">
        <v>0</v>
      </c>
      <c r="CD37" s="84">
        <f t="shared" si="10"/>
        <v>4</v>
      </c>
      <c r="CE37" s="24">
        <f t="shared" si="10"/>
        <v>0</v>
      </c>
      <c r="CF37" s="24">
        <f t="shared" si="10"/>
        <v>1</v>
      </c>
      <c r="CG37" s="24">
        <f t="shared" si="10"/>
        <v>1</v>
      </c>
      <c r="CH37" s="85">
        <f t="shared" si="10"/>
        <v>0</v>
      </c>
      <c r="CI37" s="24">
        <v>4</v>
      </c>
      <c r="CJ37" s="24">
        <v>0</v>
      </c>
      <c r="CK37" s="24">
        <v>1</v>
      </c>
      <c r="CL37" s="24">
        <f t="shared" si="36"/>
        <v>1</v>
      </c>
      <c r="CM37" s="85">
        <v>0</v>
      </c>
      <c r="CN37" s="40"/>
    </row>
    <row r="38" spans="1:92" ht="15.95" customHeight="1" x14ac:dyDescent="0.25">
      <c r="A38" s="47"/>
      <c r="B38" s="24" t="s">
        <v>34</v>
      </c>
      <c r="C38" s="6" t="s">
        <v>787</v>
      </c>
      <c r="G38" s="5">
        <v>1</v>
      </c>
      <c r="H38" s="24">
        <v>2</v>
      </c>
      <c r="I38" s="23" t="s">
        <v>125</v>
      </c>
      <c r="J38" s="23"/>
      <c r="K38" s="23"/>
      <c r="L38" s="23" t="s">
        <v>852</v>
      </c>
      <c r="M38" s="23"/>
      <c r="N38" s="23"/>
      <c r="O38" s="23"/>
      <c r="P38" s="23"/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5</v>
      </c>
      <c r="BB38" s="24">
        <v>2</v>
      </c>
      <c r="BC38" s="24">
        <v>2</v>
      </c>
      <c r="BD38" s="24">
        <f t="shared" si="45"/>
        <v>4</v>
      </c>
      <c r="BE38" s="85">
        <v>0</v>
      </c>
      <c r="BF38" s="84">
        <f t="shared" si="46"/>
        <v>26</v>
      </c>
      <c r="BG38" s="24">
        <f t="shared" si="46"/>
        <v>12</v>
      </c>
      <c r="BH38" s="24">
        <f t="shared" si="46"/>
        <v>9</v>
      </c>
      <c r="BI38" s="24">
        <f t="shared" si="46"/>
        <v>21</v>
      </c>
      <c r="BJ38" s="85">
        <f t="shared" si="46"/>
        <v>2</v>
      </c>
      <c r="BK38" s="24">
        <v>21</v>
      </c>
      <c r="BL38" s="24">
        <v>10</v>
      </c>
      <c r="BM38" s="24">
        <v>7</v>
      </c>
      <c r="BN38" s="24">
        <f t="shared" si="47"/>
        <v>17</v>
      </c>
      <c r="BO38" s="85">
        <v>2</v>
      </c>
      <c r="BP38" s="40"/>
      <c r="BQ38" s="47"/>
      <c r="BR38" s="30">
        <v>9.5</v>
      </c>
      <c r="BS38" s="23" t="s">
        <v>417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 t="shared" si="9"/>
        <v>0</v>
      </c>
      <c r="CC38" s="85">
        <v>0</v>
      </c>
      <c r="CD38" s="84">
        <f t="shared" si="10"/>
        <v>3</v>
      </c>
      <c r="CE38" s="24">
        <f t="shared" si="10"/>
        <v>7</v>
      </c>
      <c r="CF38" s="24">
        <f t="shared" si="10"/>
        <v>0</v>
      </c>
      <c r="CG38" s="24">
        <f t="shared" si="10"/>
        <v>7</v>
      </c>
      <c r="CH38" s="85">
        <f t="shared" si="10"/>
        <v>0</v>
      </c>
      <c r="CI38" s="24">
        <v>3</v>
      </c>
      <c r="CJ38" s="24">
        <v>7</v>
      </c>
      <c r="CK38" s="24">
        <v>0</v>
      </c>
      <c r="CL38" s="24">
        <f t="shared" si="36"/>
        <v>7</v>
      </c>
      <c r="CM38" s="85">
        <v>0</v>
      </c>
      <c r="CN38" s="40"/>
    </row>
    <row r="39" spans="1:92" ht="15.95" customHeight="1" x14ac:dyDescent="0.25">
      <c r="A39" s="47"/>
      <c r="C39" s="23"/>
      <c r="D39" s="23" t="s">
        <v>140</v>
      </c>
      <c r="E39" s="23"/>
      <c r="G39" s="5"/>
      <c r="H39" s="24"/>
      <c r="I39" s="23"/>
      <c r="L39" s="23"/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45"/>
        <v>0</v>
      </c>
      <c r="BE39" s="85">
        <v>0</v>
      </c>
      <c r="BF39" s="84">
        <f t="shared" si="46"/>
        <v>3</v>
      </c>
      <c r="BG39" s="24">
        <f t="shared" si="46"/>
        <v>1</v>
      </c>
      <c r="BH39" s="24">
        <f t="shared" si="46"/>
        <v>3</v>
      </c>
      <c r="BI39" s="24">
        <f t="shared" si="46"/>
        <v>4</v>
      </c>
      <c r="BJ39" s="85">
        <f t="shared" si="46"/>
        <v>0</v>
      </c>
      <c r="BK39" s="24">
        <v>3</v>
      </c>
      <c r="BL39" s="24">
        <v>1</v>
      </c>
      <c r="BM39" s="24">
        <v>3</v>
      </c>
      <c r="BN39" s="24">
        <f t="shared" si="47"/>
        <v>4</v>
      </c>
      <c r="BO39" s="85">
        <v>0</v>
      </c>
      <c r="BP39" s="40"/>
      <c r="BQ39" s="47"/>
      <c r="BR39" s="30">
        <v>7.5</v>
      </c>
      <c r="BS39" s="23" t="s">
        <v>242</v>
      </c>
      <c r="BT39" s="23"/>
      <c r="BU39" s="23"/>
      <c r="BV39" s="23"/>
      <c r="BW39" s="24"/>
      <c r="BX39" s="23"/>
      <c r="BY39" s="84">
        <v>0</v>
      </c>
      <c r="BZ39" s="24">
        <v>0</v>
      </c>
      <c r="CA39" s="24">
        <v>0</v>
      </c>
      <c r="CB39" s="24">
        <f t="shared" si="9"/>
        <v>0</v>
      </c>
      <c r="CC39" s="85">
        <v>0</v>
      </c>
      <c r="CD39" s="84">
        <f t="shared" si="10"/>
        <v>4</v>
      </c>
      <c r="CE39" s="24">
        <f t="shared" si="10"/>
        <v>1</v>
      </c>
      <c r="CF39" s="24">
        <f t="shared" si="10"/>
        <v>0</v>
      </c>
      <c r="CG39" s="24">
        <f t="shared" si="10"/>
        <v>1</v>
      </c>
      <c r="CH39" s="85">
        <f t="shared" si="10"/>
        <v>0</v>
      </c>
      <c r="CI39" s="24">
        <v>4</v>
      </c>
      <c r="CJ39" s="24">
        <v>1</v>
      </c>
      <c r="CK39" s="24">
        <v>0</v>
      </c>
      <c r="CL39" s="24">
        <f>+CJ39+CK39</f>
        <v>1</v>
      </c>
      <c r="CM39" s="85">
        <v>0</v>
      </c>
      <c r="CN39" s="40"/>
    </row>
    <row r="40" spans="1:92" ht="15.95" customHeight="1" x14ac:dyDescent="0.25">
      <c r="A40" s="47"/>
      <c r="B40" s="40"/>
      <c r="C40" s="52"/>
      <c r="D40" s="52"/>
      <c r="E40" s="52"/>
      <c r="F40" s="52"/>
      <c r="G40" s="48"/>
      <c r="H40" s="51"/>
      <c r="I40" s="52"/>
      <c r="J40" s="52"/>
      <c r="K40" s="51"/>
      <c r="L40" s="51"/>
      <c r="M40" s="51"/>
      <c r="N40" s="51"/>
      <c r="O40" s="51"/>
      <c r="P40" s="51"/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5</v>
      </c>
      <c r="BB40" s="24">
        <v>1</v>
      </c>
      <c r="BC40" s="24">
        <v>1</v>
      </c>
      <c r="BD40" s="24">
        <f t="shared" si="45"/>
        <v>2</v>
      </c>
      <c r="BE40" s="85">
        <v>4</v>
      </c>
      <c r="BF40" s="84">
        <f t="shared" si="46"/>
        <v>26</v>
      </c>
      <c r="BG40" s="24">
        <f t="shared" si="46"/>
        <v>2</v>
      </c>
      <c r="BH40" s="24">
        <f t="shared" si="46"/>
        <v>8</v>
      </c>
      <c r="BI40" s="24">
        <f t="shared" si="46"/>
        <v>10</v>
      </c>
      <c r="BJ40" s="85">
        <f t="shared" si="46"/>
        <v>6</v>
      </c>
      <c r="BK40" s="24">
        <v>21</v>
      </c>
      <c r="BL40" s="24">
        <v>1</v>
      </c>
      <c r="BM40" s="24">
        <v>7</v>
      </c>
      <c r="BN40" s="24">
        <f t="shared" si="47"/>
        <v>8</v>
      </c>
      <c r="BO40" s="85">
        <v>2</v>
      </c>
      <c r="BP40" s="40"/>
      <c r="BQ40" s="47"/>
      <c r="BR40" s="30">
        <v>9</v>
      </c>
      <c r="BS40" s="23" t="s">
        <v>241</v>
      </c>
      <c r="BT40" s="23"/>
      <c r="BU40" s="23"/>
      <c r="BV40" s="23"/>
      <c r="BW40" s="24"/>
      <c r="BX40" s="23"/>
      <c r="BY40" s="84">
        <v>1</v>
      </c>
      <c r="BZ40" s="24">
        <v>1</v>
      </c>
      <c r="CA40" s="24">
        <v>1</v>
      </c>
      <c r="CB40" s="24">
        <f t="shared" si="9"/>
        <v>2</v>
      </c>
      <c r="CC40" s="85">
        <v>0</v>
      </c>
      <c r="CD40" s="84">
        <f t="shared" si="10"/>
        <v>8</v>
      </c>
      <c r="CE40" s="24">
        <f t="shared" si="10"/>
        <v>4</v>
      </c>
      <c r="CF40" s="24">
        <f t="shared" si="10"/>
        <v>6</v>
      </c>
      <c r="CG40" s="24">
        <f t="shared" si="10"/>
        <v>10</v>
      </c>
      <c r="CH40" s="85">
        <f t="shared" si="10"/>
        <v>0</v>
      </c>
      <c r="CI40" s="24">
        <v>7</v>
      </c>
      <c r="CJ40" s="24">
        <v>3</v>
      </c>
      <c r="CK40" s="24">
        <v>5</v>
      </c>
      <c r="CL40" s="24">
        <f>+CJ40+CK40</f>
        <v>8</v>
      </c>
      <c r="CM40" s="85">
        <v>0</v>
      </c>
      <c r="CN40" s="40"/>
    </row>
    <row r="41" spans="1:92" ht="15.95" customHeight="1" x14ac:dyDescent="0.25">
      <c r="A41" s="47"/>
      <c r="B41" s="48" t="s">
        <v>80</v>
      </c>
      <c r="C41" s="6" t="s">
        <v>788</v>
      </c>
      <c r="E41" s="11"/>
      <c r="F41" s="11"/>
      <c r="G41" s="5">
        <v>2</v>
      </c>
      <c r="H41" s="24">
        <v>1</v>
      </c>
      <c r="I41" s="23" t="s">
        <v>61</v>
      </c>
      <c r="J41" s="23"/>
      <c r="K41" s="23"/>
      <c r="L41" s="23" t="s">
        <v>71</v>
      </c>
      <c r="M41" s="23"/>
      <c r="N41" s="23"/>
      <c r="O41" s="23"/>
      <c r="P41" s="23"/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5</v>
      </c>
      <c r="BB41" s="24">
        <v>1</v>
      </c>
      <c r="BC41" s="24">
        <v>3</v>
      </c>
      <c r="BD41" s="24">
        <f t="shared" si="45"/>
        <v>4</v>
      </c>
      <c r="BE41" s="85">
        <v>2</v>
      </c>
      <c r="BF41" s="84">
        <f t="shared" si="46"/>
        <v>25</v>
      </c>
      <c r="BG41" s="24">
        <f t="shared" si="46"/>
        <v>4</v>
      </c>
      <c r="BH41" s="24">
        <f t="shared" si="46"/>
        <v>13</v>
      </c>
      <c r="BI41" s="24">
        <f t="shared" si="46"/>
        <v>17</v>
      </c>
      <c r="BJ41" s="85">
        <f t="shared" si="46"/>
        <v>8</v>
      </c>
      <c r="BK41" s="24">
        <v>20</v>
      </c>
      <c r="BL41" s="24">
        <v>3</v>
      </c>
      <c r="BM41" s="24">
        <v>10</v>
      </c>
      <c r="BN41" s="24">
        <f t="shared" si="47"/>
        <v>13</v>
      </c>
      <c r="BO41" s="85">
        <v>6</v>
      </c>
      <c r="BP41" s="40"/>
      <c r="BQ41" s="47"/>
      <c r="BR41" s="30">
        <v>8</v>
      </c>
      <c r="BS41" s="23" t="s">
        <v>306</v>
      </c>
      <c r="BT41" s="23"/>
      <c r="BU41" s="23"/>
      <c r="BV41" s="23"/>
      <c r="BW41" s="24"/>
      <c r="BX41" s="23"/>
      <c r="BY41" s="84">
        <v>2</v>
      </c>
      <c r="BZ41" s="24">
        <v>0</v>
      </c>
      <c r="CA41" s="24">
        <v>1</v>
      </c>
      <c r="CB41" s="24">
        <f t="shared" si="9"/>
        <v>1</v>
      </c>
      <c r="CC41" s="85">
        <v>0</v>
      </c>
      <c r="CD41" s="84">
        <f t="shared" si="10"/>
        <v>9</v>
      </c>
      <c r="CE41" s="24">
        <f t="shared" si="10"/>
        <v>3</v>
      </c>
      <c r="CF41" s="24">
        <f t="shared" si="10"/>
        <v>6</v>
      </c>
      <c r="CG41" s="24">
        <f t="shared" si="10"/>
        <v>9</v>
      </c>
      <c r="CH41" s="85">
        <f t="shared" si="10"/>
        <v>2</v>
      </c>
      <c r="CI41" s="24">
        <v>7</v>
      </c>
      <c r="CJ41" s="24">
        <v>3</v>
      </c>
      <c r="CK41" s="24">
        <v>5</v>
      </c>
      <c r="CL41" s="24">
        <f t="shared" ref="CL41:CL44" si="48">+CJ41+CK41</f>
        <v>8</v>
      </c>
      <c r="CM41" s="85">
        <v>2</v>
      </c>
      <c r="CN41" s="40"/>
    </row>
    <row r="42" spans="1:92" ht="15.95" customHeight="1" x14ac:dyDescent="0.25">
      <c r="A42" s="47"/>
      <c r="B42" s="24" t="s">
        <v>34</v>
      </c>
      <c r="C42" s="16" t="s">
        <v>845</v>
      </c>
      <c r="D42" s="16"/>
      <c r="E42" s="16"/>
      <c r="H42" s="24">
        <v>1</v>
      </c>
      <c r="I42" s="23" t="s">
        <v>300</v>
      </c>
      <c r="J42" s="23"/>
      <c r="K42" s="23"/>
      <c r="L42" s="23" t="s">
        <v>847</v>
      </c>
      <c r="M42" s="23"/>
      <c r="N42" s="23"/>
      <c r="O42" s="23"/>
      <c r="P42" s="23"/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4</v>
      </c>
      <c r="BB42" s="24">
        <v>0</v>
      </c>
      <c r="BC42" s="24">
        <v>0</v>
      </c>
      <c r="BD42" s="24">
        <f t="shared" si="45"/>
        <v>0</v>
      </c>
      <c r="BE42" s="85">
        <v>0</v>
      </c>
      <c r="BF42" s="84">
        <f t="shared" si="46"/>
        <v>24</v>
      </c>
      <c r="BG42" s="24">
        <f t="shared" si="46"/>
        <v>0</v>
      </c>
      <c r="BH42" s="24">
        <f t="shared" si="46"/>
        <v>11</v>
      </c>
      <c r="BI42" s="24">
        <f t="shared" si="46"/>
        <v>11</v>
      </c>
      <c r="BJ42" s="85">
        <f t="shared" si="46"/>
        <v>0</v>
      </c>
      <c r="BK42" s="24">
        <v>20</v>
      </c>
      <c r="BL42" s="24">
        <v>0</v>
      </c>
      <c r="BM42" s="24">
        <v>11</v>
      </c>
      <c r="BN42" s="24">
        <f t="shared" si="47"/>
        <v>11</v>
      </c>
      <c r="BO42" s="85">
        <v>0</v>
      </c>
      <c r="BP42" s="40"/>
      <c r="BQ42" s="47"/>
      <c r="BR42" s="30">
        <v>8</v>
      </c>
      <c r="BS42" s="23" t="s">
        <v>341</v>
      </c>
      <c r="BT42" s="23"/>
      <c r="BU42" s="23"/>
      <c r="BV42" s="23"/>
      <c r="BW42" s="24"/>
      <c r="BX42" s="23"/>
      <c r="BY42" s="84">
        <v>5</v>
      </c>
      <c r="BZ42" s="24">
        <v>1</v>
      </c>
      <c r="CA42" s="24">
        <v>2</v>
      </c>
      <c r="CB42" s="24">
        <f t="shared" si="9"/>
        <v>3</v>
      </c>
      <c r="CC42" s="85">
        <v>0</v>
      </c>
      <c r="CD42" s="84">
        <f t="shared" si="10"/>
        <v>22</v>
      </c>
      <c r="CE42" s="24">
        <f t="shared" si="10"/>
        <v>5</v>
      </c>
      <c r="CF42" s="24">
        <f t="shared" si="10"/>
        <v>4</v>
      </c>
      <c r="CG42" s="24">
        <f t="shared" si="10"/>
        <v>9</v>
      </c>
      <c r="CH42" s="85">
        <f t="shared" si="10"/>
        <v>4</v>
      </c>
      <c r="CI42" s="24">
        <v>17</v>
      </c>
      <c r="CJ42" s="24">
        <v>4</v>
      </c>
      <c r="CK42" s="24">
        <v>2</v>
      </c>
      <c r="CL42" s="24">
        <f t="shared" si="48"/>
        <v>6</v>
      </c>
      <c r="CM42" s="85">
        <v>4</v>
      </c>
      <c r="CN42" s="40"/>
    </row>
    <row r="43" spans="1:92" ht="15.95" customHeight="1" x14ac:dyDescent="0.25">
      <c r="A43" s="47"/>
      <c r="C43" s="16" t="s">
        <v>846</v>
      </c>
      <c r="H43" s="24"/>
      <c r="I43" s="23"/>
      <c r="J43" s="23"/>
      <c r="K43" s="23"/>
      <c r="L43" s="23"/>
      <c r="M43" s="23"/>
      <c r="N43" s="23"/>
      <c r="O43" s="23"/>
      <c r="P43" s="23"/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5</v>
      </c>
      <c r="BB43" s="24">
        <v>0</v>
      </c>
      <c r="BC43" s="24">
        <v>2</v>
      </c>
      <c r="BD43" s="24">
        <f t="shared" si="45"/>
        <v>2</v>
      </c>
      <c r="BE43" s="85">
        <v>0</v>
      </c>
      <c r="BF43" s="84">
        <f t="shared" si="46"/>
        <v>22</v>
      </c>
      <c r="BG43" s="24">
        <f t="shared" si="46"/>
        <v>2</v>
      </c>
      <c r="BH43" s="24">
        <f t="shared" si="46"/>
        <v>16</v>
      </c>
      <c r="BI43" s="24">
        <f t="shared" si="46"/>
        <v>18</v>
      </c>
      <c r="BJ43" s="85">
        <f t="shared" si="46"/>
        <v>0</v>
      </c>
      <c r="BK43" s="24">
        <v>17</v>
      </c>
      <c r="BL43" s="24">
        <v>2</v>
      </c>
      <c r="BM43" s="24">
        <v>14</v>
      </c>
      <c r="BN43" s="24">
        <f t="shared" si="47"/>
        <v>16</v>
      </c>
      <c r="BO43" s="85">
        <v>0</v>
      </c>
      <c r="BP43" s="40"/>
      <c r="BQ43" s="47"/>
      <c r="BR43" s="30">
        <v>7.5</v>
      </c>
      <c r="BS43" s="23" t="s">
        <v>362</v>
      </c>
      <c r="BT43" s="23"/>
      <c r="BU43" s="23"/>
      <c r="BV43" s="23"/>
      <c r="BW43" s="24"/>
      <c r="BX43" s="23"/>
      <c r="BY43" s="84">
        <v>4</v>
      </c>
      <c r="BZ43" s="24">
        <v>1</v>
      </c>
      <c r="CA43" s="24">
        <v>2</v>
      </c>
      <c r="CB43" s="24">
        <f t="shared" si="9"/>
        <v>3</v>
      </c>
      <c r="CC43" s="85">
        <v>0</v>
      </c>
      <c r="CD43" s="84">
        <f t="shared" si="10"/>
        <v>14</v>
      </c>
      <c r="CE43" s="24">
        <f t="shared" si="10"/>
        <v>4</v>
      </c>
      <c r="CF43" s="24">
        <f t="shared" si="10"/>
        <v>8</v>
      </c>
      <c r="CG43" s="24">
        <f t="shared" si="10"/>
        <v>12</v>
      </c>
      <c r="CH43" s="85">
        <f t="shared" si="10"/>
        <v>0</v>
      </c>
      <c r="CI43" s="24">
        <v>10</v>
      </c>
      <c r="CJ43" s="24">
        <v>3</v>
      </c>
      <c r="CK43" s="24">
        <v>6</v>
      </c>
      <c r="CL43" s="24">
        <f t="shared" si="48"/>
        <v>9</v>
      </c>
      <c r="CM43" s="85">
        <v>0</v>
      </c>
      <c r="CN43" s="40"/>
    </row>
    <row r="44" spans="1:92" ht="15.95" customHeight="1" x14ac:dyDescent="0.25">
      <c r="A44" s="47"/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45"/>
        <v>0</v>
      </c>
      <c r="BE44" s="85">
        <v>0</v>
      </c>
      <c r="BF44" s="84">
        <f t="shared" si="46"/>
        <v>0</v>
      </c>
      <c r="BG44" s="24">
        <f t="shared" si="46"/>
        <v>0</v>
      </c>
      <c r="BH44" s="24">
        <f t="shared" si="46"/>
        <v>0</v>
      </c>
      <c r="BI44" s="24">
        <f t="shared" si="46"/>
        <v>0</v>
      </c>
      <c r="BJ44" s="85">
        <f t="shared" si="46"/>
        <v>0</v>
      </c>
      <c r="BK44" s="24">
        <v>0</v>
      </c>
      <c r="BL44" s="24">
        <v>0</v>
      </c>
      <c r="BM44" s="24">
        <v>0</v>
      </c>
      <c r="BN44" s="24">
        <f t="shared" si="47"/>
        <v>0</v>
      </c>
      <c r="BO44" s="85">
        <v>0</v>
      </c>
      <c r="BP44" s="40"/>
      <c r="BQ44" s="47"/>
      <c r="BR44" s="30">
        <v>8</v>
      </c>
      <c r="BS44" s="23" t="s">
        <v>414</v>
      </c>
      <c r="BT44" s="23"/>
      <c r="BU44" s="23"/>
      <c r="BV44" s="23"/>
      <c r="BW44" s="24"/>
      <c r="BX44" s="23"/>
      <c r="BY44" s="84">
        <v>0</v>
      </c>
      <c r="BZ44" s="24">
        <v>0</v>
      </c>
      <c r="CA44" s="24">
        <v>0</v>
      </c>
      <c r="CB44" s="24">
        <f t="shared" si="9"/>
        <v>0</v>
      </c>
      <c r="CC44" s="85">
        <v>0</v>
      </c>
      <c r="CD44" s="84">
        <f t="shared" si="10"/>
        <v>2</v>
      </c>
      <c r="CE44" s="24">
        <f t="shared" si="10"/>
        <v>0</v>
      </c>
      <c r="CF44" s="24">
        <f t="shared" si="10"/>
        <v>0</v>
      </c>
      <c r="CG44" s="24">
        <f t="shared" si="10"/>
        <v>0</v>
      </c>
      <c r="CH44" s="85">
        <f t="shared" si="10"/>
        <v>0</v>
      </c>
      <c r="CI44" s="24">
        <v>2</v>
      </c>
      <c r="CJ44" s="24">
        <v>0</v>
      </c>
      <c r="CK44" s="24">
        <v>0</v>
      </c>
      <c r="CL44" s="24">
        <f t="shared" si="48"/>
        <v>0</v>
      </c>
      <c r="CM44" s="85">
        <v>0</v>
      </c>
      <c r="CN44" s="40"/>
    </row>
    <row r="45" spans="1:92" ht="15.95" customHeight="1" thickBot="1" x14ac:dyDescent="0.3">
      <c r="A45" s="47"/>
      <c r="C45" s="6" t="s">
        <v>789</v>
      </c>
      <c r="E45" s="23"/>
      <c r="F45" s="23"/>
      <c r="G45" s="5">
        <v>4</v>
      </c>
      <c r="H45" s="24">
        <v>1</v>
      </c>
      <c r="I45" s="23" t="s">
        <v>119</v>
      </c>
      <c r="J45" s="23"/>
      <c r="K45" s="23"/>
      <c r="L45" s="23" t="s">
        <v>850</v>
      </c>
      <c r="M45" s="23"/>
      <c r="N45" s="23"/>
      <c r="O45" s="23"/>
      <c r="P45" s="23"/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55</v>
      </c>
      <c r="BB45" s="25">
        <f t="shared" ref="BB45" si="49">SUM(BB33:BB44)</f>
        <v>12</v>
      </c>
      <c r="BC45" s="25">
        <f>SUM(BC33:BC44)</f>
        <v>20</v>
      </c>
      <c r="BD45" s="25">
        <f>+BC45+BB45</f>
        <v>32</v>
      </c>
      <c r="BE45" s="89">
        <f>SUM(BE33:BE44)</f>
        <v>10</v>
      </c>
      <c r="BF45" s="88">
        <f>SUM(BF33:BF44)</f>
        <v>297</v>
      </c>
      <c r="BG45" s="25">
        <f t="shared" ref="BG45" si="50">SUM(BG33:BG44)</f>
        <v>76</v>
      </c>
      <c r="BH45" s="25">
        <f>SUM(BH33:BH44)</f>
        <v>118</v>
      </c>
      <c r="BI45" s="25">
        <f>+BH45+BG45</f>
        <v>194</v>
      </c>
      <c r="BJ45" s="89">
        <f>SUM(BJ33:BJ44)</f>
        <v>34</v>
      </c>
      <c r="BK45" s="25">
        <f>SUM(BK33:BK44)</f>
        <v>242</v>
      </c>
      <c r="BL45" s="25">
        <f t="shared" ref="BL45" si="51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</v>
      </c>
      <c r="BS45" s="23" t="s">
        <v>293</v>
      </c>
      <c r="BT45" s="23"/>
      <c r="BU45" s="23"/>
      <c r="BV45" s="23"/>
      <c r="BW45" s="24"/>
      <c r="BX45" s="23"/>
      <c r="BY45" s="84">
        <v>2</v>
      </c>
      <c r="BZ45" s="24">
        <v>0</v>
      </c>
      <c r="CA45" s="24">
        <v>0</v>
      </c>
      <c r="CB45" s="24">
        <f t="shared" si="9"/>
        <v>0</v>
      </c>
      <c r="CC45" s="85">
        <v>0</v>
      </c>
      <c r="CD45" s="84">
        <f t="shared" si="10"/>
        <v>8</v>
      </c>
      <c r="CE45" s="24">
        <f t="shared" si="10"/>
        <v>3</v>
      </c>
      <c r="CF45" s="24">
        <f t="shared" si="10"/>
        <v>1</v>
      </c>
      <c r="CG45" s="24">
        <f t="shared" si="10"/>
        <v>4</v>
      </c>
      <c r="CH45" s="85">
        <f t="shared" si="10"/>
        <v>0</v>
      </c>
      <c r="CI45" s="24">
        <v>6</v>
      </c>
      <c r="CJ45" s="24">
        <v>3</v>
      </c>
      <c r="CK45" s="24">
        <v>1</v>
      </c>
      <c r="CL45" s="24">
        <f>+CJ45+CK45</f>
        <v>4</v>
      </c>
      <c r="CM45" s="85">
        <v>0</v>
      </c>
      <c r="CN45" s="40"/>
    </row>
    <row r="46" spans="1:92" ht="15.95" customHeight="1" thickBot="1" x14ac:dyDescent="0.3">
      <c r="A46" s="47"/>
      <c r="B46" s="24" t="s">
        <v>34</v>
      </c>
      <c r="C46" s="23" t="s">
        <v>842</v>
      </c>
      <c r="D46" s="16"/>
      <c r="H46" s="24">
        <v>2</v>
      </c>
      <c r="I46" s="23" t="s">
        <v>81</v>
      </c>
      <c r="J46" s="23"/>
      <c r="K46" s="23"/>
      <c r="L46" s="23" t="s">
        <v>849</v>
      </c>
      <c r="M46" s="23"/>
      <c r="N46" s="23"/>
      <c r="O46" s="23"/>
      <c r="P46" s="23"/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18</v>
      </c>
      <c r="BB46" s="24">
        <v>4</v>
      </c>
      <c r="BC46" s="24">
        <v>11</v>
      </c>
      <c r="BD46" s="24">
        <f t="shared" ref="BD46:BD57" si="52">+BB46+BC46</f>
        <v>15</v>
      </c>
      <c r="BE46" s="85">
        <v>2</v>
      </c>
      <c r="BF46" s="84">
        <f t="shared" ref="BF46:BJ57" si="53">+BK46+BA46</f>
        <v>72</v>
      </c>
      <c r="BG46" s="24">
        <f t="shared" si="53"/>
        <v>19</v>
      </c>
      <c r="BH46" s="24">
        <f t="shared" si="53"/>
        <v>37</v>
      </c>
      <c r="BI46" s="24">
        <f t="shared" si="53"/>
        <v>56</v>
      </c>
      <c r="BJ46" s="85">
        <f t="shared" si="53"/>
        <v>8</v>
      </c>
      <c r="BK46" s="15">
        <v>54</v>
      </c>
      <c r="BL46" s="15">
        <v>15</v>
      </c>
      <c r="BM46" s="15">
        <v>26</v>
      </c>
      <c r="BN46" s="15">
        <f t="shared" ref="BN46:BN57" si="54">+BL46+BM46</f>
        <v>41</v>
      </c>
      <c r="BO46" s="87">
        <v>6</v>
      </c>
      <c r="BP46" s="40"/>
      <c r="BQ46" s="47"/>
      <c r="BR46" s="30">
        <v>7.5</v>
      </c>
      <c r="BS46" s="23" t="s">
        <v>215</v>
      </c>
      <c r="BT46" s="23"/>
      <c r="BU46" s="23"/>
      <c r="BV46" s="23"/>
      <c r="BW46" s="24"/>
      <c r="BX46" s="23"/>
      <c r="BY46" s="84">
        <v>0</v>
      </c>
      <c r="BZ46" s="24">
        <v>0</v>
      </c>
      <c r="CA46" s="24">
        <v>0</v>
      </c>
      <c r="CB46" s="24">
        <f t="shared" si="9"/>
        <v>0</v>
      </c>
      <c r="CC46" s="85">
        <v>0</v>
      </c>
      <c r="CD46" s="84">
        <f t="shared" si="10"/>
        <v>18</v>
      </c>
      <c r="CE46" s="24">
        <f t="shared" si="10"/>
        <v>7</v>
      </c>
      <c r="CF46" s="24">
        <f t="shared" si="10"/>
        <v>11</v>
      </c>
      <c r="CG46" s="24">
        <f t="shared" si="10"/>
        <v>18</v>
      </c>
      <c r="CH46" s="85">
        <f t="shared" si="10"/>
        <v>2</v>
      </c>
      <c r="CI46" s="24">
        <v>18</v>
      </c>
      <c r="CJ46" s="24">
        <v>7</v>
      </c>
      <c r="CK46" s="24">
        <v>11</v>
      </c>
      <c r="CL46" s="24">
        <f>+CJ46+CK46</f>
        <v>18</v>
      </c>
      <c r="CM46" s="85">
        <v>2</v>
      </c>
      <c r="CN46" s="40"/>
    </row>
    <row r="47" spans="1:92" ht="15.95" customHeight="1" x14ac:dyDescent="0.25">
      <c r="A47" s="47"/>
      <c r="C47" s="16" t="s">
        <v>843</v>
      </c>
      <c r="H47" s="24">
        <v>2</v>
      </c>
      <c r="I47" s="23" t="s">
        <v>646</v>
      </c>
      <c r="J47" s="23"/>
      <c r="K47" s="23"/>
      <c r="L47" s="23" t="s">
        <v>848</v>
      </c>
      <c r="M47" s="23"/>
      <c r="N47" s="23"/>
      <c r="O47" s="23"/>
      <c r="P47" s="23"/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4</v>
      </c>
      <c r="BB47" s="24">
        <v>0</v>
      </c>
      <c r="BC47" s="24">
        <v>0</v>
      </c>
      <c r="BD47" s="24">
        <f t="shared" si="52"/>
        <v>0</v>
      </c>
      <c r="BE47" s="85">
        <v>0</v>
      </c>
      <c r="BF47" s="84">
        <f t="shared" si="53"/>
        <v>21</v>
      </c>
      <c r="BG47" s="24">
        <f t="shared" si="53"/>
        <v>0</v>
      </c>
      <c r="BH47" s="24">
        <f t="shared" si="53"/>
        <v>0</v>
      </c>
      <c r="BI47" s="24">
        <f t="shared" si="53"/>
        <v>0</v>
      </c>
      <c r="BJ47" s="85">
        <f t="shared" si="53"/>
        <v>0</v>
      </c>
      <c r="BK47" s="24">
        <v>17</v>
      </c>
      <c r="BL47" s="24">
        <v>0</v>
      </c>
      <c r="BM47" s="24">
        <v>0</v>
      </c>
      <c r="BN47" s="24">
        <f t="shared" si="54"/>
        <v>0</v>
      </c>
      <c r="BO47" s="85">
        <v>0</v>
      </c>
      <c r="BP47" s="40"/>
      <c r="BQ47" s="47"/>
      <c r="BR47" s="30">
        <v>8.5</v>
      </c>
      <c r="BS47" s="23" t="s">
        <v>693</v>
      </c>
      <c r="BT47" s="23"/>
      <c r="BU47" s="23"/>
      <c r="BV47" s="23"/>
      <c r="BW47" s="24"/>
      <c r="BX47" s="23"/>
      <c r="BY47" s="84">
        <v>0</v>
      </c>
      <c r="BZ47" s="24">
        <v>0</v>
      </c>
      <c r="CA47" s="24">
        <v>0</v>
      </c>
      <c r="CB47" s="24">
        <f t="shared" si="9"/>
        <v>0</v>
      </c>
      <c r="CC47" s="85">
        <v>0</v>
      </c>
      <c r="CD47" s="84">
        <f t="shared" si="10"/>
        <v>1</v>
      </c>
      <c r="CE47" s="24">
        <f t="shared" si="10"/>
        <v>0</v>
      </c>
      <c r="CF47" s="24">
        <f t="shared" si="10"/>
        <v>1</v>
      </c>
      <c r="CG47" s="24">
        <f t="shared" si="10"/>
        <v>1</v>
      </c>
      <c r="CH47" s="85">
        <f t="shared" si="10"/>
        <v>0</v>
      </c>
      <c r="CI47" s="24">
        <v>1</v>
      </c>
      <c r="CJ47" s="24">
        <v>0</v>
      </c>
      <c r="CK47" s="24">
        <v>1</v>
      </c>
      <c r="CL47" s="24">
        <f t="shared" ref="CL47:CL49" si="55">+CJ47+CK47</f>
        <v>1</v>
      </c>
      <c r="CM47" s="85">
        <v>0</v>
      </c>
      <c r="CN47" s="40"/>
    </row>
    <row r="48" spans="1:92" ht="15.95" customHeight="1" x14ac:dyDescent="0.25">
      <c r="A48" s="47"/>
      <c r="C48" s="16" t="s">
        <v>844</v>
      </c>
      <c r="H48" s="24">
        <v>2</v>
      </c>
      <c r="I48" s="23" t="s">
        <v>646</v>
      </c>
      <c r="J48" s="23"/>
      <c r="K48" s="23"/>
      <c r="L48" s="23"/>
      <c r="M48" s="23" t="s">
        <v>193</v>
      </c>
      <c r="N48" s="23"/>
      <c r="O48" s="23"/>
      <c r="P48" s="23" t="s">
        <v>371</v>
      </c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4</v>
      </c>
      <c r="BB48" s="24">
        <v>8</v>
      </c>
      <c r="BC48" s="24">
        <v>1</v>
      </c>
      <c r="BD48" s="24">
        <f t="shared" si="52"/>
        <v>9</v>
      </c>
      <c r="BE48" s="85">
        <v>2</v>
      </c>
      <c r="BF48" s="84">
        <f t="shared" si="53"/>
        <v>24</v>
      </c>
      <c r="BG48" s="24">
        <f t="shared" si="53"/>
        <v>32</v>
      </c>
      <c r="BH48" s="24">
        <f t="shared" si="53"/>
        <v>11</v>
      </c>
      <c r="BI48" s="24">
        <f t="shared" si="53"/>
        <v>43</v>
      </c>
      <c r="BJ48" s="85">
        <f t="shared" si="53"/>
        <v>8</v>
      </c>
      <c r="BK48" s="24">
        <v>20</v>
      </c>
      <c r="BL48" s="24">
        <v>24</v>
      </c>
      <c r="BM48" s="24">
        <v>10</v>
      </c>
      <c r="BN48" s="24">
        <f t="shared" si="54"/>
        <v>34</v>
      </c>
      <c r="BO48" s="85">
        <v>6</v>
      </c>
      <c r="BP48" s="40"/>
      <c r="BQ48" s="47"/>
      <c r="BR48" s="30">
        <v>8.5</v>
      </c>
      <c r="BS48" s="23" t="s">
        <v>339</v>
      </c>
      <c r="BT48" s="23"/>
      <c r="BU48" s="23"/>
      <c r="BV48" s="23"/>
      <c r="BW48" s="24"/>
      <c r="BX48" s="23"/>
      <c r="BY48" s="84">
        <v>1</v>
      </c>
      <c r="BZ48" s="24">
        <v>0</v>
      </c>
      <c r="CA48" s="24">
        <v>0</v>
      </c>
      <c r="CB48" s="24">
        <f t="shared" si="9"/>
        <v>0</v>
      </c>
      <c r="CC48" s="85">
        <v>0</v>
      </c>
      <c r="CD48" s="84">
        <f t="shared" si="10"/>
        <v>7</v>
      </c>
      <c r="CE48" s="24">
        <f t="shared" si="10"/>
        <v>2</v>
      </c>
      <c r="CF48" s="24">
        <f t="shared" si="10"/>
        <v>5</v>
      </c>
      <c r="CG48" s="24">
        <f t="shared" si="10"/>
        <v>7</v>
      </c>
      <c r="CH48" s="85">
        <f t="shared" si="10"/>
        <v>4</v>
      </c>
      <c r="CI48" s="24">
        <v>6</v>
      </c>
      <c r="CJ48" s="24">
        <v>2</v>
      </c>
      <c r="CK48" s="24">
        <v>5</v>
      </c>
      <c r="CL48" s="24">
        <f t="shared" si="55"/>
        <v>7</v>
      </c>
      <c r="CM48" s="85">
        <v>4</v>
      </c>
      <c r="CN48" s="40"/>
    </row>
    <row r="49" spans="1:92" ht="15.95" customHeight="1" x14ac:dyDescent="0.25">
      <c r="A49" s="47"/>
      <c r="B49" s="40"/>
      <c r="C49" s="52"/>
      <c r="D49" s="52"/>
      <c r="E49" s="52"/>
      <c r="F49" s="52"/>
      <c r="G49" s="48"/>
      <c r="H49" s="51"/>
      <c r="I49" s="52"/>
      <c r="J49" s="52"/>
      <c r="K49" s="51"/>
      <c r="L49" s="51"/>
      <c r="M49" s="51"/>
      <c r="N49" s="51"/>
      <c r="O49" s="51"/>
      <c r="P49" s="51"/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3</v>
      </c>
      <c r="BB49" s="24">
        <v>2</v>
      </c>
      <c r="BC49" s="24">
        <v>2</v>
      </c>
      <c r="BD49" s="24">
        <f t="shared" si="52"/>
        <v>4</v>
      </c>
      <c r="BE49" s="85">
        <v>2</v>
      </c>
      <c r="BF49" s="84">
        <f t="shared" si="53"/>
        <v>16</v>
      </c>
      <c r="BG49" s="24">
        <f t="shared" si="53"/>
        <v>7</v>
      </c>
      <c r="BH49" s="24">
        <f t="shared" si="53"/>
        <v>11</v>
      </c>
      <c r="BI49" s="24">
        <f t="shared" si="53"/>
        <v>18</v>
      </c>
      <c r="BJ49" s="85">
        <f t="shared" si="53"/>
        <v>2</v>
      </c>
      <c r="BK49" s="24">
        <v>13</v>
      </c>
      <c r="BL49" s="24">
        <v>5</v>
      </c>
      <c r="BM49" s="24">
        <v>9</v>
      </c>
      <c r="BN49" s="24">
        <f t="shared" si="54"/>
        <v>14</v>
      </c>
      <c r="BO49" s="85">
        <v>0</v>
      </c>
      <c r="BP49" s="40"/>
      <c r="BQ49" s="47"/>
      <c r="BR49" s="30">
        <v>8</v>
      </c>
      <c r="BS49" s="23" t="s">
        <v>286</v>
      </c>
      <c r="BT49" s="23"/>
      <c r="BU49" s="23"/>
      <c r="BV49" s="23"/>
      <c r="BW49" s="24"/>
      <c r="BX49" s="23"/>
      <c r="BY49" s="84">
        <v>0</v>
      </c>
      <c r="BZ49" s="24">
        <v>0</v>
      </c>
      <c r="CA49" s="24">
        <v>0</v>
      </c>
      <c r="CB49" s="24">
        <f t="shared" si="9"/>
        <v>0</v>
      </c>
      <c r="CC49" s="85">
        <v>0</v>
      </c>
      <c r="CD49" s="84">
        <f t="shared" si="10"/>
        <v>3</v>
      </c>
      <c r="CE49" s="24">
        <f t="shared" si="10"/>
        <v>0</v>
      </c>
      <c r="CF49" s="24">
        <f t="shared" si="10"/>
        <v>3</v>
      </c>
      <c r="CG49" s="24">
        <f t="shared" si="10"/>
        <v>3</v>
      </c>
      <c r="CH49" s="85">
        <f t="shared" si="10"/>
        <v>0</v>
      </c>
      <c r="CI49" s="24">
        <v>3</v>
      </c>
      <c r="CJ49" s="24">
        <v>0</v>
      </c>
      <c r="CK49" s="24">
        <v>3</v>
      </c>
      <c r="CL49" s="24">
        <f t="shared" si="55"/>
        <v>3</v>
      </c>
      <c r="CM49" s="85">
        <v>0</v>
      </c>
      <c r="CN49" s="40"/>
    </row>
    <row r="50" spans="1:92" ht="15.95" customHeight="1" x14ac:dyDescent="0.25">
      <c r="A50" s="47"/>
      <c r="B50" s="11"/>
      <c r="C50" s="11"/>
      <c r="D50" s="11"/>
      <c r="E50" s="23" t="s">
        <v>142</v>
      </c>
      <c r="F50" s="23"/>
      <c r="G50" s="5">
        <f>SUM(G14:G49)</f>
        <v>24</v>
      </c>
      <c r="H50" s="5"/>
      <c r="I50" s="20"/>
      <c r="J50" s="23" t="s">
        <v>84</v>
      </c>
      <c r="K50" s="20"/>
      <c r="L50" s="5">
        <f>COUNTA(C14:C49)-8</f>
        <v>7</v>
      </c>
      <c r="N50" s="23" t="s">
        <v>102</v>
      </c>
      <c r="O50" s="5">
        <f>+L50*2</f>
        <v>14</v>
      </c>
      <c r="P50" s="11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2</v>
      </c>
      <c r="BB50" s="24">
        <v>0</v>
      </c>
      <c r="BC50" s="24">
        <v>0</v>
      </c>
      <c r="BD50" s="24">
        <f t="shared" si="52"/>
        <v>0</v>
      </c>
      <c r="BE50" s="85">
        <v>0</v>
      </c>
      <c r="BF50" s="84">
        <f t="shared" si="53"/>
        <v>11</v>
      </c>
      <c r="BG50" s="24">
        <f t="shared" si="53"/>
        <v>2</v>
      </c>
      <c r="BH50" s="24">
        <f t="shared" si="53"/>
        <v>9</v>
      </c>
      <c r="BI50" s="24">
        <f t="shared" si="53"/>
        <v>11</v>
      </c>
      <c r="BJ50" s="85">
        <f t="shared" si="53"/>
        <v>0</v>
      </c>
      <c r="BK50" s="24">
        <v>9</v>
      </c>
      <c r="BL50" s="24">
        <v>2</v>
      </c>
      <c r="BM50" s="24">
        <v>9</v>
      </c>
      <c r="BN50" s="24">
        <f t="shared" si="54"/>
        <v>11</v>
      </c>
      <c r="BO50" s="85">
        <v>0</v>
      </c>
      <c r="BP50" s="40"/>
      <c r="BQ50" s="47"/>
      <c r="BR50" s="30">
        <v>7</v>
      </c>
      <c r="BS50" s="23" t="s">
        <v>210</v>
      </c>
      <c r="BT50" s="23"/>
      <c r="BU50" s="23"/>
      <c r="BV50" s="23"/>
      <c r="BW50" s="24"/>
      <c r="BX50" s="23"/>
      <c r="BY50" s="84">
        <v>2</v>
      </c>
      <c r="BZ50" s="24">
        <v>0</v>
      </c>
      <c r="CA50" s="24">
        <v>3</v>
      </c>
      <c r="CB50" s="24">
        <f t="shared" si="9"/>
        <v>3</v>
      </c>
      <c r="CC50" s="85">
        <v>0</v>
      </c>
      <c r="CD50" s="84">
        <f t="shared" si="10"/>
        <v>22</v>
      </c>
      <c r="CE50" s="24">
        <f t="shared" si="10"/>
        <v>4</v>
      </c>
      <c r="CF50" s="24">
        <f t="shared" si="10"/>
        <v>9</v>
      </c>
      <c r="CG50" s="24">
        <f t="shared" si="10"/>
        <v>13</v>
      </c>
      <c r="CH50" s="85">
        <f t="shared" si="10"/>
        <v>2</v>
      </c>
      <c r="CI50" s="24">
        <v>20</v>
      </c>
      <c r="CJ50" s="24">
        <v>4</v>
      </c>
      <c r="CK50" s="24">
        <v>6</v>
      </c>
      <c r="CL50" s="24">
        <f>+CJ50+CK50</f>
        <v>10</v>
      </c>
      <c r="CM50" s="85">
        <v>2</v>
      </c>
      <c r="CN50" s="40"/>
    </row>
    <row r="51" spans="1:92" ht="15.95" customHeight="1" x14ac:dyDescent="0.25">
      <c r="A51" s="47"/>
      <c r="E51" s="23" t="s">
        <v>141</v>
      </c>
      <c r="F51" s="23"/>
      <c r="G51" s="5">
        <f>COUNTA(L15:L49)+COUNTIF(L15:L49,"*&amp;*")</f>
        <v>33</v>
      </c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3</v>
      </c>
      <c r="BB51" s="24">
        <v>2</v>
      </c>
      <c r="BC51" s="24">
        <v>2</v>
      </c>
      <c r="BD51" s="24">
        <f t="shared" si="52"/>
        <v>4</v>
      </c>
      <c r="BE51" s="85">
        <v>0</v>
      </c>
      <c r="BF51" s="84">
        <f t="shared" si="53"/>
        <v>24</v>
      </c>
      <c r="BG51" s="24">
        <f t="shared" si="53"/>
        <v>12</v>
      </c>
      <c r="BH51" s="24">
        <f t="shared" si="53"/>
        <v>11</v>
      </c>
      <c r="BI51" s="24">
        <f t="shared" si="53"/>
        <v>23</v>
      </c>
      <c r="BJ51" s="85">
        <f t="shared" si="53"/>
        <v>0</v>
      </c>
      <c r="BK51" s="24">
        <v>21</v>
      </c>
      <c r="BL51" s="24">
        <v>10</v>
      </c>
      <c r="BM51" s="24">
        <v>9</v>
      </c>
      <c r="BN51" s="24">
        <f t="shared" si="54"/>
        <v>19</v>
      </c>
      <c r="BO51" s="85">
        <v>0</v>
      </c>
      <c r="BP51" s="40"/>
      <c r="BQ51" s="47"/>
      <c r="BR51" s="30">
        <v>7.5</v>
      </c>
      <c r="BS51" s="23" t="s">
        <v>608</v>
      </c>
      <c r="BT51" s="23"/>
      <c r="BU51" s="23"/>
      <c r="BV51" s="23"/>
      <c r="BW51" s="24"/>
      <c r="BX51" s="23"/>
      <c r="BY51" s="84">
        <v>0</v>
      </c>
      <c r="BZ51" s="24">
        <v>0</v>
      </c>
      <c r="CA51" s="24">
        <v>0</v>
      </c>
      <c r="CB51" s="24">
        <f t="shared" si="9"/>
        <v>0</v>
      </c>
      <c r="CC51" s="85">
        <v>0</v>
      </c>
      <c r="CD51" s="84">
        <f t="shared" si="10"/>
        <v>1</v>
      </c>
      <c r="CE51" s="24">
        <f t="shared" si="10"/>
        <v>0</v>
      </c>
      <c r="CF51" s="24">
        <f t="shared" si="10"/>
        <v>0</v>
      </c>
      <c r="CG51" s="24">
        <f t="shared" si="10"/>
        <v>0</v>
      </c>
      <c r="CH51" s="85">
        <f t="shared" si="10"/>
        <v>0</v>
      </c>
      <c r="CI51" s="24">
        <v>1</v>
      </c>
      <c r="CJ51" s="24">
        <v>0</v>
      </c>
      <c r="CK51" s="24">
        <v>0</v>
      </c>
      <c r="CL51" s="24">
        <f t="shared" ref="CL51:CL54" si="56">+CJ51+CK51</f>
        <v>0</v>
      </c>
      <c r="CM51" s="85">
        <v>0</v>
      </c>
      <c r="CN51" s="40"/>
    </row>
    <row r="52" spans="1:92" ht="15.95" customHeight="1" x14ac:dyDescent="0.25">
      <c r="A52" s="47"/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5</v>
      </c>
      <c r="BB52" s="24">
        <v>2</v>
      </c>
      <c r="BC52" s="24">
        <v>10</v>
      </c>
      <c r="BD52" s="24">
        <f t="shared" si="52"/>
        <v>12</v>
      </c>
      <c r="BE52" s="85">
        <v>2</v>
      </c>
      <c r="BF52" s="84">
        <f t="shared" si="53"/>
        <v>26</v>
      </c>
      <c r="BG52" s="24">
        <f t="shared" si="53"/>
        <v>10</v>
      </c>
      <c r="BH52" s="24">
        <f t="shared" si="53"/>
        <v>27</v>
      </c>
      <c r="BI52" s="24">
        <f t="shared" si="53"/>
        <v>37</v>
      </c>
      <c r="BJ52" s="85">
        <f t="shared" si="53"/>
        <v>16</v>
      </c>
      <c r="BK52" s="24">
        <v>21</v>
      </c>
      <c r="BL52" s="24">
        <v>8</v>
      </c>
      <c r="BM52" s="24">
        <v>17</v>
      </c>
      <c r="BN52" s="24">
        <f t="shared" si="54"/>
        <v>25</v>
      </c>
      <c r="BO52" s="85">
        <v>14</v>
      </c>
      <c r="BP52" s="40"/>
      <c r="BQ52" s="47"/>
      <c r="BR52" s="30">
        <v>6</v>
      </c>
      <c r="BS52" s="23" t="s">
        <v>364</v>
      </c>
      <c r="BT52" s="23"/>
      <c r="BU52" s="23"/>
      <c r="BV52" s="23"/>
      <c r="BW52" s="24"/>
      <c r="BX52" s="23"/>
      <c r="BY52" s="84">
        <v>1</v>
      </c>
      <c r="BZ52" s="24">
        <v>0</v>
      </c>
      <c r="CA52" s="24">
        <v>0</v>
      </c>
      <c r="CB52" s="24">
        <f t="shared" si="9"/>
        <v>0</v>
      </c>
      <c r="CC52" s="85">
        <v>0</v>
      </c>
      <c r="CD52" s="84">
        <f t="shared" si="10"/>
        <v>4</v>
      </c>
      <c r="CE52" s="24">
        <f t="shared" si="10"/>
        <v>0</v>
      </c>
      <c r="CF52" s="24">
        <f t="shared" si="10"/>
        <v>2</v>
      </c>
      <c r="CG52" s="24">
        <f t="shared" si="10"/>
        <v>2</v>
      </c>
      <c r="CH52" s="85">
        <f t="shared" si="10"/>
        <v>0</v>
      </c>
      <c r="CI52" s="24">
        <v>3</v>
      </c>
      <c r="CJ52" s="24">
        <v>0</v>
      </c>
      <c r="CK52" s="24">
        <v>2</v>
      </c>
      <c r="CL52" s="24">
        <f t="shared" si="56"/>
        <v>2</v>
      </c>
      <c r="CM52" s="85">
        <v>0</v>
      </c>
      <c r="CN52" s="40"/>
    </row>
    <row r="53" spans="1:92" ht="15.95" customHeight="1" x14ac:dyDescent="0.25">
      <c r="A53" s="47"/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52"/>
        <v>0</v>
      </c>
      <c r="BE53" s="85">
        <v>0</v>
      </c>
      <c r="BF53" s="84">
        <f t="shared" si="53"/>
        <v>12</v>
      </c>
      <c r="BG53" s="24">
        <f t="shared" si="53"/>
        <v>0</v>
      </c>
      <c r="BH53" s="24">
        <f t="shared" si="53"/>
        <v>5</v>
      </c>
      <c r="BI53" s="24">
        <f t="shared" si="53"/>
        <v>5</v>
      </c>
      <c r="BJ53" s="85">
        <f t="shared" si="53"/>
        <v>0</v>
      </c>
      <c r="BK53" s="24">
        <v>12</v>
      </c>
      <c r="BL53" s="24">
        <v>0</v>
      </c>
      <c r="BM53" s="24">
        <v>5</v>
      </c>
      <c r="BN53" s="24">
        <f t="shared" si="54"/>
        <v>5</v>
      </c>
      <c r="BO53" s="85">
        <v>0</v>
      </c>
      <c r="BP53" s="40"/>
      <c r="BQ53" s="47"/>
      <c r="BR53" s="30">
        <v>9</v>
      </c>
      <c r="BS53" s="23" t="s">
        <v>281</v>
      </c>
      <c r="BT53" s="23"/>
      <c r="BU53" s="23"/>
      <c r="BV53" s="23"/>
      <c r="BW53" s="24"/>
      <c r="BX53" s="23"/>
      <c r="BY53" s="84">
        <v>0</v>
      </c>
      <c r="BZ53" s="24">
        <v>0</v>
      </c>
      <c r="CA53" s="24">
        <v>0</v>
      </c>
      <c r="CB53" s="24">
        <f t="shared" si="9"/>
        <v>0</v>
      </c>
      <c r="CC53" s="85">
        <v>0</v>
      </c>
      <c r="CD53" s="84">
        <f t="shared" si="10"/>
        <v>2</v>
      </c>
      <c r="CE53" s="24">
        <f t="shared" si="10"/>
        <v>0</v>
      </c>
      <c r="CF53" s="24">
        <f t="shared" si="10"/>
        <v>0</v>
      </c>
      <c r="CG53" s="24">
        <f t="shared" si="10"/>
        <v>0</v>
      </c>
      <c r="CH53" s="85">
        <f t="shared" si="10"/>
        <v>0</v>
      </c>
      <c r="CI53" s="24">
        <v>2</v>
      </c>
      <c r="CJ53" s="24">
        <v>0</v>
      </c>
      <c r="CK53" s="24">
        <v>0</v>
      </c>
      <c r="CL53" s="24">
        <f t="shared" si="56"/>
        <v>0</v>
      </c>
      <c r="CM53" s="85">
        <v>0</v>
      </c>
      <c r="CN53" s="40"/>
    </row>
    <row r="54" spans="1:92" ht="15.95" customHeight="1" x14ac:dyDescent="0.25">
      <c r="A54" s="47"/>
      <c r="B54" s="6" t="s">
        <v>117</v>
      </c>
      <c r="C54" s="6"/>
      <c r="N54" s="6"/>
      <c r="O54" s="6"/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5</v>
      </c>
      <c r="BB54" s="24">
        <v>0</v>
      </c>
      <c r="BC54" s="24">
        <v>1</v>
      </c>
      <c r="BD54" s="24">
        <f t="shared" si="52"/>
        <v>1</v>
      </c>
      <c r="BE54" s="85">
        <v>0</v>
      </c>
      <c r="BF54" s="84">
        <f t="shared" si="53"/>
        <v>22</v>
      </c>
      <c r="BG54" s="24">
        <f t="shared" si="53"/>
        <v>0</v>
      </c>
      <c r="BH54" s="24">
        <f t="shared" si="53"/>
        <v>6</v>
      </c>
      <c r="BI54" s="24">
        <f t="shared" si="53"/>
        <v>6</v>
      </c>
      <c r="BJ54" s="85">
        <f t="shared" si="53"/>
        <v>4</v>
      </c>
      <c r="BK54" s="24">
        <v>17</v>
      </c>
      <c r="BL54" s="24">
        <v>0</v>
      </c>
      <c r="BM54" s="24">
        <v>5</v>
      </c>
      <c r="BN54" s="24">
        <f t="shared" si="54"/>
        <v>5</v>
      </c>
      <c r="BO54" s="85">
        <v>4</v>
      </c>
      <c r="BP54" s="40"/>
      <c r="BQ54" s="47"/>
      <c r="BR54" s="30">
        <v>6</v>
      </c>
      <c r="BS54" s="23" t="s">
        <v>282</v>
      </c>
      <c r="BT54" s="23"/>
      <c r="BU54" s="23"/>
      <c r="BV54" s="23"/>
      <c r="BW54" s="24"/>
      <c r="BX54" s="23"/>
      <c r="BY54" s="84">
        <v>5</v>
      </c>
      <c r="BZ54" s="24">
        <v>0</v>
      </c>
      <c r="CA54" s="24">
        <v>0</v>
      </c>
      <c r="CB54" s="24">
        <f t="shared" si="9"/>
        <v>0</v>
      </c>
      <c r="CC54" s="85">
        <v>0</v>
      </c>
      <c r="CD54" s="84">
        <f t="shared" si="10"/>
        <v>20</v>
      </c>
      <c r="CE54" s="24">
        <f t="shared" si="10"/>
        <v>2</v>
      </c>
      <c r="CF54" s="24">
        <f t="shared" si="10"/>
        <v>2</v>
      </c>
      <c r="CG54" s="24">
        <f t="shared" si="10"/>
        <v>4</v>
      </c>
      <c r="CH54" s="85">
        <f t="shared" si="10"/>
        <v>2</v>
      </c>
      <c r="CI54" s="24">
        <v>15</v>
      </c>
      <c r="CJ54" s="24">
        <v>2</v>
      </c>
      <c r="CK54" s="24">
        <v>2</v>
      </c>
      <c r="CL54" s="24">
        <f t="shared" si="56"/>
        <v>4</v>
      </c>
      <c r="CM54" s="85">
        <v>2</v>
      </c>
      <c r="CN54" s="40"/>
    </row>
    <row r="55" spans="1:92" ht="15.95" customHeight="1" thickBot="1" x14ac:dyDescent="0.3">
      <c r="A55" s="47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52"/>
        <v>0</v>
      </c>
      <c r="BE55" s="85">
        <v>0</v>
      </c>
      <c r="BF55" s="84">
        <f t="shared" si="53"/>
        <v>17</v>
      </c>
      <c r="BG55" s="24">
        <f t="shared" si="53"/>
        <v>4</v>
      </c>
      <c r="BH55" s="24">
        <f t="shared" si="53"/>
        <v>5</v>
      </c>
      <c r="BI55" s="24">
        <f t="shared" si="53"/>
        <v>9</v>
      </c>
      <c r="BJ55" s="85">
        <f t="shared" si="53"/>
        <v>0</v>
      </c>
      <c r="BK55" s="24">
        <v>17</v>
      </c>
      <c r="BL55" s="24">
        <v>4</v>
      </c>
      <c r="BM55" s="24">
        <v>5</v>
      </c>
      <c r="BN55" s="24">
        <f t="shared" si="54"/>
        <v>9</v>
      </c>
      <c r="BO55" s="85">
        <v>0</v>
      </c>
      <c r="BP55" s="40"/>
      <c r="BQ55" s="47"/>
      <c r="BR55" s="30">
        <v>6</v>
      </c>
      <c r="BS55" s="23" t="s">
        <v>211</v>
      </c>
      <c r="BT55" s="23"/>
      <c r="BU55" s="23"/>
      <c r="BV55" s="23"/>
      <c r="BW55" s="24"/>
      <c r="BX55" s="23"/>
      <c r="BY55" s="84">
        <v>3</v>
      </c>
      <c r="BZ55" s="24">
        <v>0</v>
      </c>
      <c r="CA55" s="24">
        <v>2</v>
      </c>
      <c r="CB55" s="24">
        <f t="shared" si="9"/>
        <v>2</v>
      </c>
      <c r="CC55" s="85">
        <v>0</v>
      </c>
      <c r="CD55" s="84">
        <f t="shared" si="10"/>
        <v>5</v>
      </c>
      <c r="CE55" s="24">
        <f t="shared" si="10"/>
        <v>0</v>
      </c>
      <c r="CF55" s="24">
        <f t="shared" si="10"/>
        <v>3</v>
      </c>
      <c r="CG55" s="24">
        <f t="shared" si="10"/>
        <v>3</v>
      </c>
      <c r="CH55" s="85">
        <f t="shared" si="10"/>
        <v>0</v>
      </c>
      <c r="CI55" s="24">
        <v>2</v>
      </c>
      <c r="CJ55" s="24">
        <v>0</v>
      </c>
      <c r="CK55" s="24">
        <v>1</v>
      </c>
      <c r="CL55" s="24">
        <f>+CJ55+CK55</f>
        <v>1</v>
      </c>
      <c r="CM55" s="85">
        <v>0</v>
      </c>
      <c r="CN55" s="40"/>
    </row>
    <row r="56" spans="1:92" ht="15.95" customHeight="1" x14ac:dyDescent="0.25">
      <c r="A56" s="47"/>
      <c r="C56" s="6" t="s">
        <v>86</v>
      </c>
      <c r="H56" s="6" t="s">
        <v>93</v>
      </c>
      <c r="M56" s="6" t="s">
        <v>94</v>
      </c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5</v>
      </c>
      <c r="BB56" s="24">
        <v>1</v>
      </c>
      <c r="BC56" s="24">
        <v>2</v>
      </c>
      <c r="BD56" s="24">
        <f t="shared" si="52"/>
        <v>3</v>
      </c>
      <c r="BE56" s="85">
        <v>0</v>
      </c>
      <c r="BF56" s="84">
        <f t="shared" si="53"/>
        <v>27</v>
      </c>
      <c r="BG56" s="24">
        <f t="shared" si="53"/>
        <v>6</v>
      </c>
      <c r="BH56" s="24">
        <f t="shared" si="53"/>
        <v>16</v>
      </c>
      <c r="BI56" s="24">
        <f t="shared" si="53"/>
        <v>22</v>
      </c>
      <c r="BJ56" s="85">
        <f t="shared" si="53"/>
        <v>8</v>
      </c>
      <c r="BK56" s="24">
        <v>22</v>
      </c>
      <c r="BL56" s="24">
        <v>5</v>
      </c>
      <c r="BM56" s="24">
        <v>14</v>
      </c>
      <c r="BN56" s="24">
        <f t="shared" si="54"/>
        <v>19</v>
      </c>
      <c r="BO56" s="85">
        <v>8</v>
      </c>
      <c r="BP56" s="40"/>
      <c r="BQ56" s="47"/>
      <c r="BR56" s="57"/>
      <c r="BS56" s="34" t="s">
        <v>120</v>
      </c>
      <c r="BT56" s="34"/>
      <c r="BU56" s="34"/>
      <c r="BV56" s="57"/>
      <c r="BW56" s="15"/>
      <c r="BX56" s="34"/>
      <c r="BY56" s="86">
        <f>SUM(BY6:BY55)</f>
        <v>84</v>
      </c>
      <c r="BZ56" s="15">
        <f t="shared" ref="BZ56:CB56" si="57">SUM(BZ6:BZ55)</f>
        <v>18</v>
      </c>
      <c r="CA56" s="15">
        <f t="shared" si="57"/>
        <v>37</v>
      </c>
      <c r="CB56" s="15">
        <f t="shared" si="57"/>
        <v>55</v>
      </c>
      <c r="CC56" s="87">
        <f>SUM(CC6:CC55)</f>
        <v>8</v>
      </c>
      <c r="CD56" s="86">
        <f>SUM(CD6:CD55)</f>
        <v>391</v>
      </c>
      <c r="CE56" s="15">
        <f t="shared" ref="CE56" si="58">SUM(CE6:CE55)</f>
        <v>110</v>
      </c>
      <c r="CF56" s="15">
        <f t="shared" ref="CF56" si="59">SUM(CF6:CF55)</f>
        <v>166</v>
      </c>
      <c r="CG56" s="15">
        <f t="shared" ref="CG56" si="60">SUM(CG6:CG55)</f>
        <v>276</v>
      </c>
      <c r="CH56" s="87">
        <f>SUM(CH6:CH55)</f>
        <v>52</v>
      </c>
      <c r="CI56" s="86">
        <f>SUM(CI6:CI55)</f>
        <v>307</v>
      </c>
      <c r="CJ56" s="15">
        <f t="shared" ref="CJ56" si="61">SUM(CJ6:CJ55)</f>
        <v>92</v>
      </c>
      <c r="CK56" s="15">
        <f t="shared" ref="CK56" si="62">SUM(CK6:CK55)</f>
        <v>129</v>
      </c>
      <c r="CL56" s="15">
        <f t="shared" ref="CL56" si="63">SUM(CL6:CL55)</f>
        <v>221</v>
      </c>
      <c r="CM56" s="87">
        <f>SUM(CM6:CM55)</f>
        <v>44</v>
      </c>
      <c r="CN56" s="40"/>
    </row>
    <row r="57" spans="1:92" ht="15.95" customHeight="1" x14ac:dyDescent="0.25">
      <c r="A57" s="47"/>
      <c r="C57" s="23" t="s">
        <v>140</v>
      </c>
      <c r="F57" s="23"/>
      <c r="H57" s="23" t="s">
        <v>247</v>
      </c>
      <c r="I57" s="23"/>
      <c r="J57" s="23"/>
      <c r="K57" s="23"/>
      <c r="L57" s="23"/>
      <c r="M57" s="23" t="s">
        <v>140</v>
      </c>
      <c r="O57" s="23"/>
      <c r="P57" s="23"/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5</v>
      </c>
      <c r="BB57" s="24">
        <v>0</v>
      </c>
      <c r="BC57" s="24">
        <v>1</v>
      </c>
      <c r="BD57" s="24">
        <f t="shared" si="52"/>
        <v>1</v>
      </c>
      <c r="BE57" s="85">
        <v>0</v>
      </c>
      <c r="BF57" s="84">
        <f t="shared" si="53"/>
        <v>23</v>
      </c>
      <c r="BG57" s="24">
        <f t="shared" si="53"/>
        <v>0</v>
      </c>
      <c r="BH57" s="24">
        <f t="shared" si="53"/>
        <v>8</v>
      </c>
      <c r="BI57" s="24">
        <f t="shared" si="53"/>
        <v>8</v>
      </c>
      <c r="BJ57" s="85">
        <f t="shared" si="53"/>
        <v>0</v>
      </c>
      <c r="BK57" s="24">
        <v>18</v>
      </c>
      <c r="BL57" s="24">
        <v>0</v>
      </c>
      <c r="BM57" s="24">
        <v>7</v>
      </c>
      <c r="BN57" s="24">
        <f t="shared" si="54"/>
        <v>7</v>
      </c>
      <c r="BO57" s="85">
        <v>0</v>
      </c>
      <c r="BP57" s="40"/>
      <c r="BQ57" s="47"/>
      <c r="BR57" s="30"/>
      <c r="BS57" s="23"/>
      <c r="BT57" s="23"/>
      <c r="BU57" s="23"/>
      <c r="BV57" s="30"/>
      <c r="BW57" s="24"/>
      <c r="BX57" s="23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40"/>
    </row>
    <row r="58" spans="1:92" ht="15.95" customHeight="1" thickBot="1" x14ac:dyDescent="0.3">
      <c r="A58" s="47"/>
      <c r="C58" s="23"/>
      <c r="H58" s="23"/>
      <c r="M58" s="23"/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54</v>
      </c>
      <c r="BB58" s="25">
        <f>SUM(BB46:BB57)</f>
        <v>19</v>
      </c>
      <c r="BC58" s="25">
        <f>SUM(BC46:BC57)</f>
        <v>30</v>
      </c>
      <c r="BD58" s="25">
        <f>+BC58+BB58</f>
        <v>49</v>
      </c>
      <c r="BE58" s="89">
        <f>SUM(BE46:BE57)</f>
        <v>8</v>
      </c>
      <c r="BF58" s="88">
        <f>SUM(BF46:BF57)</f>
        <v>295</v>
      </c>
      <c r="BG58" s="25">
        <f>SUM(BG46:BG57)</f>
        <v>92</v>
      </c>
      <c r="BH58" s="25">
        <f>SUM(BH46:BH57)</f>
        <v>146</v>
      </c>
      <c r="BI58" s="25">
        <f>+BH58+BG58</f>
        <v>238</v>
      </c>
      <c r="BJ58" s="89">
        <f>SUM(BJ46:BJ57)</f>
        <v>46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16"/>
      <c r="BS58" s="16"/>
      <c r="BT58" s="16"/>
      <c r="BU58" s="16"/>
      <c r="BV58" s="16"/>
      <c r="BW58" s="16"/>
      <c r="BX58" s="16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40"/>
    </row>
    <row r="59" spans="1:92" ht="15.95" customHeight="1" x14ac:dyDescent="0.25">
      <c r="A59" s="47"/>
      <c r="C59" s="23"/>
      <c r="M59" s="23"/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27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23" t="s">
        <v>131</v>
      </c>
      <c r="H79" s="24"/>
      <c r="I79" s="24">
        <v>27</v>
      </c>
      <c r="J79" s="24">
        <v>28</v>
      </c>
      <c r="K79" s="24">
        <v>38</v>
      </c>
      <c r="L79" s="55">
        <v>66</v>
      </c>
      <c r="M79" s="24">
        <v>6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23" t="s">
        <v>131</v>
      </c>
      <c r="H80" s="24"/>
      <c r="I80" s="24">
        <v>27</v>
      </c>
      <c r="J80" s="24">
        <v>34</v>
      </c>
      <c r="K80" s="24">
        <v>27</v>
      </c>
      <c r="L80" s="55">
        <v>61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7</v>
      </c>
      <c r="BB80" s="24">
        <v>0</v>
      </c>
      <c r="BC80" s="24">
        <v>0</v>
      </c>
      <c r="BD80" s="24">
        <f t="shared" ref="BD80:BD91" si="64">+BB80+BC80</f>
        <v>0</v>
      </c>
      <c r="BE80" s="85">
        <v>2</v>
      </c>
      <c r="BF80" s="84">
        <f t="shared" ref="BF80:BJ91" si="65">+BK80+BA80</f>
        <v>57</v>
      </c>
      <c r="BG80" s="24">
        <f t="shared" si="65"/>
        <v>13</v>
      </c>
      <c r="BH80" s="24">
        <f t="shared" si="65"/>
        <v>23</v>
      </c>
      <c r="BI80" s="24">
        <f t="shared" si="65"/>
        <v>36</v>
      </c>
      <c r="BJ80" s="85">
        <f t="shared" si="65"/>
        <v>12</v>
      </c>
      <c r="BK80" s="24">
        <v>50</v>
      </c>
      <c r="BL80" s="24">
        <v>13</v>
      </c>
      <c r="BM80" s="24">
        <v>23</v>
      </c>
      <c r="BN80" s="24">
        <f t="shared" ref="BN80:BN91" si="66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61</v>
      </c>
      <c r="E81" s="23"/>
      <c r="F81" s="23"/>
      <c r="G81" s="23" t="s">
        <v>17</v>
      </c>
      <c r="H81" s="24"/>
      <c r="I81" s="24">
        <v>23</v>
      </c>
      <c r="J81" s="24">
        <v>27</v>
      </c>
      <c r="K81" s="24">
        <v>20</v>
      </c>
      <c r="L81" s="55">
        <v>47</v>
      </c>
      <c r="M81" s="24">
        <v>6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3</v>
      </c>
      <c r="BB81" s="24">
        <v>0</v>
      </c>
      <c r="BC81" s="24">
        <v>1</v>
      </c>
      <c r="BD81" s="24">
        <f t="shared" si="64"/>
        <v>1</v>
      </c>
      <c r="BE81" s="85">
        <v>0</v>
      </c>
      <c r="BF81" s="84">
        <f t="shared" si="65"/>
        <v>19</v>
      </c>
      <c r="BG81" s="24">
        <f t="shared" si="65"/>
        <v>0</v>
      </c>
      <c r="BH81" s="24">
        <f t="shared" si="65"/>
        <v>2</v>
      </c>
      <c r="BI81" s="24">
        <f t="shared" si="65"/>
        <v>2</v>
      </c>
      <c r="BJ81" s="85">
        <f t="shared" si="65"/>
        <v>0</v>
      </c>
      <c r="BK81" s="24">
        <v>16</v>
      </c>
      <c r="BL81" s="24">
        <v>0</v>
      </c>
      <c r="BM81" s="24">
        <v>1</v>
      </c>
      <c r="BN81" s="24">
        <f t="shared" si="66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78</v>
      </c>
      <c r="E82" s="23"/>
      <c r="F82" s="23"/>
      <c r="G82" s="23" t="s">
        <v>23</v>
      </c>
      <c r="H82" s="24"/>
      <c r="I82" s="24">
        <v>23</v>
      </c>
      <c r="J82" s="24">
        <v>35</v>
      </c>
      <c r="K82" s="24">
        <v>11</v>
      </c>
      <c r="L82" s="55">
        <v>46</v>
      </c>
      <c r="M82" s="24">
        <v>10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67">SUMIF($V$97:$V$103,$V82,AC$97:AC$103)+SUMIF($V$111:$V$121,$V82,AC$111:AC$121)</f>
        <v>1</v>
      </c>
      <c r="AD82" s="24">
        <f t="shared" si="67"/>
        <v>0</v>
      </c>
      <c r="AE82" s="24">
        <f t="shared" si="67"/>
        <v>1</v>
      </c>
      <c r="AF82" s="24">
        <f t="shared" si="67"/>
        <v>0</v>
      </c>
      <c r="AG82" s="115">
        <f t="shared" ref="AG82" si="68">(2*AD82+AF82)/(2*AC82)</f>
        <v>0</v>
      </c>
      <c r="AH82" s="115"/>
      <c r="AI82" s="24">
        <f t="shared" ref="AI82:AK91" si="69">SUMIF($V$97:$V$103,$V82,AI$97:AI$103)+SUMIF($V$111:$V$121,$V82,AI$111:AI$121)</f>
        <v>4</v>
      </c>
      <c r="AJ82" s="24">
        <f t="shared" si="69"/>
        <v>0</v>
      </c>
      <c r="AK82" s="24">
        <f t="shared" si="69"/>
        <v>0</v>
      </c>
      <c r="AL82" s="29">
        <f t="shared" ref="AL82:AL92" si="70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5</v>
      </c>
      <c r="BB82" s="24">
        <v>5</v>
      </c>
      <c r="BC82" s="24">
        <v>2</v>
      </c>
      <c r="BD82" s="24">
        <f t="shared" si="64"/>
        <v>7</v>
      </c>
      <c r="BE82" s="85">
        <v>0</v>
      </c>
      <c r="BF82" s="84">
        <f t="shared" si="65"/>
        <v>23</v>
      </c>
      <c r="BG82" s="24">
        <f t="shared" si="65"/>
        <v>36</v>
      </c>
      <c r="BH82" s="24">
        <f t="shared" si="65"/>
        <v>11</v>
      </c>
      <c r="BI82" s="24">
        <f t="shared" si="65"/>
        <v>47</v>
      </c>
      <c r="BJ82" s="85">
        <f t="shared" si="65"/>
        <v>10</v>
      </c>
      <c r="BK82" s="24">
        <v>18</v>
      </c>
      <c r="BL82" s="24">
        <v>31</v>
      </c>
      <c r="BM82" s="24">
        <v>9</v>
      </c>
      <c r="BN82" s="24">
        <f t="shared" si="66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118" si="71">+BZ82+CA82</f>
        <v>0</v>
      </c>
      <c r="CC82" s="85">
        <v>0</v>
      </c>
      <c r="CD82" s="84">
        <f t="shared" ref="CD82:CH97" si="72">+CI82+BY82</f>
        <v>3.5</v>
      </c>
      <c r="CE82" s="24">
        <f t="shared" si="72"/>
        <v>0</v>
      </c>
      <c r="CF82" s="24">
        <f t="shared" si="72"/>
        <v>1</v>
      </c>
      <c r="CG82" s="24">
        <f t="shared" si="72"/>
        <v>1</v>
      </c>
      <c r="CH82" s="85">
        <f t="shared" si="72"/>
        <v>0</v>
      </c>
      <c r="CI82" s="24">
        <v>3.5</v>
      </c>
      <c r="CJ82" s="24">
        <v>0</v>
      </c>
      <c r="CK82" s="24">
        <v>1</v>
      </c>
      <c r="CL82" s="24">
        <f t="shared" ref="CL82:CL91" si="73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125</v>
      </c>
      <c r="E83" s="23"/>
      <c r="F83" s="23"/>
      <c r="G83" s="23" t="s">
        <v>25</v>
      </c>
      <c r="H83" s="24"/>
      <c r="I83" s="24">
        <v>27</v>
      </c>
      <c r="J83" s="24">
        <v>33</v>
      </c>
      <c r="K83" s="24">
        <v>10</v>
      </c>
      <c r="L83" s="55">
        <v>43</v>
      </c>
      <c r="M83" s="24">
        <v>0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67"/>
        <v>5</v>
      </c>
      <c r="AD83" s="24">
        <f t="shared" si="67"/>
        <v>5</v>
      </c>
      <c r="AE83" s="24">
        <f t="shared" si="67"/>
        <v>0</v>
      </c>
      <c r="AF83" s="24">
        <f t="shared" si="67"/>
        <v>0</v>
      </c>
      <c r="AG83" s="115">
        <f t="shared" ref="AG83:AG86" si="74">+(AD83*2+AF83)/(2*AC83)</f>
        <v>1</v>
      </c>
      <c r="AH83" s="115"/>
      <c r="AI83" s="24">
        <f t="shared" si="69"/>
        <v>7</v>
      </c>
      <c r="AJ83" s="24">
        <f t="shared" si="69"/>
        <v>0</v>
      </c>
      <c r="AK83" s="24">
        <f t="shared" si="69"/>
        <v>0</v>
      </c>
      <c r="AL83" s="26">
        <f t="shared" si="70"/>
        <v>1.4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5</v>
      </c>
      <c r="BB83" s="24">
        <v>2</v>
      </c>
      <c r="BC83" s="24">
        <v>1</v>
      </c>
      <c r="BD83" s="24">
        <f t="shared" si="64"/>
        <v>3</v>
      </c>
      <c r="BE83" s="85">
        <v>0</v>
      </c>
      <c r="BF83" s="84">
        <f t="shared" si="65"/>
        <v>24</v>
      </c>
      <c r="BG83" s="24">
        <f t="shared" si="65"/>
        <v>22</v>
      </c>
      <c r="BH83" s="24">
        <f t="shared" si="65"/>
        <v>17</v>
      </c>
      <c r="BI83" s="24">
        <f t="shared" si="65"/>
        <v>39</v>
      </c>
      <c r="BJ83" s="85">
        <f t="shared" si="65"/>
        <v>2</v>
      </c>
      <c r="BK83" s="24">
        <v>19</v>
      </c>
      <c r="BL83" s="24">
        <v>20</v>
      </c>
      <c r="BM83" s="24">
        <v>16</v>
      </c>
      <c r="BN83" s="24">
        <f t="shared" si="66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71"/>
        <v>0</v>
      </c>
      <c r="CC83" s="85">
        <v>0</v>
      </c>
      <c r="CD83" s="84">
        <f t="shared" si="72"/>
        <v>3</v>
      </c>
      <c r="CE83" s="24">
        <f t="shared" si="72"/>
        <v>1</v>
      </c>
      <c r="CF83" s="24">
        <f t="shared" si="72"/>
        <v>1</v>
      </c>
      <c r="CG83" s="24">
        <f t="shared" si="72"/>
        <v>2</v>
      </c>
      <c r="CH83" s="85">
        <f t="shared" si="72"/>
        <v>0</v>
      </c>
      <c r="CI83" s="24">
        <v>3</v>
      </c>
      <c r="CJ83" s="24">
        <v>1</v>
      </c>
      <c r="CK83" s="24">
        <v>1</v>
      </c>
      <c r="CL83" s="24">
        <f t="shared" si="73"/>
        <v>2</v>
      </c>
      <c r="CM83" s="85">
        <v>0</v>
      </c>
      <c r="CN83" s="40"/>
    </row>
    <row r="84" spans="1:92" ht="15.75" customHeight="1" x14ac:dyDescent="0.25">
      <c r="A84" s="40"/>
      <c r="D84" s="23" t="s">
        <v>119</v>
      </c>
      <c r="E84" s="23"/>
      <c r="F84" s="23"/>
      <c r="G84" s="23" t="s">
        <v>19</v>
      </c>
      <c r="H84" s="24"/>
      <c r="I84" s="24">
        <v>24</v>
      </c>
      <c r="J84" s="24">
        <v>32</v>
      </c>
      <c r="K84" s="24">
        <v>11</v>
      </c>
      <c r="L84" s="55">
        <v>43</v>
      </c>
      <c r="M84" s="24">
        <v>8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67"/>
        <v>5</v>
      </c>
      <c r="AD84" s="24">
        <f t="shared" si="67"/>
        <v>3</v>
      </c>
      <c r="AE84" s="24">
        <f t="shared" si="67"/>
        <v>2</v>
      </c>
      <c r="AF84" s="24">
        <f t="shared" si="67"/>
        <v>0</v>
      </c>
      <c r="AG84" s="115">
        <f t="shared" si="74"/>
        <v>0.6</v>
      </c>
      <c r="AH84" s="115"/>
      <c r="AI84" s="24">
        <f t="shared" si="69"/>
        <v>10</v>
      </c>
      <c r="AJ84" s="24">
        <f t="shared" si="69"/>
        <v>0</v>
      </c>
      <c r="AK84" s="24">
        <f t="shared" si="69"/>
        <v>0</v>
      </c>
      <c r="AL84" s="26">
        <f t="shared" si="70"/>
        <v>2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5</v>
      </c>
      <c r="BB84" s="24">
        <v>1</v>
      </c>
      <c r="BC84" s="24">
        <v>2</v>
      </c>
      <c r="BD84" s="24">
        <f t="shared" si="64"/>
        <v>3</v>
      </c>
      <c r="BE84" s="85">
        <v>2</v>
      </c>
      <c r="BF84" s="84">
        <f t="shared" si="65"/>
        <v>27</v>
      </c>
      <c r="BG84" s="24">
        <f t="shared" si="65"/>
        <v>10</v>
      </c>
      <c r="BH84" s="24">
        <f t="shared" si="65"/>
        <v>19</v>
      </c>
      <c r="BI84" s="24">
        <f t="shared" si="65"/>
        <v>29</v>
      </c>
      <c r="BJ84" s="85">
        <f t="shared" si="65"/>
        <v>4</v>
      </c>
      <c r="BK84" s="24">
        <v>22</v>
      </c>
      <c r="BL84" s="24">
        <v>9</v>
      </c>
      <c r="BM84" s="24">
        <v>17</v>
      </c>
      <c r="BN84" s="24">
        <f t="shared" si="66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71"/>
        <v>0</v>
      </c>
      <c r="CC84" s="85">
        <v>0</v>
      </c>
      <c r="CD84" s="84">
        <f t="shared" si="72"/>
        <v>1</v>
      </c>
      <c r="CE84" s="24">
        <f t="shared" si="72"/>
        <v>0</v>
      </c>
      <c r="CF84" s="24">
        <f t="shared" si="72"/>
        <v>0</v>
      </c>
      <c r="CG84" s="24">
        <f t="shared" si="72"/>
        <v>0</v>
      </c>
      <c r="CH84" s="85">
        <f t="shared" si="72"/>
        <v>0</v>
      </c>
      <c r="CI84" s="24">
        <v>1</v>
      </c>
      <c r="CJ84" s="24">
        <v>0</v>
      </c>
      <c r="CK84" s="24">
        <v>0</v>
      </c>
      <c r="CL84" s="24">
        <f t="shared" si="73"/>
        <v>0</v>
      </c>
      <c r="CM84" s="85">
        <v>0</v>
      </c>
      <c r="CN84" s="40"/>
    </row>
    <row r="85" spans="1:92" ht="15.75" customHeight="1" x14ac:dyDescent="0.25">
      <c r="A85" s="40"/>
      <c r="D85" s="23" t="s">
        <v>180</v>
      </c>
      <c r="E85" s="23"/>
      <c r="F85" s="23"/>
      <c r="G85" s="23" t="s">
        <v>23</v>
      </c>
      <c r="H85" s="24"/>
      <c r="I85" s="24">
        <v>24</v>
      </c>
      <c r="J85" s="24">
        <v>22</v>
      </c>
      <c r="K85" s="24">
        <v>18</v>
      </c>
      <c r="L85" s="55">
        <v>40</v>
      </c>
      <c r="M85" s="24">
        <v>2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67"/>
        <v>9</v>
      </c>
      <c r="AD85" s="24">
        <f t="shared" si="67"/>
        <v>1</v>
      </c>
      <c r="AE85" s="24">
        <f t="shared" si="67"/>
        <v>6</v>
      </c>
      <c r="AF85" s="24">
        <f t="shared" si="67"/>
        <v>2</v>
      </c>
      <c r="AG85" s="115">
        <f t="shared" si="74"/>
        <v>0.22222222222222221</v>
      </c>
      <c r="AH85" s="115"/>
      <c r="AI85" s="24">
        <f t="shared" si="69"/>
        <v>23</v>
      </c>
      <c r="AJ85" s="24">
        <f t="shared" si="69"/>
        <v>1</v>
      </c>
      <c r="AK85" s="24">
        <f t="shared" si="69"/>
        <v>0</v>
      </c>
      <c r="AL85" s="26">
        <f t="shared" si="70"/>
        <v>2.5555555555555554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5</v>
      </c>
      <c r="BB85" s="24">
        <v>0</v>
      </c>
      <c r="BC85" s="24">
        <v>2</v>
      </c>
      <c r="BD85" s="24">
        <f t="shared" si="64"/>
        <v>2</v>
      </c>
      <c r="BE85" s="85">
        <v>0</v>
      </c>
      <c r="BF85" s="84">
        <f t="shared" si="65"/>
        <v>24</v>
      </c>
      <c r="BG85" s="24">
        <f t="shared" si="65"/>
        <v>3</v>
      </c>
      <c r="BH85" s="24">
        <f t="shared" si="65"/>
        <v>12</v>
      </c>
      <c r="BI85" s="24">
        <f t="shared" si="65"/>
        <v>15</v>
      </c>
      <c r="BJ85" s="85">
        <f t="shared" si="65"/>
        <v>2</v>
      </c>
      <c r="BK85" s="24">
        <v>19</v>
      </c>
      <c r="BL85" s="24">
        <v>3</v>
      </c>
      <c r="BM85" s="24">
        <v>10</v>
      </c>
      <c r="BN85" s="24">
        <f t="shared" si="66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71"/>
        <v>0</v>
      </c>
      <c r="CC85" s="85">
        <v>0</v>
      </c>
      <c r="CD85" s="84">
        <f t="shared" si="72"/>
        <v>4</v>
      </c>
      <c r="CE85" s="24">
        <f t="shared" si="72"/>
        <v>0</v>
      </c>
      <c r="CF85" s="24">
        <f t="shared" si="72"/>
        <v>0</v>
      </c>
      <c r="CG85" s="24">
        <f t="shared" si="72"/>
        <v>0</v>
      </c>
      <c r="CH85" s="85">
        <f t="shared" si="72"/>
        <v>0</v>
      </c>
      <c r="CI85" s="24">
        <v>4</v>
      </c>
      <c r="CJ85" s="24">
        <v>0</v>
      </c>
      <c r="CK85" s="24">
        <v>0</v>
      </c>
      <c r="CL85" s="24">
        <f t="shared" si="73"/>
        <v>0</v>
      </c>
      <c r="CM85" s="85">
        <v>0</v>
      </c>
      <c r="CN85" s="40"/>
    </row>
    <row r="86" spans="1:92" ht="15.75" customHeight="1" x14ac:dyDescent="0.25">
      <c r="A86" s="40"/>
      <c r="D86" s="23" t="s">
        <v>112</v>
      </c>
      <c r="E86" s="23"/>
      <c r="F86" s="23"/>
      <c r="G86" s="23" t="s">
        <v>15</v>
      </c>
      <c r="H86" s="24"/>
      <c r="I86" s="24">
        <v>22</v>
      </c>
      <c r="J86" s="24">
        <v>23</v>
      </c>
      <c r="K86" s="24">
        <v>16</v>
      </c>
      <c r="L86" s="55">
        <v>39</v>
      </c>
      <c r="M86" s="24">
        <v>10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67"/>
        <v>3</v>
      </c>
      <c r="AD86" s="24">
        <f t="shared" si="67"/>
        <v>2</v>
      </c>
      <c r="AE86" s="24">
        <f t="shared" si="67"/>
        <v>1</v>
      </c>
      <c r="AF86" s="24">
        <f t="shared" si="67"/>
        <v>0</v>
      </c>
      <c r="AG86" s="115">
        <f t="shared" si="74"/>
        <v>0.66666666666666663</v>
      </c>
      <c r="AH86" s="115"/>
      <c r="AI86" s="24">
        <f t="shared" si="69"/>
        <v>4</v>
      </c>
      <c r="AJ86" s="24">
        <f t="shared" si="69"/>
        <v>1</v>
      </c>
      <c r="AK86" s="24">
        <f t="shared" si="69"/>
        <v>1</v>
      </c>
      <c r="AL86" s="26">
        <f t="shared" si="70"/>
        <v>1.3333333333333333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4</v>
      </c>
      <c r="BB86" s="24">
        <v>1</v>
      </c>
      <c r="BC86" s="24">
        <v>1</v>
      </c>
      <c r="BD86" s="24">
        <f t="shared" si="64"/>
        <v>2</v>
      </c>
      <c r="BE86" s="85">
        <v>2</v>
      </c>
      <c r="BF86" s="84">
        <f t="shared" si="65"/>
        <v>17</v>
      </c>
      <c r="BG86" s="24">
        <f t="shared" si="65"/>
        <v>2</v>
      </c>
      <c r="BH86" s="24">
        <f t="shared" si="65"/>
        <v>10</v>
      </c>
      <c r="BI86" s="24">
        <f t="shared" si="65"/>
        <v>12</v>
      </c>
      <c r="BJ86" s="85">
        <f t="shared" si="65"/>
        <v>4</v>
      </c>
      <c r="BK86" s="24">
        <v>13</v>
      </c>
      <c r="BL86" s="24">
        <v>1</v>
      </c>
      <c r="BM86" s="24">
        <v>9</v>
      </c>
      <c r="BN86" s="24">
        <f t="shared" si="66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4</v>
      </c>
      <c r="BZ86" s="24">
        <v>0</v>
      </c>
      <c r="CA86" s="24">
        <v>2</v>
      </c>
      <c r="CB86" s="24">
        <f t="shared" si="71"/>
        <v>2</v>
      </c>
      <c r="CC86" s="85">
        <v>0</v>
      </c>
      <c r="CD86" s="84">
        <f t="shared" si="72"/>
        <v>11</v>
      </c>
      <c r="CE86" s="24">
        <f t="shared" si="72"/>
        <v>0</v>
      </c>
      <c r="CF86" s="24">
        <f t="shared" si="72"/>
        <v>4</v>
      </c>
      <c r="CG86" s="24">
        <f t="shared" si="72"/>
        <v>4</v>
      </c>
      <c r="CH86" s="85">
        <f t="shared" si="72"/>
        <v>0</v>
      </c>
      <c r="CI86" s="24">
        <v>7</v>
      </c>
      <c r="CJ86" s="24">
        <v>0</v>
      </c>
      <c r="CK86" s="24">
        <v>2</v>
      </c>
      <c r="CL86" s="24">
        <f t="shared" si="73"/>
        <v>2</v>
      </c>
      <c r="CM86" s="85">
        <v>0</v>
      </c>
      <c r="CN86" s="46"/>
    </row>
    <row r="87" spans="1:92" ht="15.75" customHeight="1" x14ac:dyDescent="0.25">
      <c r="A87" s="40"/>
      <c r="D87" s="23" t="s">
        <v>106</v>
      </c>
      <c r="E87" s="23"/>
      <c r="F87" s="23"/>
      <c r="G87" s="23" t="s">
        <v>15</v>
      </c>
      <c r="H87" s="24"/>
      <c r="I87" s="24">
        <v>23</v>
      </c>
      <c r="J87" s="24">
        <v>20</v>
      </c>
      <c r="K87" s="24">
        <v>19</v>
      </c>
      <c r="L87" s="55">
        <v>39</v>
      </c>
      <c r="M87" s="24">
        <v>4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67"/>
        <v>1</v>
      </c>
      <c r="AD87" s="24">
        <f t="shared" si="67"/>
        <v>0</v>
      </c>
      <c r="AE87" s="24">
        <f t="shared" si="67"/>
        <v>1</v>
      </c>
      <c r="AF87" s="24">
        <f t="shared" si="67"/>
        <v>0</v>
      </c>
      <c r="AG87" s="115">
        <f>+(AD87*2+AF87)/(2*AC87)</f>
        <v>0</v>
      </c>
      <c r="AH87" s="115"/>
      <c r="AI87" s="24">
        <f t="shared" si="69"/>
        <v>3</v>
      </c>
      <c r="AJ87" s="24">
        <f t="shared" si="69"/>
        <v>0</v>
      </c>
      <c r="AK87" s="24">
        <f t="shared" si="69"/>
        <v>0</v>
      </c>
      <c r="AL87" s="26">
        <f t="shared" si="70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4</v>
      </c>
      <c r="BB87" s="24">
        <v>0</v>
      </c>
      <c r="BC87" s="24">
        <v>0</v>
      </c>
      <c r="BD87" s="24">
        <f t="shared" si="64"/>
        <v>0</v>
      </c>
      <c r="BE87" s="85">
        <v>2</v>
      </c>
      <c r="BF87" s="84">
        <f t="shared" si="65"/>
        <v>20</v>
      </c>
      <c r="BG87" s="24">
        <f t="shared" si="65"/>
        <v>0</v>
      </c>
      <c r="BH87" s="24">
        <f t="shared" si="65"/>
        <v>13</v>
      </c>
      <c r="BI87" s="24">
        <f t="shared" si="65"/>
        <v>13</v>
      </c>
      <c r="BJ87" s="85">
        <f t="shared" si="65"/>
        <v>10</v>
      </c>
      <c r="BK87" s="24">
        <v>16</v>
      </c>
      <c r="BL87" s="24">
        <v>0</v>
      </c>
      <c r="BM87" s="24">
        <v>13</v>
      </c>
      <c r="BN87" s="24">
        <f t="shared" si="66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0</v>
      </c>
      <c r="BZ87" s="24">
        <v>0</v>
      </c>
      <c r="CA87" s="24">
        <v>0</v>
      </c>
      <c r="CB87" s="24">
        <f t="shared" si="71"/>
        <v>0</v>
      </c>
      <c r="CC87" s="85">
        <v>0</v>
      </c>
      <c r="CD87" s="84">
        <f t="shared" si="72"/>
        <v>1</v>
      </c>
      <c r="CE87" s="24">
        <f t="shared" si="72"/>
        <v>0</v>
      </c>
      <c r="CF87" s="24">
        <f t="shared" si="72"/>
        <v>0</v>
      </c>
      <c r="CG87" s="24">
        <f t="shared" si="72"/>
        <v>0</v>
      </c>
      <c r="CH87" s="85">
        <f t="shared" si="72"/>
        <v>0</v>
      </c>
      <c r="CI87" s="24">
        <v>1</v>
      </c>
      <c r="CJ87" s="24">
        <v>0</v>
      </c>
      <c r="CK87" s="24">
        <v>0</v>
      </c>
      <c r="CL87" s="24">
        <f t="shared" si="73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G88" s="23" t="s">
        <v>19</v>
      </c>
      <c r="H88" s="24"/>
      <c r="I88" s="24">
        <v>26</v>
      </c>
      <c r="J88" s="24">
        <v>10</v>
      </c>
      <c r="K88" s="24">
        <v>27</v>
      </c>
      <c r="L88" s="55">
        <v>37</v>
      </c>
      <c r="M88" s="24">
        <v>16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67"/>
        <v>3</v>
      </c>
      <c r="AD88" s="24">
        <f t="shared" si="67"/>
        <v>2</v>
      </c>
      <c r="AE88" s="24">
        <f t="shared" si="67"/>
        <v>1</v>
      </c>
      <c r="AF88" s="24">
        <f t="shared" si="67"/>
        <v>0</v>
      </c>
      <c r="AG88" s="115">
        <f>+(AD88*2+AF88)/(2*AC88)</f>
        <v>0.66666666666666663</v>
      </c>
      <c r="AH88" s="115"/>
      <c r="AI88" s="24">
        <f t="shared" si="69"/>
        <v>6</v>
      </c>
      <c r="AJ88" s="24">
        <f t="shared" si="69"/>
        <v>0</v>
      </c>
      <c r="AK88" s="24">
        <f t="shared" si="69"/>
        <v>0</v>
      </c>
      <c r="AL88" s="26">
        <f t="shared" si="70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5</v>
      </c>
      <c r="BB88" s="24">
        <v>0</v>
      </c>
      <c r="BC88" s="24">
        <v>1</v>
      </c>
      <c r="BD88" s="24">
        <f t="shared" si="64"/>
        <v>1</v>
      </c>
      <c r="BE88" s="85">
        <v>0</v>
      </c>
      <c r="BF88" s="84">
        <f t="shared" si="65"/>
        <v>21</v>
      </c>
      <c r="BG88" s="24">
        <f t="shared" si="65"/>
        <v>0</v>
      </c>
      <c r="BH88" s="24">
        <f t="shared" si="65"/>
        <v>18</v>
      </c>
      <c r="BI88" s="24">
        <f t="shared" si="65"/>
        <v>18</v>
      </c>
      <c r="BJ88" s="85">
        <f t="shared" si="65"/>
        <v>0</v>
      </c>
      <c r="BK88" s="24">
        <v>16</v>
      </c>
      <c r="BL88" s="24">
        <v>0</v>
      </c>
      <c r="BM88" s="24">
        <v>17</v>
      </c>
      <c r="BN88" s="24">
        <f t="shared" si="66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71"/>
        <v>0</v>
      </c>
      <c r="CC88" s="85">
        <v>0</v>
      </c>
      <c r="CD88" s="84">
        <f t="shared" si="72"/>
        <v>2</v>
      </c>
      <c r="CE88" s="24">
        <f t="shared" si="72"/>
        <v>1</v>
      </c>
      <c r="CF88" s="24">
        <f t="shared" si="72"/>
        <v>0</v>
      </c>
      <c r="CG88" s="24">
        <f t="shared" si="72"/>
        <v>1</v>
      </c>
      <c r="CH88" s="85">
        <f t="shared" si="72"/>
        <v>0</v>
      </c>
      <c r="CI88" s="24">
        <v>2</v>
      </c>
      <c r="CJ88" s="24">
        <v>1</v>
      </c>
      <c r="CK88" s="24">
        <v>0</v>
      </c>
      <c r="CL88" s="24">
        <f t="shared" si="73"/>
        <v>1</v>
      </c>
      <c r="CM88" s="85">
        <v>0</v>
      </c>
      <c r="CN88" s="46"/>
    </row>
    <row r="89" spans="1:92" ht="15.75" customHeight="1" x14ac:dyDescent="0.25">
      <c r="A89" s="40"/>
      <c r="D89" s="23" t="s">
        <v>123</v>
      </c>
      <c r="E89" s="23"/>
      <c r="F89" s="23"/>
      <c r="G89" s="23" t="s">
        <v>23</v>
      </c>
      <c r="H89" s="24"/>
      <c r="I89" s="24">
        <v>27</v>
      </c>
      <c r="J89" s="24">
        <v>10</v>
      </c>
      <c r="K89" s="24">
        <v>19</v>
      </c>
      <c r="L89" s="55">
        <v>29</v>
      </c>
      <c r="M89" s="24">
        <v>4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67"/>
        <v>1</v>
      </c>
      <c r="AD89" s="24">
        <f t="shared" si="67"/>
        <v>1</v>
      </c>
      <c r="AE89" s="24">
        <f t="shared" si="67"/>
        <v>0</v>
      </c>
      <c r="AF89" s="24">
        <f t="shared" si="67"/>
        <v>0</v>
      </c>
      <c r="AG89" s="115">
        <f>+(AD89*2+AF89)/(2*AC89)</f>
        <v>1</v>
      </c>
      <c r="AH89" s="115"/>
      <c r="AI89" s="24">
        <f t="shared" si="69"/>
        <v>3</v>
      </c>
      <c r="AJ89" s="24">
        <f t="shared" si="69"/>
        <v>0</v>
      </c>
      <c r="AK89" s="24">
        <f t="shared" si="69"/>
        <v>0</v>
      </c>
      <c r="AL89" s="26">
        <f t="shared" si="70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5</v>
      </c>
      <c r="BB89" s="24">
        <v>0</v>
      </c>
      <c r="BC89" s="24">
        <v>1</v>
      </c>
      <c r="BD89" s="24">
        <f t="shared" si="64"/>
        <v>1</v>
      </c>
      <c r="BE89" s="85">
        <v>0</v>
      </c>
      <c r="BF89" s="84">
        <f t="shared" si="65"/>
        <v>14</v>
      </c>
      <c r="BG89" s="24">
        <f t="shared" si="65"/>
        <v>0</v>
      </c>
      <c r="BH89" s="24">
        <f t="shared" si="65"/>
        <v>3</v>
      </c>
      <c r="BI89" s="24">
        <f t="shared" si="65"/>
        <v>3</v>
      </c>
      <c r="BJ89" s="85">
        <f t="shared" si="65"/>
        <v>0</v>
      </c>
      <c r="BK89" s="24">
        <v>9</v>
      </c>
      <c r="BL89" s="24">
        <v>0</v>
      </c>
      <c r="BM89" s="24">
        <v>2</v>
      </c>
      <c r="BN89" s="24">
        <f t="shared" si="66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71"/>
        <v>0</v>
      </c>
      <c r="CC89" s="85">
        <v>0</v>
      </c>
      <c r="CD89" s="84">
        <f t="shared" si="72"/>
        <v>1</v>
      </c>
      <c r="CE89" s="24">
        <f t="shared" si="72"/>
        <v>0</v>
      </c>
      <c r="CF89" s="24">
        <f t="shared" si="72"/>
        <v>0</v>
      </c>
      <c r="CG89" s="24">
        <f t="shared" si="72"/>
        <v>0</v>
      </c>
      <c r="CH89" s="85">
        <f t="shared" si="72"/>
        <v>0</v>
      </c>
      <c r="CI89" s="24">
        <v>1</v>
      </c>
      <c r="CJ89" s="24">
        <v>0</v>
      </c>
      <c r="CK89" s="24">
        <v>0</v>
      </c>
      <c r="CL89" s="24">
        <f t="shared" si="73"/>
        <v>0</v>
      </c>
      <c r="CM89" s="85">
        <v>0</v>
      </c>
      <c r="CN89" s="47"/>
    </row>
    <row r="90" spans="1:92" ht="15.75" customHeight="1" x14ac:dyDescent="0.25">
      <c r="A90" s="40"/>
      <c r="D90" s="23" t="s">
        <v>62</v>
      </c>
      <c r="E90" s="23"/>
      <c r="F90" s="23"/>
      <c r="G90" s="16" t="s">
        <v>21</v>
      </c>
      <c r="H90" s="24"/>
      <c r="I90" s="24">
        <v>21</v>
      </c>
      <c r="J90" s="24">
        <v>17</v>
      </c>
      <c r="K90" s="24">
        <v>7</v>
      </c>
      <c r="L90" s="55">
        <v>24</v>
      </c>
      <c r="M90" s="24">
        <v>6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67"/>
        <v>13</v>
      </c>
      <c r="AD90" s="24">
        <f t="shared" si="67"/>
        <v>6</v>
      </c>
      <c r="AE90" s="24">
        <f t="shared" si="67"/>
        <v>5</v>
      </c>
      <c r="AF90" s="24">
        <f t="shared" si="67"/>
        <v>2</v>
      </c>
      <c r="AG90" s="115">
        <f>+(AD90*2+AF90)/(2*AC90)</f>
        <v>0.53846153846153844</v>
      </c>
      <c r="AH90" s="115"/>
      <c r="AI90" s="24">
        <f t="shared" si="69"/>
        <v>38</v>
      </c>
      <c r="AJ90" s="24">
        <f t="shared" si="69"/>
        <v>0</v>
      </c>
      <c r="AK90" s="24">
        <f t="shared" si="69"/>
        <v>1</v>
      </c>
      <c r="AL90" s="26">
        <f t="shared" si="70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3</v>
      </c>
      <c r="BB90" s="24">
        <v>0</v>
      </c>
      <c r="BC90" s="24">
        <v>1</v>
      </c>
      <c r="BD90" s="24">
        <f t="shared" si="64"/>
        <v>1</v>
      </c>
      <c r="BE90" s="85">
        <v>0</v>
      </c>
      <c r="BF90" s="84">
        <f t="shared" si="65"/>
        <v>24</v>
      </c>
      <c r="BG90" s="24">
        <f t="shared" si="65"/>
        <v>4</v>
      </c>
      <c r="BH90" s="24">
        <f t="shared" si="65"/>
        <v>11</v>
      </c>
      <c r="BI90" s="24">
        <f t="shared" si="65"/>
        <v>15</v>
      </c>
      <c r="BJ90" s="85">
        <f t="shared" si="65"/>
        <v>4</v>
      </c>
      <c r="BK90" s="24">
        <v>21</v>
      </c>
      <c r="BL90" s="24">
        <v>4</v>
      </c>
      <c r="BM90" s="24">
        <v>10</v>
      </c>
      <c r="BN90" s="24">
        <f t="shared" si="66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2</v>
      </c>
      <c r="BZ90" s="24">
        <v>0</v>
      </c>
      <c r="CA90" s="24">
        <v>1</v>
      </c>
      <c r="CB90" s="24">
        <f t="shared" si="71"/>
        <v>1</v>
      </c>
      <c r="CC90" s="85">
        <v>2</v>
      </c>
      <c r="CD90" s="84">
        <f t="shared" si="72"/>
        <v>4</v>
      </c>
      <c r="CE90" s="24">
        <f t="shared" si="72"/>
        <v>0</v>
      </c>
      <c r="CF90" s="24">
        <f t="shared" si="72"/>
        <v>1</v>
      </c>
      <c r="CG90" s="24">
        <f t="shared" si="72"/>
        <v>1</v>
      </c>
      <c r="CH90" s="85">
        <f t="shared" si="72"/>
        <v>2</v>
      </c>
      <c r="CI90" s="24">
        <v>2</v>
      </c>
      <c r="CJ90" s="24">
        <v>0</v>
      </c>
      <c r="CK90" s="24">
        <v>0</v>
      </c>
      <c r="CL90" s="24">
        <f t="shared" si="73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41</v>
      </c>
      <c r="E91" s="23"/>
      <c r="F91" s="23"/>
      <c r="G91" s="23" t="s">
        <v>131</v>
      </c>
      <c r="H91" s="24"/>
      <c r="I91" s="24">
        <v>26</v>
      </c>
      <c r="J91" s="24">
        <v>15</v>
      </c>
      <c r="K91" s="24">
        <v>8</v>
      </c>
      <c r="L91" s="55">
        <v>23</v>
      </c>
      <c r="M91" s="24">
        <v>10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67"/>
        <v>19</v>
      </c>
      <c r="AD91" s="24">
        <f t="shared" si="67"/>
        <v>6</v>
      </c>
      <c r="AE91" s="24">
        <f t="shared" si="67"/>
        <v>11</v>
      </c>
      <c r="AF91" s="24">
        <f t="shared" si="67"/>
        <v>2</v>
      </c>
      <c r="AG91" s="119">
        <f>+(AD91*2+AF91)/(2*AC91)</f>
        <v>0.36842105263157893</v>
      </c>
      <c r="AH91" s="119"/>
      <c r="AI91" s="24">
        <f t="shared" si="69"/>
        <v>73</v>
      </c>
      <c r="AJ91" s="24">
        <f t="shared" si="69"/>
        <v>1</v>
      </c>
      <c r="AK91" s="24">
        <f t="shared" si="69"/>
        <v>1</v>
      </c>
      <c r="AL91" s="60">
        <f t="shared" si="70"/>
        <v>3.8421052631578947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3</v>
      </c>
      <c r="BB91" s="24">
        <v>0</v>
      </c>
      <c r="BC91" s="24">
        <v>0</v>
      </c>
      <c r="BD91" s="24">
        <f t="shared" si="64"/>
        <v>0</v>
      </c>
      <c r="BE91" s="85">
        <v>0</v>
      </c>
      <c r="BF91" s="84">
        <f t="shared" si="65"/>
        <v>24</v>
      </c>
      <c r="BG91" s="24">
        <f t="shared" si="65"/>
        <v>3</v>
      </c>
      <c r="BH91" s="24">
        <f t="shared" si="65"/>
        <v>13</v>
      </c>
      <c r="BI91" s="24">
        <f t="shared" si="65"/>
        <v>16</v>
      </c>
      <c r="BJ91" s="85">
        <f t="shared" si="65"/>
        <v>0</v>
      </c>
      <c r="BK91" s="24">
        <v>21</v>
      </c>
      <c r="BL91" s="24">
        <v>3</v>
      </c>
      <c r="BM91" s="24">
        <v>13</v>
      </c>
      <c r="BN91" s="24">
        <f t="shared" si="66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3</v>
      </c>
      <c r="BZ91" s="24">
        <v>2</v>
      </c>
      <c r="CA91" s="24">
        <v>3</v>
      </c>
      <c r="CB91" s="24">
        <f t="shared" si="71"/>
        <v>5</v>
      </c>
      <c r="CC91" s="85">
        <v>0</v>
      </c>
      <c r="CD91" s="84">
        <f t="shared" si="72"/>
        <v>6</v>
      </c>
      <c r="CE91" s="24">
        <f t="shared" si="72"/>
        <v>2</v>
      </c>
      <c r="CF91" s="24">
        <f t="shared" si="72"/>
        <v>3</v>
      </c>
      <c r="CG91" s="24">
        <f t="shared" si="72"/>
        <v>5</v>
      </c>
      <c r="CH91" s="85">
        <f t="shared" si="72"/>
        <v>0</v>
      </c>
      <c r="CI91" s="24">
        <v>3</v>
      </c>
      <c r="CJ91" s="24">
        <v>0</v>
      </c>
      <c r="CK91" s="24">
        <v>0</v>
      </c>
      <c r="CL91" s="24">
        <f t="shared" si="73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81</v>
      </c>
      <c r="E92" s="23"/>
      <c r="F92" s="23"/>
      <c r="G92" s="23" t="s">
        <v>19</v>
      </c>
      <c r="H92" s="24"/>
      <c r="I92" s="24">
        <v>24</v>
      </c>
      <c r="J92" s="24">
        <v>12</v>
      </c>
      <c r="K92" s="24">
        <v>11</v>
      </c>
      <c r="L92" s="55">
        <v>23</v>
      </c>
      <c r="M92" s="24">
        <v>0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60</v>
      </c>
      <c r="AD92" s="15">
        <f>SUM(AD82:AD91)</f>
        <v>26</v>
      </c>
      <c r="AE92" s="15">
        <f>SUM(AE82:AE91)</f>
        <v>28</v>
      </c>
      <c r="AF92" s="15">
        <f>SUM(AF82:AF91)</f>
        <v>6</v>
      </c>
      <c r="AG92" s="118">
        <f>(2*AD92+AF92)/(2*AC92)</f>
        <v>0.48333333333333334</v>
      </c>
      <c r="AH92" s="118"/>
      <c r="AI92" s="15">
        <f>SUM(AI82:AI91)</f>
        <v>171</v>
      </c>
      <c r="AJ92" s="15">
        <f>SUM(AJ82:AJ91)</f>
        <v>3</v>
      </c>
      <c r="AK92" s="15">
        <f>SUM(AK82:AK91)</f>
        <v>3</v>
      </c>
      <c r="AL92" s="36">
        <f t="shared" si="70"/>
        <v>2.85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54</v>
      </c>
      <c r="BB92" s="25">
        <f t="shared" ref="BB92" si="75">SUM(BB80:BB91)</f>
        <v>9</v>
      </c>
      <c r="BC92" s="25">
        <f>SUM(BC80:BC91)</f>
        <v>12</v>
      </c>
      <c r="BD92" s="25">
        <f>+BC92+BB92</f>
        <v>21</v>
      </c>
      <c r="BE92" s="89">
        <f>SUM(BE80:BE91)</f>
        <v>8</v>
      </c>
      <c r="BF92" s="88">
        <f>SUM(BF80:BF91)</f>
        <v>294</v>
      </c>
      <c r="BG92" s="25">
        <f t="shared" ref="BG92" si="76">SUM(BG80:BG91)</f>
        <v>93</v>
      </c>
      <c r="BH92" s="25">
        <f>SUM(BH80:BH91)</f>
        <v>152</v>
      </c>
      <c r="BI92" s="25">
        <f>+BH92+BG92</f>
        <v>245</v>
      </c>
      <c r="BJ92" s="89">
        <f>SUM(BJ80:BJ91)</f>
        <v>48</v>
      </c>
      <c r="BK92" s="25">
        <f>SUM(BK80:BK91)</f>
        <v>240</v>
      </c>
      <c r="BL92" s="25">
        <f t="shared" ref="BL92" si="77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7</v>
      </c>
      <c r="BS92" s="23" t="s">
        <v>54</v>
      </c>
      <c r="BY92" s="84">
        <v>1</v>
      </c>
      <c r="BZ92" s="24">
        <v>0</v>
      </c>
      <c r="CA92" s="24">
        <v>1</v>
      </c>
      <c r="CB92" s="24">
        <f t="shared" si="71"/>
        <v>1</v>
      </c>
      <c r="CC92" s="85">
        <v>0</v>
      </c>
      <c r="CD92" s="84">
        <f t="shared" si="72"/>
        <v>1</v>
      </c>
      <c r="CE92" s="24">
        <f t="shared" si="72"/>
        <v>0</v>
      </c>
      <c r="CF92" s="24">
        <f t="shared" si="72"/>
        <v>1</v>
      </c>
      <c r="CG92" s="24">
        <f t="shared" si="72"/>
        <v>1</v>
      </c>
      <c r="CH92" s="85">
        <f t="shared" si="72"/>
        <v>0</v>
      </c>
      <c r="CI92" s="24">
        <v>0</v>
      </c>
      <c r="CJ92" s="24">
        <v>0</v>
      </c>
      <c r="CK92" s="24">
        <v>0</v>
      </c>
      <c r="CL92" s="24">
        <v>0</v>
      </c>
      <c r="CM92" s="85">
        <v>0</v>
      </c>
      <c r="CN92" s="47"/>
    </row>
    <row r="93" spans="1:92" ht="15.75" customHeight="1" x14ac:dyDescent="0.25">
      <c r="A93" s="40"/>
      <c r="D93" s="23" t="s">
        <v>179</v>
      </c>
      <c r="E93" s="23"/>
      <c r="F93" s="23"/>
      <c r="G93" s="23" t="s">
        <v>19</v>
      </c>
      <c r="H93" s="24"/>
      <c r="I93" s="24">
        <v>27</v>
      </c>
      <c r="J93" s="24">
        <v>6</v>
      </c>
      <c r="K93" s="24">
        <v>16</v>
      </c>
      <c r="L93" s="55">
        <v>22</v>
      </c>
      <c r="M93" s="24">
        <v>8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17</v>
      </c>
      <c r="BB93" s="24">
        <v>5</v>
      </c>
      <c r="BC93" s="24">
        <v>7</v>
      </c>
      <c r="BD93" s="24">
        <f t="shared" ref="BD93:BD104" si="78">+BB93+BC93</f>
        <v>12</v>
      </c>
      <c r="BE93" s="85">
        <v>4</v>
      </c>
      <c r="BF93" s="84">
        <f t="shared" ref="BF93:BJ104" si="79">+BK93+BA93</f>
        <v>98</v>
      </c>
      <c r="BG93" s="24">
        <f t="shared" si="79"/>
        <v>29</v>
      </c>
      <c r="BH93" s="24">
        <f t="shared" si="79"/>
        <v>39</v>
      </c>
      <c r="BI93" s="24">
        <f t="shared" si="79"/>
        <v>68</v>
      </c>
      <c r="BJ93" s="85">
        <f t="shared" si="79"/>
        <v>16</v>
      </c>
      <c r="BK93" s="15">
        <v>81</v>
      </c>
      <c r="BL93" s="15">
        <v>24</v>
      </c>
      <c r="BM93" s="15">
        <v>32</v>
      </c>
      <c r="BN93" s="15">
        <f t="shared" ref="BN93:BN104" si="80">+BL93+BM93</f>
        <v>56</v>
      </c>
      <c r="BO93" s="87">
        <v>12</v>
      </c>
      <c r="BP93" s="47"/>
      <c r="BQ93" s="47"/>
      <c r="BR93" s="30">
        <v>6.5</v>
      </c>
      <c r="BS93" s="23" t="s">
        <v>143</v>
      </c>
      <c r="BT93" s="23"/>
      <c r="BU93" s="23"/>
      <c r="BV93" s="23"/>
      <c r="BW93" s="24"/>
      <c r="BX93" s="23"/>
      <c r="BY93" s="84">
        <v>0</v>
      </c>
      <c r="BZ93" s="24">
        <v>0</v>
      </c>
      <c r="CA93" s="24">
        <v>0</v>
      </c>
      <c r="CB93" s="24">
        <f t="shared" si="71"/>
        <v>0</v>
      </c>
      <c r="CC93" s="85">
        <v>0</v>
      </c>
      <c r="CD93" s="84">
        <f t="shared" si="72"/>
        <v>1</v>
      </c>
      <c r="CE93" s="24">
        <f t="shared" si="72"/>
        <v>0</v>
      </c>
      <c r="CF93" s="24">
        <f t="shared" si="72"/>
        <v>0</v>
      </c>
      <c r="CG93" s="24">
        <f t="shared" si="72"/>
        <v>0</v>
      </c>
      <c r="CH93" s="85">
        <f t="shared" si="72"/>
        <v>0</v>
      </c>
      <c r="CI93" s="24">
        <v>1</v>
      </c>
      <c r="CJ93" s="24">
        <v>0</v>
      </c>
      <c r="CK93" s="24">
        <v>0</v>
      </c>
      <c r="CL93" s="24">
        <f t="shared" ref="CL93:CL100" si="81">+CJ93+CK93</f>
        <v>0</v>
      </c>
      <c r="CM93" s="85">
        <v>0</v>
      </c>
      <c r="CN93" s="47"/>
    </row>
    <row r="94" spans="1:92" ht="15.75" customHeight="1" x14ac:dyDescent="0.25">
      <c r="A94" s="40"/>
      <c r="D94" s="23" t="s">
        <v>65</v>
      </c>
      <c r="E94" s="23"/>
      <c r="F94" s="23"/>
      <c r="G94" s="23" t="s">
        <v>131</v>
      </c>
      <c r="H94" s="24"/>
      <c r="I94" s="24">
        <v>21</v>
      </c>
      <c r="J94" s="24">
        <v>3</v>
      </c>
      <c r="K94" s="24">
        <v>19</v>
      </c>
      <c r="L94" s="55">
        <v>22</v>
      </c>
      <c r="M94" s="24">
        <v>0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4</v>
      </c>
      <c r="BB94" s="24">
        <v>0</v>
      </c>
      <c r="BC94" s="24">
        <v>0</v>
      </c>
      <c r="BD94" s="24">
        <f t="shared" si="78"/>
        <v>0</v>
      </c>
      <c r="BE94" s="85">
        <v>0</v>
      </c>
      <c r="BF94" s="84">
        <f t="shared" si="79"/>
        <v>17</v>
      </c>
      <c r="BG94" s="24">
        <f t="shared" si="79"/>
        <v>0</v>
      </c>
      <c r="BH94" s="24">
        <f t="shared" si="79"/>
        <v>0</v>
      </c>
      <c r="BI94" s="24">
        <f t="shared" si="79"/>
        <v>0</v>
      </c>
      <c r="BJ94" s="85">
        <f t="shared" si="79"/>
        <v>0</v>
      </c>
      <c r="BK94" s="24">
        <v>13</v>
      </c>
      <c r="BL94" s="24">
        <v>0</v>
      </c>
      <c r="BM94" s="24">
        <v>0</v>
      </c>
      <c r="BN94" s="24">
        <f t="shared" si="80"/>
        <v>0</v>
      </c>
      <c r="BO94" s="85">
        <v>0</v>
      </c>
      <c r="BP94" s="47"/>
      <c r="BQ94" s="47"/>
      <c r="BR94" s="30">
        <v>6.5</v>
      </c>
      <c r="BS94" s="23" t="s">
        <v>55</v>
      </c>
      <c r="BT94" s="23"/>
      <c r="BU94" s="23"/>
      <c r="BV94" s="23"/>
      <c r="BW94" s="24"/>
      <c r="BX94" s="23"/>
      <c r="BY94" s="84">
        <v>0</v>
      </c>
      <c r="BZ94" s="24">
        <v>0</v>
      </c>
      <c r="CA94" s="24">
        <v>0</v>
      </c>
      <c r="CB94" s="24">
        <f t="shared" si="71"/>
        <v>0</v>
      </c>
      <c r="CC94" s="85">
        <v>0</v>
      </c>
      <c r="CD94" s="84">
        <f t="shared" si="72"/>
        <v>2</v>
      </c>
      <c r="CE94" s="24">
        <f t="shared" si="72"/>
        <v>0</v>
      </c>
      <c r="CF94" s="24">
        <f t="shared" si="72"/>
        <v>1</v>
      </c>
      <c r="CG94" s="24">
        <f t="shared" si="72"/>
        <v>1</v>
      </c>
      <c r="CH94" s="85">
        <f t="shared" si="72"/>
        <v>0</v>
      </c>
      <c r="CI94" s="24">
        <v>2</v>
      </c>
      <c r="CJ94" s="24">
        <v>0</v>
      </c>
      <c r="CK94" s="24">
        <v>1</v>
      </c>
      <c r="CL94" s="24">
        <f t="shared" si="81"/>
        <v>1</v>
      </c>
      <c r="CM94" s="85">
        <v>0</v>
      </c>
      <c r="CN94" s="47"/>
    </row>
    <row r="95" spans="1:92" ht="15.75" customHeight="1" x14ac:dyDescent="0.25">
      <c r="A95" s="40"/>
      <c r="D95" s="23" t="s">
        <v>49</v>
      </c>
      <c r="E95" s="23"/>
      <c r="F95" s="23"/>
      <c r="G95" s="16" t="s">
        <v>138</v>
      </c>
      <c r="H95" s="24"/>
      <c r="I95" s="24">
        <v>25</v>
      </c>
      <c r="J95" s="24">
        <v>12</v>
      </c>
      <c r="K95" s="24">
        <v>9</v>
      </c>
      <c r="L95" s="55">
        <v>21</v>
      </c>
      <c r="M95" s="24">
        <v>6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78"/>
        <v>0</v>
      </c>
      <c r="BE95" s="85">
        <v>0</v>
      </c>
      <c r="BF95" s="84">
        <f t="shared" si="79"/>
        <v>0</v>
      </c>
      <c r="BG95" s="24">
        <f t="shared" si="79"/>
        <v>0</v>
      </c>
      <c r="BH95" s="24">
        <f t="shared" si="79"/>
        <v>0</v>
      </c>
      <c r="BI95" s="24">
        <f t="shared" si="79"/>
        <v>0</v>
      </c>
      <c r="BJ95" s="85">
        <f t="shared" si="79"/>
        <v>0</v>
      </c>
      <c r="BK95" s="24">
        <v>0</v>
      </c>
      <c r="BL95" s="24">
        <v>0</v>
      </c>
      <c r="BM95" s="24">
        <v>0</v>
      </c>
      <c r="BN95" s="24">
        <f t="shared" si="80"/>
        <v>0</v>
      </c>
      <c r="BO95" s="85">
        <v>0</v>
      </c>
      <c r="BP95" s="47"/>
      <c r="BQ95" s="47"/>
      <c r="BR95" s="30">
        <v>6.5</v>
      </c>
      <c r="BS95" s="23" t="s">
        <v>42</v>
      </c>
      <c r="BT95" s="23"/>
      <c r="BU95" s="23"/>
      <c r="BV95" s="23"/>
      <c r="BW95" s="24"/>
      <c r="BX95" s="23"/>
      <c r="BY95" s="84">
        <v>1</v>
      </c>
      <c r="BZ95" s="24">
        <v>0</v>
      </c>
      <c r="CA95" s="24">
        <v>0</v>
      </c>
      <c r="CB95" s="24">
        <f t="shared" si="71"/>
        <v>0</v>
      </c>
      <c r="CC95" s="85">
        <v>0</v>
      </c>
      <c r="CD95" s="84">
        <f t="shared" si="72"/>
        <v>6</v>
      </c>
      <c r="CE95" s="24">
        <f t="shared" si="72"/>
        <v>0</v>
      </c>
      <c r="CF95" s="24">
        <f t="shared" si="72"/>
        <v>4</v>
      </c>
      <c r="CG95" s="24">
        <f t="shared" si="72"/>
        <v>4</v>
      </c>
      <c r="CH95" s="85">
        <f t="shared" si="72"/>
        <v>0</v>
      </c>
      <c r="CI95" s="24">
        <v>5</v>
      </c>
      <c r="CJ95" s="24">
        <v>0</v>
      </c>
      <c r="CK95" s="24">
        <v>4</v>
      </c>
      <c r="CL95" s="24">
        <f t="shared" si="81"/>
        <v>4</v>
      </c>
      <c r="CM95" s="85">
        <v>0</v>
      </c>
      <c r="CN95" s="47"/>
    </row>
    <row r="96" spans="1:92" ht="15.75" customHeight="1" x14ac:dyDescent="0.25">
      <c r="A96" s="40"/>
      <c r="D96" s="23" t="s">
        <v>154</v>
      </c>
      <c r="E96" s="23"/>
      <c r="F96" s="23"/>
      <c r="G96" s="23" t="s">
        <v>25</v>
      </c>
      <c r="H96" s="24"/>
      <c r="I96" s="24">
        <v>26</v>
      </c>
      <c r="J96" s="24">
        <v>12</v>
      </c>
      <c r="K96" s="24">
        <v>9</v>
      </c>
      <c r="L96" s="55">
        <v>21</v>
      </c>
      <c r="M96" s="24">
        <v>2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4</v>
      </c>
      <c r="BB96" s="24">
        <v>1</v>
      </c>
      <c r="BC96" s="24">
        <v>1</v>
      </c>
      <c r="BD96" s="24">
        <f t="shared" si="78"/>
        <v>2</v>
      </c>
      <c r="BE96" s="85">
        <v>0</v>
      </c>
      <c r="BF96" s="84">
        <f t="shared" si="79"/>
        <v>21</v>
      </c>
      <c r="BG96" s="24">
        <f t="shared" si="79"/>
        <v>2</v>
      </c>
      <c r="BH96" s="24">
        <f t="shared" si="79"/>
        <v>5</v>
      </c>
      <c r="BI96" s="24">
        <f t="shared" si="79"/>
        <v>7</v>
      </c>
      <c r="BJ96" s="85">
        <f t="shared" si="79"/>
        <v>0</v>
      </c>
      <c r="BK96" s="24">
        <v>17</v>
      </c>
      <c r="BL96" s="24">
        <v>1</v>
      </c>
      <c r="BM96" s="24">
        <v>4</v>
      </c>
      <c r="BN96" s="24">
        <f t="shared" si="80"/>
        <v>5</v>
      </c>
      <c r="BO96" s="85">
        <v>0</v>
      </c>
      <c r="BP96" s="47"/>
      <c r="BQ96" s="47"/>
      <c r="BR96" s="30">
        <v>8.5</v>
      </c>
      <c r="BS96" s="23" t="s">
        <v>158</v>
      </c>
      <c r="BT96" s="23"/>
      <c r="BU96" s="23"/>
      <c r="BV96" s="23"/>
      <c r="BW96" s="24"/>
      <c r="BX96" s="23"/>
      <c r="BY96" s="84">
        <v>0</v>
      </c>
      <c r="BZ96" s="24">
        <v>0</v>
      </c>
      <c r="CA96" s="24">
        <v>0</v>
      </c>
      <c r="CB96" s="24">
        <f t="shared" si="71"/>
        <v>0</v>
      </c>
      <c r="CC96" s="85">
        <v>0</v>
      </c>
      <c r="CD96" s="84">
        <f t="shared" si="72"/>
        <v>1</v>
      </c>
      <c r="CE96" s="24">
        <f t="shared" si="72"/>
        <v>2</v>
      </c>
      <c r="CF96" s="24">
        <f t="shared" si="72"/>
        <v>0</v>
      </c>
      <c r="CG96" s="24">
        <f t="shared" si="72"/>
        <v>2</v>
      </c>
      <c r="CH96" s="85">
        <f t="shared" si="72"/>
        <v>0</v>
      </c>
      <c r="CI96" s="24">
        <v>1</v>
      </c>
      <c r="CJ96" s="24">
        <v>2</v>
      </c>
      <c r="CK96" s="24">
        <v>0</v>
      </c>
      <c r="CL96" s="24">
        <f t="shared" si="81"/>
        <v>2</v>
      </c>
      <c r="CM96" s="85">
        <v>0</v>
      </c>
      <c r="CN96" s="47"/>
    </row>
    <row r="97" spans="1:92" ht="15.75" customHeight="1" thickBot="1" x14ac:dyDescent="0.3">
      <c r="A97" s="40"/>
      <c r="D97" s="23" t="s">
        <v>122</v>
      </c>
      <c r="E97" s="23"/>
      <c r="F97" s="23"/>
      <c r="G97" s="23" t="s">
        <v>131</v>
      </c>
      <c r="H97" s="24"/>
      <c r="I97" s="24">
        <v>27</v>
      </c>
      <c r="J97" s="24">
        <v>7</v>
      </c>
      <c r="K97" s="24">
        <v>14</v>
      </c>
      <c r="L97" s="55">
        <v>21</v>
      </c>
      <c r="M97" s="24">
        <v>0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3</v>
      </c>
      <c r="BB97" s="24">
        <v>3</v>
      </c>
      <c r="BC97" s="24">
        <v>0</v>
      </c>
      <c r="BD97" s="24">
        <f t="shared" si="78"/>
        <v>3</v>
      </c>
      <c r="BE97" s="85">
        <v>0</v>
      </c>
      <c r="BF97" s="84">
        <f t="shared" si="79"/>
        <v>21</v>
      </c>
      <c r="BG97" s="24">
        <f t="shared" si="79"/>
        <v>17</v>
      </c>
      <c r="BH97" s="24">
        <f t="shared" si="79"/>
        <v>7</v>
      </c>
      <c r="BI97" s="24">
        <f t="shared" si="79"/>
        <v>24</v>
      </c>
      <c r="BJ97" s="85">
        <f t="shared" si="79"/>
        <v>6</v>
      </c>
      <c r="BK97" s="24">
        <v>18</v>
      </c>
      <c r="BL97" s="24">
        <v>14</v>
      </c>
      <c r="BM97" s="24">
        <v>7</v>
      </c>
      <c r="BN97" s="24">
        <f t="shared" si="80"/>
        <v>21</v>
      </c>
      <c r="BO97" s="85">
        <v>6</v>
      </c>
      <c r="BP97" s="47"/>
      <c r="BQ97" s="47"/>
      <c r="BR97" s="30">
        <v>7</v>
      </c>
      <c r="BS97" s="23" t="s">
        <v>82</v>
      </c>
      <c r="BT97" s="23"/>
      <c r="BU97" s="23"/>
      <c r="BV97" s="23"/>
      <c r="BW97" s="24"/>
      <c r="BX97" s="23"/>
      <c r="BY97" s="84">
        <v>2</v>
      </c>
      <c r="BZ97" s="24">
        <v>0</v>
      </c>
      <c r="CA97" s="24">
        <v>0</v>
      </c>
      <c r="CB97" s="24">
        <f t="shared" si="71"/>
        <v>0</v>
      </c>
      <c r="CC97" s="85">
        <v>0</v>
      </c>
      <c r="CD97" s="84">
        <f t="shared" si="72"/>
        <v>3</v>
      </c>
      <c r="CE97" s="24">
        <f t="shared" si="72"/>
        <v>0</v>
      </c>
      <c r="CF97" s="24">
        <f t="shared" si="72"/>
        <v>0</v>
      </c>
      <c r="CG97" s="24">
        <f t="shared" si="72"/>
        <v>0</v>
      </c>
      <c r="CH97" s="85">
        <f t="shared" si="72"/>
        <v>0</v>
      </c>
      <c r="CI97" s="24">
        <v>1</v>
      </c>
      <c r="CJ97" s="24">
        <v>0</v>
      </c>
      <c r="CK97" s="24">
        <v>0</v>
      </c>
      <c r="CL97" s="24">
        <f t="shared" si="81"/>
        <v>0</v>
      </c>
      <c r="CM97" s="85">
        <v>0</v>
      </c>
      <c r="CN97" s="47"/>
    </row>
    <row r="98" spans="1:92" ht="15.75" customHeight="1" x14ac:dyDescent="0.25">
      <c r="A98" s="40"/>
      <c r="D98" s="23" t="s">
        <v>37</v>
      </c>
      <c r="E98" s="23"/>
      <c r="F98" s="23"/>
      <c r="G98" s="23" t="s">
        <v>17</v>
      </c>
      <c r="H98" s="24"/>
      <c r="I98" s="24">
        <v>18</v>
      </c>
      <c r="J98" s="24">
        <v>6</v>
      </c>
      <c r="K98" s="24">
        <v>15</v>
      </c>
      <c r="L98" s="55">
        <v>21</v>
      </c>
      <c r="M98" s="24">
        <v>6</v>
      </c>
      <c r="Q98" s="47"/>
      <c r="R98" s="47"/>
      <c r="S98" s="30"/>
      <c r="T98" s="23"/>
      <c r="U98" s="30">
        <v>7.5</v>
      </c>
      <c r="V98" s="23" t="s">
        <v>82</v>
      </c>
      <c r="W98" s="23"/>
      <c r="X98" s="23"/>
      <c r="Y98" s="23"/>
      <c r="Z98" s="24"/>
      <c r="AC98" s="24">
        <f>+AD98+AE98+AF98</f>
        <v>1</v>
      </c>
      <c r="AD98" s="24">
        <v>1</v>
      </c>
      <c r="AE98" s="24">
        <v>0</v>
      </c>
      <c r="AF98" s="24">
        <v>0</v>
      </c>
      <c r="AG98" s="115">
        <f>+(AD98*2+AF98)/(2*AC98)</f>
        <v>1</v>
      </c>
      <c r="AH98" s="115"/>
      <c r="AI98" s="24">
        <v>2</v>
      </c>
      <c r="AJ98" s="24">
        <v>0</v>
      </c>
      <c r="AK98" s="24">
        <v>0</v>
      </c>
      <c r="AL98" s="26">
        <f t="shared" ref="AL98:AL100" si="82">+AI98/AC98</f>
        <v>2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5</v>
      </c>
      <c r="BB98" s="24">
        <v>0</v>
      </c>
      <c r="BC98" s="24">
        <v>1</v>
      </c>
      <c r="BD98" s="24">
        <f t="shared" si="78"/>
        <v>1</v>
      </c>
      <c r="BE98" s="85">
        <v>0</v>
      </c>
      <c r="BF98" s="84">
        <f t="shared" si="79"/>
        <v>25</v>
      </c>
      <c r="BG98" s="24">
        <f t="shared" si="79"/>
        <v>1</v>
      </c>
      <c r="BH98" s="24">
        <f t="shared" si="79"/>
        <v>9</v>
      </c>
      <c r="BI98" s="24">
        <f t="shared" si="79"/>
        <v>10</v>
      </c>
      <c r="BJ98" s="85">
        <f t="shared" si="79"/>
        <v>0</v>
      </c>
      <c r="BK98" s="24">
        <v>20</v>
      </c>
      <c r="BL98" s="24">
        <v>1</v>
      </c>
      <c r="BM98" s="24">
        <v>8</v>
      </c>
      <c r="BN98" s="24">
        <f t="shared" si="80"/>
        <v>9</v>
      </c>
      <c r="BO98" s="85">
        <v>0</v>
      </c>
      <c r="BP98" s="47"/>
      <c r="BQ98" s="47"/>
      <c r="BR98" s="30">
        <v>7</v>
      </c>
      <c r="BS98" s="23" t="s">
        <v>91</v>
      </c>
      <c r="BT98" s="23"/>
      <c r="BU98" s="23"/>
      <c r="BV98" s="23"/>
      <c r="BW98" s="24"/>
      <c r="BX98" s="23"/>
      <c r="BY98" s="84">
        <v>0</v>
      </c>
      <c r="BZ98" s="24">
        <v>0</v>
      </c>
      <c r="CA98" s="24">
        <v>0</v>
      </c>
      <c r="CB98" s="24">
        <f t="shared" si="71"/>
        <v>0</v>
      </c>
      <c r="CC98" s="85">
        <v>0</v>
      </c>
      <c r="CD98" s="84">
        <f t="shared" ref="CD98:CH113" si="83">+CI98+BY98</f>
        <v>1</v>
      </c>
      <c r="CE98" s="24">
        <f t="shared" si="83"/>
        <v>0</v>
      </c>
      <c r="CF98" s="24">
        <f t="shared" si="83"/>
        <v>0</v>
      </c>
      <c r="CG98" s="24">
        <f t="shared" si="83"/>
        <v>0</v>
      </c>
      <c r="CH98" s="85">
        <f t="shared" si="83"/>
        <v>0</v>
      </c>
      <c r="CI98" s="24">
        <v>1</v>
      </c>
      <c r="CJ98" s="24">
        <v>0</v>
      </c>
      <c r="CK98" s="24">
        <v>0</v>
      </c>
      <c r="CL98" s="24">
        <f t="shared" si="81"/>
        <v>0</v>
      </c>
      <c r="CM98" s="85">
        <v>0</v>
      </c>
      <c r="CN98" s="47"/>
    </row>
    <row r="99" spans="1:92" ht="15.75" customHeight="1" x14ac:dyDescent="0.25">
      <c r="A99" s="40"/>
      <c r="D99" s="23" t="s">
        <v>104</v>
      </c>
      <c r="E99" s="23"/>
      <c r="F99" s="23"/>
      <c r="G99" s="23" t="s">
        <v>25</v>
      </c>
      <c r="H99" s="24"/>
      <c r="I99" s="24">
        <v>23</v>
      </c>
      <c r="J99" s="24">
        <v>3</v>
      </c>
      <c r="K99" s="24">
        <v>17</v>
      </c>
      <c r="L99" s="55">
        <v>20</v>
      </c>
      <c r="M99" s="24">
        <v>6</v>
      </c>
      <c r="Q99" s="47"/>
      <c r="R99" s="47"/>
      <c r="S99" s="30"/>
      <c r="T99" s="23"/>
      <c r="U99" s="30">
        <v>7.5</v>
      </c>
      <c r="V99" s="23" t="s">
        <v>388</v>
      </c>
      <c r="W99" s="23"/>
      <c r="X99" s="23"/>
      <c r="Y99" s="23"/>
      <c r="Z99" s="24"/>
      <c r="AC99" s="24">
        <f>+AD99+AE99+AF99</f>
        <v>1</v>
      </c>
      <c r="AD99" s="24">
        <v>0</v>
      </c>
      <c r="AE99" s="24">
        <v>1</v>
      </c>
      <c r="AF99" s="24">
        <v>0</v>
      </c>
      <c r="AG99" s="115">
        <f>+(AD99*2+AF99)/(2*AC99)</f>
        <v>0</v>
      </c>
      <c r="AH99" s="115"/>
      <c r="AI99" s="24">
        <v>3</v>
      </c>
      <c r="AJ99" s="24">
        <v>0</v>
      </c>
      <c r="AK99" s="24">
        <v>0</v>
      </c>
      <c r="AL99" s="26">
        <f t="shared" si="82"/>
        <v>3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4</v>
      </c>
      <c r="BB99" s="24">
        <v>0</v>
      </c>
      <c r="BC99" s="24">
        <v>1</v>
      </c>
      <c r="BD99" s="24">
        <f t="shared" si="78"/>
        <v>1</v>
      </c>
      <c r="BE99" s="85">
        <v>0</v>
      </c>
      <c r="BF99" s="84">
        <f t="shared" si="79"/>
        <v>21</v>
      </c>
      <c r="BG99" s="24">
        <f t="shared" si="79"/>
        <v>3</v>
      </c>
      <c r="BH99" s="24">
        <f t="shared" si="79"/>
        <v>7</v>
      </c>
      <c r="BI99" s="24">
        <f t="shared" si="79"/>
        <v>10</v>
      </c>
      <c r="BJ99" s="85">
        <f t="shared" si="79"/>
        <v>0</v>
      </c>
      <c r="BK99" s="24">
        <v>17</v>
      </c>
      <c r="BL99" s="24">
        <v>3</v>
      </c>
      <c r="BM99" s="24">
        <v>6</v>
      </c>
      <c r="BN99" s="24">
        <f t="shared" si="80"/>
        <v>9</v>
      </c>
      <c r="BO99" s="85">
        <v>0</v>
      </c>
      <c r="BP99" s="47"/>
      <c r="BQ99" s="47"/>
      <c r="BR99" s="30">
        <v>6.5</v>
      </c>
      <c r="BS99" s="23" t="s">
        <v>71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 t="shared" si="71"/>
        <v>0</v>
      </c>
      <c r="CC99" s="85">
        <v>0</v>
      </c>
      <c r="CD99" s="84">
        <f t="shared" si="83"/>
        <v>1</v>
      </c>
      <c r="CE99" s="24">
        <f t="shared" si="83"/>
        <v>0</v>
      </c>
      <c r="CF99" s="24">
        <f t="shared" si="83"/>
        <v>0</v>
      </c>
      <c r="CG99" s="24">
        <f t="shared" si="83"/>
        <v>0</v>
      </c>
      <c r="CH99" s="85">
        <f t="shared" si="83"/>
        <v>0</v>
      </c>
      <c r="CI99" s="24">
        <v>1</v>
      </c>
      <c r="CJ99" s="24">
        <v>0</v>
      </c>
      <c r="CK99" s="24">
        <v>0</v>
      </c>
      <c r="CL99" s="24">
        <f t="shared" si="81"/>
        <v>0</v>
      </c>
      <c r="CM99" s="85">
        <v>0</v>
      </c>
      <c r="CN99" s="47"/>
    </row>
    <row r="100" spans="1:92" ht="15.75" customHeight="1" x14ac:dyDescent="0.25">
      <c r="A100" s="40"/>
      <c r="D100" s="23" t="s">
        <v>178</v>
      </c>
      <c r="E100" s="23"/>
      <c r="F100" s="23"/>
      <c r="G100" s="23" t="s">
        <v>19</v>
      </c>
      <c r="H100" s="24"/>
      <c r="I100" s="24">
        <v>16</v>
      </c>
      <c r="J100" s="24">
        <v>7</v>
      </c>
      <c r="K100" s="24">
        <v>11</v>
      </c>
      <c r="L100" s="55">
        <v>18</v>
      </c>
      <c r="M100" s="24">
        <v>2</v>
      </c>
      <c r="Q100" s="47"/>
      <c r="R100" s="47"/>
      <c r="S100" s="30"/>
      <c r="T100" s="23"/>
      <c r="U100" s="30">
        <v>7.5</v>
      </c>
      <c r="V100" s="23" t="s">
        <v>16</v>
      </c>
      <c r="W100" s="23"/>
      <c r="X100" s="23"/>
      <c r="Y100" s="23"/>
      <c r="Z100" s="24"/>
      <c r="AC100" s="24">
        <f>+AD100+AE100+AF100</f>
        <v>3</v>
      </c>
      <c r="AD100" s="24">
        <v>0</v>
      </c>
      <c r="AE100" s="24">
        <v>2</v>
      </c>
      <c r="AF100" s="24">
        <v>1</v>
      </c>
      <c r="AG100" s="115">
        <f>+(AD100*2+AF100)/(2*AC100)</f>
        <v>0.16666666666666666</v>
      </c>
      <c r="AH100" s="115"/>
      <c r="AI100" s="24">
        <v>4</v>
      </c>
      <c r="AJ100" s="24">
        <v>0</v>
      </c>
      <c r="AK100" s="24">
        <v>0</v>
      </c>
      <c r="AL100" s="26">
        <f t="shared" si="82"/>
        <v>1.3333333333333333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4</v>
      </c>
      <c r="BB100" s="24">
        <v>0</v>
      </c>
      <c r="BC100" s="24">
        <v>0</v>
      </c>
      <c r="BD100" s="24">
        <f t="shared" si="78"/>
        <v>0</v>
      </c>
      <c r="BE100" s="85">
        <v>2</v>
      </c>
      <c r="BF100" s="84">
        <f t="shared" si="79"/>
        <v>26</v>
      </c>
      <c r="BG100" s="24">
        <f t="shared" si="79"/>
        <v>3</v>
      </c>
      <c r="BH100" s="24">
        <f t="shared" si="79"/>
        <v>9</v>
      </c>
      <c r="BI100" s="24">
        <f t="shared" si="79"/>
        <v>12</v>
      </c>
      <c r="BJ100" s="85">
        <f t="shared" si="79"/>
        <v>4</v>
      </c>
      <c r="BK100" s="24">
        <v>22</v>
      </c>
      <c r="BL100" s="24">
        <v>3</v>
      </c>
      <c r="BM100" s="24">
        <v>9</v>
      </c>
      <c r="BN100" s="24">
        <f t="shared" si="80"/>
        <v>12</v>
      </c>
      <c r="BO100" s="85">
        <v>2</v>
      </c>
      <c r="BP100" s="47"/>
      <c r="BQ100" s="47"/>
      <c r="BR100" s="30">
        <v>6</v>
      </c>
      <c r="BS100" s="23" t="s">
        <v>56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 t="shared" si="71"/>
        <v>0</v>
      </c>
      <c r="CC100" s="85">
        <v>0</v>
      </c>
      <c r="CD100" s="84">
        <f t="shared" si="83"/>
        <v>1</v>
      </c>
      <c r="CE100" s="24">
        <f t="shared" si="83"/>
        <v>0</v>
      </c>
      <c r="CF100" s="24">
        <f t="shared" si="83"/>
        <v>0</v>
      </c>
      <c r="CG100" s="24">
        <f t="shared" si="83"/>
        <v>0</v>
      </c>
      <c r="CH100" s="85">
        <f t="shared" si="83"/>
        <v>0</v>
      </c>
      <c r="CI100" s="24">
        <v>1</v>
      </c>
      <c r="CJ100" s="24">
        <v>0</v>
      </c>
      <c r="CK100" s="24">
        <v>0</v>
      </c>
      <c r="CL100" s="24">
        <f t="shared" si="81"/>
        <v>0</v>
      </c>
      <c r="CM100" s="85">
        <v>0</v>
      </c>
      <c r="CN100" s="47"/>
    </row>
    <row r="101" spans="1:92" ht="15.75" customHeight="1" x14ac:dyDescent="0.25">
      <c r="A101" s="40"/>
      <c r="D101" s="23" t="s">
        <v>156</v>
      </c>
      <c r="E101" s="23"/>
      <c r="F101" s="23"/>
      <c r="G101" s="23" t="s">
        <v>131</v>
      </c>
      <c r="H101" s="24"/>
      <c r="I101" s="24">
        <v>25</v>
      </c>
      <c r="J101" s="24">
        <v>6</v>
      </c>
      <c r="K101" s="24">
        <v>12</v>
      </c>
      <c r="L101" s="55">
        <v>18</v>
      </c>
      <c r="M101" s="24">
        <v>10</v>
      </c>
      <c r="Q101" s="47"/>
      <c r="R101" s="47"/>
      <c r="S101" s="30"/>
      <c r="T101" s="23"/>
      <c r="U101" s="30">
        <v>7.5</v>
      </c>
      <c r="V101" s="23" t="s">
        <v>111</v>
      </c>
      <c r="AC101" s="24">
        <f>+AD101+AE101+AF101</f>
        <v>1</v>
      </c>
      <c r="AD101" s="24">
        <v>0</v>
      </c>
      <c r="AE101" s="24">
        <v>1</v>
      </c>
      <c r="AF101" s="24">
        <v>0</v>
      </c>
      <c r="AG101" s="115">
        <f>+(AD101*2+AF101)/(2*AC101)</f>
        <v>0</v>
      </c>
      <c r="AH101" s="115"/>
      <c r="AI101" s="24">
        <v>3</v>
      </c>
      <c r="AJ101" s="24">
        <v>1</v>
      </c>
      <c r="AK101" s="24">
        <v>0</v>
      </c>
      <c r="AL101" s="26">
        <f t="shared" ref="AL101" si="84">+AI101/AC101</f>
        <v>3</v>
      </c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78"/>
        <v>0</v>
      </c>
      <c r="BE101" s="85">
        <v>0</v>
      </c>
      <c r="BF101" s="84">
        <f t="shared" si="79"/>
        <v>9</v>
      </c>
      <c r="BG101" s="24">
        <f t="shared" si="79"/>
        <v>1</v>
      </c>
      <c r="BH101" s="24">
        <f t="shared" si="79"/>
        <v>5</v>
      </c>
      <c r="BI101" s="24">
        <f t="shared" si="79"/>
        <v>6</v>
      </c>
      <c r="BJ101" s="85">
        <f t="shared" si="79"/>
        <v>2</v>
      </c>
      <c r="BK101" s="24">
        <v>9</v>
      </c>
      <c r="BL101" s="24">
        <v>1</v>
      </c>
      <c r="BM101" s="24">
        <v>5</v>
      </c>
      <c r="BN101" s="24">
        <f t="shared" si="80"/>
        <v>6</v>
      </c>
      <c r="BO101" s="85">
        <v>2</v>
      </c>
      <c r="BP101" s="47"/>
      <c r="BQ101" s="47"/>
      <c r="BR101" s="30">
        <v>8.5</v>
      </c>
      <c r="BS101" s="23" t="s">
        <v>63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 t="shared" si="71"/>
        <v>0</v>
      </c>
      <c r="CC101" s="85">
        <v>0</v>
      </c>
      <c r="CD101" s="84">
        <f t="shared" si="83"/>
        <v>2</v>
      </c>
      <c r="CE101" s="24">
        <f t="shared" si="83"/>
        <v>2</v>
      </c>
      <c r="CF101" s="24">
        <f t="shared" si="83"/>
        <v>1</v>
      </c>
      <c r="CG101" s="24">
        <f t="shared" si="83"/>
        <v>3</v>
      </c>
      <c r="CH101" s="85">
        <f t="shared" si="83"/>
        <v>0</v>
      </c>
      <c r="CI101" s="24">
        <v>2</v>
      </c>
      <c r="CJ101" s="24">
        <v>2</v>
      </c>
      <c r="CK101" s="24">
        <v>1</v>
      </c>
      <c r="CL101" s="24">
        <v>3</v>
      </c>
      <c r="CM101" s="85">
        <v>0</v>
      </c>
      <c r="CN101" s="47"/>
    </row>
    <row r="102" spans="1:92" ht="15.75" customHeight="1" thickBot="1" x14ac:dyDescent="0.3">
      <c r="A102" s="40"/>
      <c r="D102" s="23" t="s">
        <v>143</v>
      </c>
      <c r="E102" s="23"/>
      <c r="F102" s="23"/>
      <c r="G102" s="23" t="s">
        <v>25</v>
      </c>
      <c r="H102" s="24"/>
      <c r="I102" s="24">
        <v>22</v>
      </c>
      <c r="J102" s="24">
        <v>2</v>
      </c>
      <c r="K102" s="24">
        <v>16</v>
      </c>
      <c r="L102" s="55">
        <v>18</v>
      </c>
      <c r="M102" s="24">
        <v>0</v>
      </c>
      <c r="Q102" s="47"/>
      <c r="R102" s="47"/>
      <c r="S102" s="30"/>
      <c r="T102" s="23"/>
      <c r="U102" s="59">
        <v>7</v>
      </c>
      <c r="V102" s="31" t="s">
        <v>363</v>
      </c>
      <c r="W102" s="31"/>
      <c r="X102" s="31"/>
      <c r="Y102" s="31"/>
      <c r="Z102" s="43"/>
      <c r="AA102" s="3"/>
      <c r="AB102" s="3"/>
      <c r="AC102" s="24">
        <f>+AD102+AE102+AF102</f>
        <v>5</v>
      </c>
      <c r="AD102" s="24">
        <v>1</v>
      </c>
      <c r="AE102" s="24">
        <v>3</v>
      </c>
      <c r="AF102" s="24">
        <v>1</v>
      </c>
      <c r="AG102" s="115">
        <f>+(AD102*2+AF102)/(2*AC102)</f>
        <v>0.3</v>
      </c>
      <c r="AH102" s="115"/>
      <c r="AI102" s="24">
        <v>21</v>
      </c>
      <c r="AJ102" s="24">
        <v>0</v>
      </c>
      <c r="AK102" s="24">
        <v>0</v>
      </c>
      <c r="AL102" s="26">
        <f>+AI102/AC102</f>
        <v>4.2</v>
      </c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5</v>
      </c>
      <c r="BB102" s="24">
        <v>0</v>
      </c>
      <c r="BC102" s="24">
        <v>1</v>
      </c>
      <c r="BD102" s="24">
        <f t="shared" si="78"/>
        <v>1</v>
      </c>
      <c r="BE102" s="85">
        <v>0</v>
      </c>
      <c r="BF102" s="84">
        <f t="shared" si="79"/>
        <v>18</v>
      </c>
      <c r="BG102" s="24">
        <f t="shared" si="79"/>
        <v>0</v>
      </c>
      <c r="BH102" s="24">
        <f t="shared" si="79"/>
        <v>5</v>
      </c>
      <c r="BI102" s="24">
        <f t="shared" si="79"/>
        <v>5</v>
      </c>
      <c r="BJ102" s="85">
        <f t="shared" si="79"/>
        <v>0</v>
      </c>
      <c r="BK102" s="24">
        <v>13</v>
      </c>
      <c r="BL102" s="24">
        <v>0</v>
      </c>
      <c r="BM102" s="24">
        <v>4</v>
      </c>
      <c r="BN102" s="24">
        <f t="shared" si="80"/>
        <v>4</v>
      </c>
      <c r="BO102" s="85">
        <v>0</v>
      </c>
      <c r="BP102" s="47"/>
      <c r="BQ102" s="47"/>
      <c r="BR102" s="30">
        <v>8.5</v>
      </c>
      <c r="BS102" s="23" t="s">
        <v>156</v>
      </c>
      <c r="BT102" s="23"/>
      <c r="BU102" s="23"/>
      <c r="BV102" s="23"/>
      <c r="BW102" s="24"/>
      <c r="BX102" s="23"/>
      <c r="BY102" s="84">
        <v>0</v>
      </c>
      <c r="BZ102" s="24">
        <v>0</v>
      </c>
      <c r="CA102" s="24">
        <v>0</v>
      </c>
      <c r="CB102" s="24">
        <f t="shared" si="71"/>
        <v>0</v>
      </c>
      <c r="CC102" s="85">
        <v>0</v>
      </c>
      <c r="CD102" s="84">
        <f t="shared" si="83"/>
        <v>1</v>
      </c>
      <c r="CE102" s="24">
        <f t="shared" si="83"/>
        <v>0</v>
      </c>
      <c r="CF102" s="24">
        <f t="shared" si="83"/>
        <v>0</v>
      </c>
      <c r="CG102" s="24">
        <f t="shared" si="83"/>
        <v>0</v>
      </c>
      <c r="CH102" s="85">
        <f t="shared" si="83"/>
        <v>0</v>
      </c>
      <c r="CI102" s="24">
        <v>1</v>
      </c>
      <c r="CJ102" s="24">
        <v>0</v>
      </c>
      <c r="CK102" s="24">
        <v>0</v>
      </c>
      <c r="CL102" s="24">
        <v>0</v>
      </c>
      <c r="CM102" s="85">
        <v>0</v>
      </c>
      <c r="CN102" s="47"/>
    </row>
    <row r="103" spans="1:92" ht="15.75" customHeight="1" x14ac:dyDescent="0.25">
      <c r="A103" s="40"/>
      <c r="D103" s="23" t="s">
        <v>69</v>
      </c>
      <c r="E103" s="23"/>
      <c r="F103" s="23"/>
      <c r="G103" s="23" t="s">
        <v>23</v>
      </c>
      <c r="H103" s="24"/>
      <c r="I103" s="24">
        <v>21</v>
      </c>
      <c r="J103" s="24">
        <v>0</v>
      </c>
      <c r="K103" s="24">
        <v>18</v>
      </c>
      <c r="L103" s="55">
        <v>18</v>
      </c>
      <c r="M103" s="24">
        <v>0</v>
      </c>
      <c r="Q103" s="47"/>
      <c r="R103" s="47"/>
      <c r="S103" s="30"/>
      <c r="T103" s="23"/>
      <c r="U103" s="8"/>
      <c r="V103" s="35"/>
      <c r="W103" s="34" t="s">
        <v>27</v>
      </c>
      <c r="X103" s="35"/>
      <c r="Y103" s="35"/>
      <c r="Z103" s="15"/>
      <c r="AA103" s="8"/>
      <c r="AB103" s="8"/>
      <c r="AC103" s="15">
        <f>SUM(AC98:AC102)</f>
        <v>11</v>
      </c>
      <c r="AD103" s="15">
        <f>SUM(AD98:AD102)</f>
        <v>2</v>
      </c>
      <c r="AE103" s="15">
        <f>SUM(AE98:AE102)</f>
        <v>7</v>
      </c>
      <c r="AF103" s="15">
        <f>SUM(AF98:AF102)</f>
        <v>2</v>
      </c>
      <c r="AG103" s="118">
        <f>(2*AD103+AF103)/(2*AC103)</f>
        <v>0.27272727272727271</v>
      </c>
      <c r="AH103" s="118"/>
      <c r="AI103" s="15">
        <f>SUM(AI98:AI102)</f>
        <v>33</v>
      </c>
      <c r="AJ103" s="15">
        <f>SUM(AJ98:AJ102)</f>
        <v>1</v>
      </c>
      <c r="AK103" s="15">
        <f>SUM(AK98:AK102)</f>
        <v>0</v>
      </c>
      <c r="AL103" s="36">
        <f>+AI103/AC103</f>
        <v>3</v>
      </c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4</v>
      </c>
      <c r="BB103" s="24">
        <v>0</v>
      </c>
      <c r="BC103" s="24">
        <v>2</v>
      </c>
      <c r="BD103" s="24">
        <f t="shared" si="78"/>
        <v>2</v>
      </c>
      <c r="BE103" s="85">
        <v>0</v>
      </c>
      <c r="BF103" s="84">
        <f t="shared" si="79"/>
        <v>19</v>
      </c>
      <c r="BG103" s="24">
        <f t="shared" si="79"/>
        <v>0</v>
      </c>
      <c r="BH103" s="24">
        <f t="shared" si="79"/>
        <v>4</v>
      </c>
      <c r="BI103" s="24">
        <f t="shared" si="79"/>
        <v>4</v>
      </c>
      <c r="BJ103" s="85">
        <f t="shared" si="79"/>
        <v>4</v>
      </c>
      <c r="BK103" s="24">
        <v>15</v>
      </c>
      <c r="BL103" s="24">
        <v>0</v>
      </c>
      <c r="BM103" s="24">
        <v>2</v>
      </c>
      <c r="BN103" s="24">
        <f t="shared" si="80"/>
        <v>2</v>
      </c>
      <c r="BO103" s="85">
        <v>4</v>
      </c>
      <c r="BP103" s="47"/>
      <c r="BQ103" s="47"/>
      <c r="BR103" s="30">
        <v>6.5</v>
      </c>
      <c r="BS103" s="23" t="s">
        <v>65</v>
      </c>
      <c r="BY103" s="84">
        <v>1</v>
      </c>
      <c r="BZ103" s="24">
        <v>0</v>
      </c>
      <c r="CA103" s="24">
        <v>0</v>
      </c>
      <c r="CB103" s="24">
        <f t="shared" si="71"/>
        <v>0</v>
      </c>
      <c r="CC103" s="85">
        <v>0</v>
      </c>
      <c r="CD103" s="84">
        <f t="shared" si="83"/>
        <v>1</v>
      </c>
      <c r="CE103" s="24">
        <f t="shared" si="83"/>
        <v>0</v>
      </c>
      <c r="CF103" s="24">
        <f t="shared" si="83"/>
        <v>0</v>
      </c>
      <c r="CG103" s="24">
        <f t="shared" si="83"/>
        <v>0</v>
      </c>
      <c r="CH103" s="85">
        <f t="shared" si="83"/>
        <v>0</v>
      </c>
      <c r="CI103" s="24">
        <v>0</v>
      </c>
      <c r="CJ103" s="24">
        <v>0</v>
      </c>
      <c r="CK103" s="24">
        <v>0</v>
      </c>
      <c r="CL103" s="24">
        <v>0</v>
      </c>
      <c r="CM103" s="85">
        <v>0</v>
      </c>
      <c r="CN103" s="47"/>
    </row>
    <row r="104" spans="1:92" ht="15.75" customHeight="1" x14ac:dyDescent="0.25">
      <c r="A104" s="40"/>
      <c r="D104" s="23" t="s">
        <v>38</v>
      </c>
      <c r="E104" s="23"/>
      <c r="F104" s="23"/>
      <c r="G104" s="23" t="s">
        <v>25</v>
      </c>
      <c r="H104" s="24"/>
      <c r="I104" s="24">
        <v>25</v>
      </c>
      <c r="J104" s="24">
        <v>4</v>
      </c>
      <c r="K104" s="24">
        <v>13</v>
      </c>
      <c r="L104" s="55">
        <v>17</v>
      </c>
      <c r="M104" s="24">
        <v>8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5</v>
      </c>
      <c r="BB104" s="24">
        <v>0</v>
      </c>
      <c r="BC104" s="24">
        <v>0</v>
      </c>
      <c r="BD104" s="24">
        <f t="shared" si="78"/>
        <v>0</v>
      </c>
      <c r="BE104" s="85">
        <v>2</v>
      </c>
      <c r="BF104" s="84">
        <f t="shared" si="79"/>
        <v>22</v>
      </c>
      <c r="BG104" s="24">
        <f t="shared" si="79"/>
        <v>3</v>
      </c>
      <c r="BH104" s="24">
        <f t="shared" si="79"/>
        <v>4</v>
      </c>
      <c r="BI104" s="24">
        <f t="shared" si="79"/>
        <v>7</v>
      </c>
      <c r="BJ104" s="85">
        <f t="shared" si="79"/>
        <v>2</v>
      </c>
      <c r="BK104" s="24">
        <v>17</v>
      </c>
      <c r="BL104" s="24">
        <v>3</v>
      </c>
      <c r="BM104" s="24">
        <v>4</v>
      </c>
      <c r="BN104" s="24">
        <f t="shared" si="80"/>
        <v>7</v>
      </c>
      <c r="BO104" s="85">
        <v>0</v>
      </c>
      <c r="BP104" s="47"/>
      <c r="BQ104" s="47"/>
      <c r="BR104" s="30">
        <v>8.5</v>
      </c>
      <c r="BS104" s="23" t="s">
        <v>88</v>
      </c>
      <c r="BT104" s="23"/>
      <c r="BU104" s="23"/>
      <c r="BV104" s="23"/>
      <c r="BW104" s="24"/>
      <c r="BX104" s="23"/>
      <c r="BY104" s="84">
        <v>0</v>
      </c>
      <c r="BZ104" s="24">
        <v>0</v>
      </c>
      <c r="CA104" s="24">
        <v>0</v>
      </c>
      <c r="CB104" s="24">
        <f t="shared" si="71"/>
        <v>0</v>
      </c>
      <c r="CC104" s="85">
        <v>0</v>
      </c>
      <c r="CD104" s="84">
        <f t="shared" si="83"/>
        <v>1</v>
      </c>
      <c r="CE104" s="24">
        <f t="shared" si="83"/>
        <v>1</v>
      </c>
      <c r="CF104" s="24">
        <f t="shared" si="83"/>
        <v>0</v>
      </c>
      <c r="CG104" s="24">
        <f t="shared" si="83"/>
        <v>1</v>
      </c>
      <c r="CH104" s="85">
        <f t="shared" si="83"/>
        <v>0</v>
      </c>
      <c r="CI104" s="24">
        <v>1</v>
      </c>
      <c r="CJ104" s="24">
        <v>1</v>
      </c>
      <c r="CK104" s="24">
        <v>0</v>
      </c>
      <c r="CL104" s="24">
        <v>1</v>
      </c>
      <c r="CM104" s="85">
        <v>0</v>
      </c>
      <c r="CN104" s="47"/>
    </row>
    <row r="105" spans="1:92" ht="15.75" customHeight="1" thickBot="1" x14ac:dyDescent="0.3">
      <c r="A105" s="40"/>
      <c r="D105" s="23" t="s">
        <v>181</v>
      </c>
      <c r="E105" s="23"/>
      <c r="F105" s="23"/>
      <c r="G105" s="23" t="s">
        <v>15</v>
      </c>
      <c r="H105" s="24"/>
      <c r="I105" s="24">
        <v>23</v>
      </c>
      <c r="J105" s="24">
        <v>6</v>
      </c>
      <c r="K105" s="24">
        <v>10</v>
      </c>
      <c r="L105" s="55">
        <v>16</v>
      </c>
      <c r="M105" s="24">
        <v>2</v>
      </c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55</v>
      </c>
      <c r="BB105" s="25">
        <f t="shared" ref="BB105" si="85">SUM(BB93:BB104)</f>
        <v>9</v>
      </c>
      <c r="BC105" s="25">
        <f>SUM(BC93:BC104)</f>
        <v>13</v>
      </c>
      <c r="BD105" s="25">
        <f>+BC105+BB105</f>
        <v>22</v>
      </c>
      <c r="BE105" s="89">
        <f>SUM(BE93:BE104)</f>
        <v>8</v>
      </c>
      <c r="BF105" s="88">
        <f>SUM(BF93:BF104)</f>
        <v>297</v>
      </c>
      <c r="BG105" s="25">
        <f t="shared" ref="BG105" si="86">SUM(BG93:BG104)</f>
        <v>59</v>
      </c>
      <c r="BH105" s="25">
        <f>SUM(BH93:BH104)</f>
        <v>94</v>
      </c>
      <c r="BI105" s="25">
        <f>+BH105+BG105</f>
        <v>153</v>
      </c>
      <c r="BJ105" s="89">
        <f>SUM(BJ93:BJ104)</f>
        <v>34</v>
      </c>
      <c r="BK105" s="25">
        <f>SUM(BK93:BK104)</f>
        <v>242</v>
      </c>
      <c r="BL105" s="25">
        <f t="shared" ref="BL105" si="87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7.5</v>
      </c>
      <c r="BS105" s="23" t="s">
        <v>39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 t="shared" si="71"/>
        <v>0</v>
      </c>
      <c r="CC105" s="85">
        <v>0</v>
      </c>
      <c r="CD105" s="84">
        <f t="shared" si="83"/>
        <v>2</v>
      </c>
      <c r="CE105" s="24">
        <f t="shared" si="83"/>
        <v>0</v>
      </c>
      <c r="CF105" s="24">
        <f t="shared" si="83"/>
        <v>0</v>
      </c>
      <c r="CG105" s="24">
        <f t="shared" si="83"/>
        <v>0</v>
      </c>
      <c r="CH105" s="85">
        <f t="shared" si="83"/>
        <v>0</v>
      </c>
      <c r="CI105" s="24">
        <v>2</v>
      </c>
      <c r="CJ105" s="24">
        <v>0</v>
      </c>
      <c r="CK105" s="24">
        <v>0</v>
      </c>
      <c r="CL105" s="24">
        <v>0</v>
      </c>
      <c r="CM105" s="85">
        <v>0</v>
      </c>
      <c r="CN105" s="47"/>
    </row>
    <row r="106" spans="1:92" ht="15.75" customHeight="1" x14ac:dyDescent="0.25">
      <c r="A106" s="40"/>
      <c r="D106" s="23" t="s">
        <v>175</v>
      </c>
      <c r="E106" s="23"/>
      <c r="F106" s="23"/>
      <c r="G106" s="23" t="s">
        <v>23</v>
      </c>
      <c r="H106" s="24"/>
      <c r="I106" s="24">
        <v>24</v>
      </c>
      <c r="J106" s="24">
        <v>4</v>
      </c>
      <c r="K106" s="24">
        <v>12</v>
      </c>
      <c r="L106" s="55">
        <v>16</v>
      </c>
      <c r="M106" s="24">
        <v>2</v>
      </c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28</v>
      </c>
      <c r="BB106" s="24">
        <v>7</v>
      </c>
      <c r="BC106" s="24">
        <v>19</v>
      </c>
      <c r="BD106" s="24">
        <f t="shared" ref="BD106:BD117" si="88">+BB106+BC106</f>
        <v>26</v>
      </c>
      <c r="BE106" s="85">
        <v>2</v>
      </c>
      <c r="BF106" s="84">
        <f t="shared" ref="BF106:BJ117" si="89">+BK106+BA106</f>
        <v>95.5</v>
      </c>
      <c r="BG106" s="24">
        <f t="shared" si="89"/>
        <v>32</v>
      </c>
      <c r="BH106" s="24">
        <f t="shared" si="89"/>
        <v>45</v>
      </c>
      <c r="BI106" s="24">
        <f t="shared" si="89"/>
        <v>77</v>
      </c>
      <c r="BJ106" s="85">
        <f t="shared" si="89"/>
        <v>8</v>
      </c>
      <c r="BK106" s="15">
        <v>67.5</v>
      </c>
      <c r="BL106" s="15">
        <v>25</v>
      </c>
      <c r="BM106" s="15">
        <v>26</v>
      </c>
      <c r="BN106" s="15">
        <f t="shared" ref="BN106:BN117" si="90">+BL106+BM106</f>
        <v>51</v>
      </c>
      <c r="BO106" s="87">
        <v>6</v>
      </c>
      <c r="BP106" s="47"/>
      <c r="BQ106" s="47"/>
      <c r="BR106" s="30">
        <v>8.5</v>
      </c>
      <c r="BS106" s="23" t="s">
        <v>171</v>
      </c>
      <c r="BT106" s="23"/>
      <c r="BU106" s="23"/>
      <c r="BV106" s="23"/>
      <c r="BW106" s="24"/>
      <c r="BX106" s="23"/>
      <c r="BY106" s="84">
        <v>0</v>
      </c>
      <c r="BZ106" s="24">
        <v>0</v>
      </c>
      <c r="CA106" s="24">
        <v>0</v>
      </c>
      <c r="CB106" s="24">
        <f t="shared" si="71"/>
        <v>0</v>
      </c>
      <c r="CC106" s="85">
        <v>0</v>
      </c>
      <c r="CD106" s="84">
        <f t="shared" si="83"/>
        <v>1</v>
      </c>
      <c r="CE106" s="24">
        <f t="shared" si="83"/>
        <v>1</v>
      </c>
      <c r="CF106" s="24">
        <f t="shared" si="83"/>
        <v>0</v>
      </c>
      <c r="CG106" s="24">
        <f t="shared" si="83"/>
        <v>1</v>
      </c>
      <c r="CH106" s="85">
        <f t="shared" si="83"/>
        <v>0</v>
      </c>
      <c r="CI106" s="24">
        <v>1</v>
      </c>
      <c r="CJ106" s="24">
        <v>1</v>
      </c>
      <c r="CK106" s="24">
        <v>0</v>
      </c>
      <c r="CL106" s="24">
        <v>1</v>
      </c>
      <c r="CM106" s="85">
        <v>0</v>
      </c>
      <c r="CN106" s="47"/>
    </row>
    <row r="107" spans="1:92" ht="15.75" customHeight="1" x14ac:dyDescent="0.25">
      <c r="A107" s="40"/>
      <c r="D107" s="23" t="s">
        <v>83</v>
      </c>
      <c r="E107" s="23"/>
      <c r="F107" s="23"/>
      <c r="G107" s="23" t="s">
        <v>23</v>
      </c>
      <c r="H107" s="24"/>
      <c r="I107" s="24">
        <v>24</v>
      </c>
      <c r="J107" s="24">
        <v>3</v>
      </c>
      <c r="K107" s="24">
        <v>13</v>
      </c>
      <c r="L107" s="55">
        <v>16</v>
      </c>
      <c r="M107" s="24">
        <v>0</v>
      </c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3</v>
      </c>
      <c r="BB107" s="24">
        <v>0</v>
      </c>
      <c r="BC107" s="24">
        <v>0</v>
      </c>
      <c r="BD107" s="24">
        <f t="shared" si="88"/>
        <v>0</v>
      </c>
      <c r="BE107" s="85">
        <v>0</v>
      </c>
      <c r="BF107" s="84">
        <f t="shared" si="89"/>
        <v>22</v>
      </c>
      <c r="BG107" s="24">
        <f t="shared" si="89"/>
        <v>0</v>
      </c>
      <c r="BH107" s="24">
        <f t="shared" si="89"/>
        <v>0</v>
      </c>
      <c r="BI107" s="24">
        <f t="shared" si="89"/>
        <v>0</v>
      </c>
      <c r="BJ107" s="85">
        <f t="shared" si="89"/>
        <v>2</v>
      </c>
      <c r="BK107" s="24">
        <v>19</v>
      </c>
      <c r="BL107" s="24">
        <v>0</v>
      </c>
      <c r="BM107" s="24">
        <v>0</v>
      </c>
      <c r="BN107" s="24">
        <f t="shared" si="90"/>
        <v>0</v>
      </c>
      <c r="BO107" s="85">
        <v>2</v>
      </c>
      <c r="BP107" s="47"/>
      <c r="BQ107" s="47"/>
      <c r="BR107" s="30">
        <v>7.5</v>
      </c>
      <c r="BS107" s="23" t="s">
        <v>41</v>
      </c>
      <c r="BT107" s="23"/>
      <c r="BU107" s="23"/>
      <c r="BV107" s="23"/>
      <c r="BW107" s="24"/>
      <c r="BX107" s="23"/>
      <c r="BY107" s="84">
        <v>1</v>
      </c>
      <c r="BZ107" s="24">
        <v>0</v>
      </c>
      <c r="CA107" s="24">
        <v>1</v>
      </c>
      <c r="CB107" s="24">
        <f t="shared" si="71"/>
        <v>1</v>
      </c>
      <c r="CC107" s="85">
        <v>0</v>
      </c>
      <c r="CD107" s="84">
        <f t="shared" si="83"/>
        <v>4</v>
      </c>
      <c r="CE107" s="24">
        <f t="shared" si="83"/>
        <v>3</v>
      </c>
      <c r="CF107" s="24">
        <f t="shared" si="83"/>
        <v>2</v>
      </c>
      <c r="CG107" s="24">
        <f t="shared" si="83"/>
        <v>5</v>
      </c>
      <c r="CH107" s="85">
        <f t="shared" si="83"/>
        <v>0</v>
      </c>
      <c r="CI107" s="24">
        <v>3</v>
      </c>
      <c r="CJ107" s="24">
        <v>3</v>
      </c>
      <c r="CK107" s="24">
        <v>1</v>
      </c>
      <c r="CL107" s="24">
        <v>4</v>
      </c>
      <c r="CM107" s="85">
        <v>0</v>
      </c>
      <c r="CN107" s="47"/>
    </row>
    <row r="108" spans="1:92" ht="15.75" customHeight="1" x14ac:dyDescent="0.25">
      <c r="A108" s="40"/>
      <c r="D108" s="23" t="s">
        <v>66</v>
      </c>
      <c r="E108" s="23"/>
      <c r="F108" s="23"/>
      <c r="G108" s="23" t="s">
        <v>131</v>
      </c>
      <c r="H108" s="24"/>
      <c r="I108" s="24">
        <v>22</v>
      </c>
      <c r="J108" s="24">
        <v>2</v>
      </c>
      <c r="K108" s="24">
        <v>14</v>
      </c>
      <c r="L108" s="55">
        <v>16</v>
      </c>
      <c r="M108" s="24">
        <v>2</v>
      </c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5</v>
      </c>
      <c r="BB108" s="24">
        <v>9</v>
      </c>
      <c r="BC108" s="24">
        <v>4</v>
      </c>
      <c r="BD108" s="24">
        <f t="shared" si="88"/>
        <v>13</v>
      </c>
      <c r="BE108" s="85">
        <v>2</v>
      </c>
      <c r="BF108" s="84">
        <f t="shared" si="89"/>
        <v>23</v>
      </c>
      <c r="BG108" s="24">
        <f t="shared" si="89"/>
        <v>27</v>
      </c>
      <c r="BH108" s="24">
        <f t="shared" si="89"/>
        <v>20</v>
      </c>
      <c r="BI108" s="24">
        <f t="shared" si="89"/>
        <v>47</v>
      </c>
      <c r="BJ108" s="85">
        <f t="shared" si="89"/>
        <v>6</v>
      </c>
      <c r="BK108" s="24">
        <v>18</v>
      </c>
      <c r="BL108" s="24">
        <v>18</v>
      </c>
      <c r="BM108" s="24">
        <v>16</v>
      </c>
      <c r="BN108" s="24">
        <f t="shared" si="90"/>
        <v>34</v>
      </c>
      <c r="BO108" s="85">
        <v>4</v>
      </c>
      <c r="BP108" s="47"/>
      <c r="BQ108" s="47"/>
      <c r="BR108" s="30">
        <v>6.5</v>
      </c>
      <c r="BS108" s="23" t="s">
        <v>72</v>
      </c>
      <c r="BT108" s="23"/>
      <c r="BU108" s="23"/>
      <c r="BV108" s="23"/>
      <c r="BW108" s="24"/>
      <c r="BX108" s="23"/>
      <c r="BY108" s="84">
        <v>3</v>
      </c>
      <c r="BZ108" s="24">
        <v>1</v>
      </c>
      <c r="CA108" s="24">
        <v>1</v>
      </c>
      <c r="CB108" s="24">
        <f t="shared" si="71"/>
        <v>2</v>
      </c>
      <c r="CC108" s="85">
        <v>0</v>
      </c>
      <c r="CD108" s="84">
        <f t="shared" si="83"/>
        <v>4</v>
      </c>
      <c r="CE108" s="24">
        <f t="shared" si="83"/>
        <v>1</v>
      </c>
      <c r="CF108" s="24">
        <f t="shared" si="83"/>
        <v>1</v>
      </c>
      <c r="CG108" s="24">
        <f t="shared" si="83"/>
        <v>2</v>
      </c>
      <c r="CH108" s="85">
        <f t="shared" si="83"/>
        <v>0</v>
      </c>
      <c r="CI108" s="24">
        <v>1</v>
      </c>
      <c r="CJ108" s="24">
        <v>0</v>
      </c>
      <c r="CK108" s="24">
        <v>0</v>
      </c>
      <c r="CL108" s="24">
        <v>0</v>
      </c>
      <c r="CM108" s="85">
        <v>0</v>
      </c>
      <c r="CN108" s="47"/>
    </row>
    <row r="109" spans="1:92" ht="15.75" customHeight="1" x14ac:dyDescent="0.25">
      <c r="A109" s="40"/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0</v>
      </c>
      <c r="BB109" s="24">
        <v>0</v>
      </c>
      <c r="BC109" s="24">
        <v>0</v>
      </c>
      <c r="BD109" s="24">
        <f t="shared" si="88"/>
        <v>0</v>
      </c>
      <c r="BE109" s="85">
        <v>0</v>
      </c>
      <c r="BF109" s="84">
        <f t="shared" si="89"/>
        <v>18</v>
      </c>
      <c r="BG109" s="24">
        <f t="shared" si="89"/>
        <v>6</v>
      </c>
      <c r="BH109" s="24">
        <f t="shared" si="89"/>
        <v>15</v>
      </c>
      <c r="BI109" s="24">
        <f t="shared" si="89"/>
        <v>21</v>
      </c>
      <c r="BJ109" s="85">
        <f t="shared" si="89"/>
        <v>6</v>
      </c>
      <c r="BK109" s="24">
        <v>18</v>
      </c>
      <c r="BL109" s="24">
        <v>6</v>
      </c>
      <c r="BM109" s="24">
        <v>15</v>
      </c>
      <c r="BN109" s="24">
        <f t="shared" si="90"/>
        <v>21</v>
      </c>
      <c r="BO109" s="85">
        <v>6</v>
      </c>
      <c r="BP109" s="47"/>
      <c r="BQ109" s="47"/>
      <c r="BR109" s="30">
        <v>9</v>
      </c>
      <c r="BS109" s="23" t="s">
        <v>112</v>
      </c>
      <c r="BT109" s="23"/>
      <c r="BU109" s="23"/>
      <c r="BV109" s="23"/>
      <c r="BW109" s="24"/>
      <c r="BX109" s="23"/>
      <c r="BY109" s="84">
        <v>0</v>
      </c>
      <c r="BZ109" s="24">
        <v>0</v>
      </c>
      <c r="CA109" s="24">
        <v>0</v>
      </c>
      <c r="CB109" s="24">
        <f t="shared" si="71"/>
        <v>0</v>
      </c>
      <c r="CC109" s="85">
        <v>0</v>
      </c>
      <c r="CD109" s="84">
        <f t="shared" si="83"/>
        <v>1</v>
      </c>
      <c r="CE109" s="24">
        <f t="shared" si="83"/>
        <v>0</v>
      </c>
      <c r="CF109" s="24">
        <f t="shared" si="83"/>
        <v>0</v>
      </c>
      <c r="CG109" s="24">
        <f t="shared" si="83"/>
        <v>0</v>
      </c>
      <c r="CH109" s="85">
        <f t="shared" si="83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88"/>
        <v>0</v>
      </c>
      <c r="BE110" s="85">
        <v>0</v>
      </c>
      <c r="BF110" s="84">
        <f t="shared" si="89"/>
        <v>9</v>
      </c>
      <c r="BG110" s="24">
        <f t="shared" si="89"/>
        <v>1</v>
      </c>
      <c r="BH110" s="24">
        <f t="shared" si="89"/>
        <v>6</v>
      </c>
      <c r="BI110" s="24">
        <f t="shared" si="89"/>
        <v>7</v>
      </c>
      <c r="BJ110" s="85">
        <f t="shared" si="89"/>
        <v>0</v>
      </c>
      <c r="BK110" s="24">
        <v>9</v>
      </c>
      <c r="BL110" s="24">
        <v>1</v>
      </c>
      <c r="BM110" s="24">
        <v>6</v>
      </c>
      <c r="BN110" s="24">
        <f t="shared" si="90"/>
        <v>7</v>
      </c>
      <c r="BO110" s="85">
        <v>0</v>
      </c>
      <c r="BP110" s="47"/>
      <c r="BQ110" s="47"/>
      <c r="BR110" s="30">
        <v>7</v>
      </c>
      <c r="BS110" s="23" t="s">
        <v>44</v>
      </c>
      <c r="BT110" s="23"/>
      <c r="BU110" s="23"/>
      <c r="BV110" s="23"/>
      <c r="BW110" s="24"/>
      <c r="BX110" s="23"/>
      <c r="BY110" s="84">
        <v>1</v>
      </c>
      <c r="BZ110" s="24">
        <v>0</v>
      </c>
      <c r="CA110" s="24">
        <v>0</v>
      </c>
      <c r="CB110" s="24">
        <f t="shared" si="71"/>
        <v>0</v>
      </c>
      <c r="CC110" s="85">
        <v>0</v>
      </c>
      <c r="CD110" s="84">
        <f t="shared" si="83"/>
        <v>2</v>
      </c>
      <c r="CE110" s="24">
        <f t="shared" si="83"/>
        <v>0</v>
      </c>
      <c r="CF110" s="24">
        <f t="shared" si="83"/>
        <v>0</v>
      </c>
      <c r="CG110" s="24">
        <f t="shared" si="83"/>
        <v>0</v>
      </c>
      <c r="CH110" s="85">
        <f t="shared" si="83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thickBot="1" x14ac:dyDescent="0.3">
      <c r="A111" s="40"/>
      <c r="D111" s="2" t="s">
        <v>109</v>
      </c>
      <c r="E111" s="2"/>
      <c r="F111" s="2"/>
      <c r="G111" s="4" t="s">
        <v>2</v>
      </c>
      <c r="H111" s="4"/>
      <c r="I111" s="4" t="s">
        <v>4</v>
      </c>
      <c r="J111" s="4" t="s">
        <v>29</v>
      </c>
      <c r="K111" s="4" t="s">
        <v>30</v>
      </c>
      <c r="L111" s="4" t="s">
        <v>31</v>
      </c>
      <c r="M111" s="56" t="s">
        <v>3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88"/>
        <v>0</v>
      </c>
      <c r="BE111" s="85">
        <v>0</v>
      </c>
      <c r="BF111" s="84">
        <f t="shared" si="89"/>
        <v>5</v>
      </c>
      <c r="BG111" s="24">
        <f t="shared" si="89"/>
        <v>0</v>
      </c>
      <c r="BH111" s="24">
        <f t="shared" si="89"/>
        <v>2</v>
      </c>
      <c r="BI111" s="24">
        <f t="shared" si="89"/>
        <v>2</v>
      </c>
      <c r="BJ111" s="85">
        <f t="shared" si="89"/>
        <v>0</v>
      </c>
      <c r="BK111" s="24">
        <v>5</v>
      </c>
      <c r="BL111" s="24">
        <v>0</v>
      </c>
      <c r="BM111" s="24">
        <v>2</v>
      </c>
      <c r="BN111" s="24">
        <f t="shared" si="90"/>
        <v>2</v>
      </c>
      <c r="BO111" s="85">
        <v>0</v>
      </c>
      <c r="BP111" s="47"/>
      <c r="BQ111" s="47"/>
      <c r="BR111" s="30">
        <v>6</v>
      </c>
      <c r="BS111" s="23" t="s">
        <v>145</v>
      </c>
      <c r="BT111" s="23"/>
      <c r="BU111" s="23"/>
      <c r="BV111" s="23"/>
      <c r="BW111" s="24"/>
      <c r="BX111" s="23"/>
      <c r="BY111" s="84">
        <v>0</v>
      </c>
      <c r="BZ111" s="24">
        <v>0</v>
      </c>
      <c r="CA111" s="24">
        <v>0</v>
      </c>
      <c r="CB111" s="24">
        <f t="shared" si="71"/>
        <v>0</v>
      </c>
      <c r="CC111" s="85">
        <v>0</v>
      </c>
      <c r="CD111" s="84">
        <f t="shared" si="83"/>
        <v>1</v>
      </c>
      <c r="CE111" s="24">
        <f t="shared" si="83"/>
        <v>0</v>
      </c>
      <c r="CF111" s="24">
        <f t="shared" si="83"/>
        <v>0</v>
      </c>
      <c r="CG111" s="24">
        <f t="shared" si="83"/>
        <v>0</v>
      </c>
      <c r="CH111" s="85">
        <f t="shared" si="83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172</v>
      </c>
      <c r="G112" s="23" t="s">
        <v>19</v>
      </c>
      <c r="H112" s="24"/>
      <c r="I112" s="24">
        <v>26</v>
      </c>
      <c r="J112" s="24">
        <v>10</v>
      </c>
      <c r="K112" s="24">
        <v>27</v>
      </c>
      <c r="L112" s="24">
        <v>37</v>
      </c>
      <c r="M112" s="55">
        <v>16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5</v>
      </c>
      <c r="BB112" s="24">
        <v>0</v>
      </c>
      <c r="BC112" s="24">
        <v>2</v>
      </c>
      <c r="BD112" s="24">
        <f t="shared" si="88"/>
        <v>2</v>
      </c>
      <c r="BE112" s="85">
        <v>0</v>
      </c>
      <c r="BF112" s="84">
        <f t="shared" si="89"/>
        <v>27</v>
      </c>
      <c r="BG112" s="24">
        <f t="shared" si="89"/>
        <v>3</v>
      </c>
      <c r="BH112" s="24">
        <f t="shared" si="89"/>
        <v>6</v>
      </c>
      <c r="BI112" s="24">
        <f t="shared" si="89"/>
        <v>9</v>
      </c>
      <c r="BJ112" s="85">
        <f t="shared" si="89"/>
        <v>2</v>
      </c>
      <c r="BK112" s="24">
        <v>22</v>
      </c>
      <c r="BL112" s="24">
        <v>3</v>
      </c>
      <c r="BM112" s="24">
        <v>4</v>
      </c>
      <c r="BN112" s="24">
        <f t="shared" si="90"/>
        <v>7</v>
      </c>
      <c r="BO112" s="85">
        <v>2</v>
      </c>
      <c r="BP112" s="47"/>
      <c r="BQ112" s="47"/>
      <c r="BR112" s="30">
        <v>7</v>
      </c>
      <c r="BS112" s="23" t="s">
        <v>51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 t="shared" si="71"/>
        <v>0</v>
      </c>
      <c r="CC112" s="85">
        <v>0</v>
      </c>
      <c r="CD112" s="84">
        <f t="shared" si="83"/>
        <v>1</v>
      </c>
      <c r="CE112" s="24">
        <f t="shared" si="83"/>
        <v>0</v>
      </c>
      <c r="CF112" s="24">
        <f t="shared" si="83"/>
        <v>0</v>
      </c>
      <c r="CG112" s="24">
        <f t="shared" si="83"/>
        <v>0</v>
      </c>
      <c r="CH112" s="85">
        <f t="shared" si="83"/>
        <v>0</v>
      </c>
      <c r="CI112" s="24">
        <v>1</v>
      </c>
      <c r="CJ112" s="24">
        <v>0</v>
      </c>
      <c r="CK112" s="24">
        <v>0</v>
      </c>
      <c r="CL112" s="24">
        <v>0</v>
      </c>
      <c r="CM112" s="85">
        <v>0</v>
      </c>
      <c r="CN112" s="47"/>
    </row>
    <row r="113" spans="1:92" ht="15.75" customHeight="1" x14ac:dyDescent="0.25">
      <c r="A113" s="40"/>
      <c r="D113" s="23" t="s">
        <v>115</v>
      </c>
      <c r="E113" s="23"/>
      <c r="F113" s="23"/>
      <c r="G113" s="23" t="s">
        <v>23</v>
      </c>
      <c r="H113" s="24"/>
      <c r="I113" s="24">
        <v>20</v>
      </c>
      <c r="J113" s="24">
        <v>0</v>
      </c>
      <c r="K113" s="24">
        <v>13</v>
      </c>
      <c r="L113" s="24">
        <v>13</v>
      </c>
      <c r="M113" s="55">
        <v>10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4</v>
      </c>
      <c r="BB113" s="24">
        <v>0</v>
      </c>
      <c r="BC113" s="24">
        <v>0</v>
      </c>
      <c r="BD113" s="24">
        <f t="shared" si="88"/>
        <v>0</v>
      </c>
      <c r="BE113" s="85">
        <v>0</v>
      </c>
      <c r="BF113" s="84">
        <f t="shared" si="89"/>
        <v>26</v>
      </c>
      <c r="BG113" s="24">
        <f t="shared" si="89"/>
        <v>0</v>
      </c>
      <c r="BH113" s="24">
        <f t="shared" si="89"/>
        <v>4</v>
      </c>
      <c r="BI113" s="24">
        <f t="shared" si="89"/>
        <v>4</v>
      </c>
      <c r="BJ113" s="85">
        <f t="shared" si="89"/>
        <v>2</v>
      </c>
      <c r="BK113" s="24">
        <v>22</v>
      </c>
      <c r="BL113" s="24">
        <v>0</v>
      </c>
      <c r="BM113" s="24">
        <v>4</v>
      </c>
      <c r="BN113" s="24">
        <f t="shared" si="90"/>
        <v>4</v>
      </c>
      <c r="BO113" s="85">
        <v>2</v>
      </c>
      <c r="BP113" s="47"/>
      <c r="BQ113" s="47"/>
      <c r="BR113" s="30">
        <v>8</v>
      </c>
      <c r="BS113" s="23" t="s">
        <v>116</v>
      </c>
      <c r="BT113" s="23"/>
      <c r="BU113" s="23"/>
      <c r="BV113" s="23"/>
      <c r="BW113" s="24"/>
      <c r="BX113" s="23"/>
      <c r="BY113" s="84">
        <v>1</v>
      </c>
      <c r="BZ113" s="24">
        <v>0</v>
      </c>
      <c r="CA113" s="24">
        <v>0</v>
      </c>
      <c r="CB113" s="24">
        <f t="shared" si="71"/>
        <v>0</v>
      </c>
      <c r="CC113" s="85">
        <v>0</v>
      </c>
      <c r="CD113" s="84">
        <f t="shared" si="83"/>
        <v>3</v>
      </c>
      <c r="CE113" s="24">
        <f t="shared" si="83"/>
        <v>1</v>
      </c>
      <c r="CF113" s="24">
        <f t="shared" si="83"/>
        <v>3</v>
      </c>
      <c r="CG113" s="24">
        <f t="shared" si="83"/>
        <v>4</v>
      </c>
      <c r="CH113" s="85">
        <f t="shared" si="83"/>
        <v>0</v>
      </c>
      <c r="CI113" s="24">
        <v>2</v>
      </c>
      <c r="CJ113" s="24">
        <v>1</v>
      </c>
      <c r="CK113" s="24">
        <v>3</v>
      </c>
      <c r="CL113" s="24">
        <v>4</v>
      </c>
      <c r="CM113" s="85">
        <v>0</v>
      </c>
      <c r="CN113" s="47"/>
    </row>
    <row r="114" spans="1:92" ht="15.75" customHeight="1" x14ac:dyDescent="0.25">
      <c r="A114" s="40"/>
      <c r="D114" s="23" t="s">
        <v>112</v>
      </c>
      <c r="E114" s="23"/>
      <c r="F114" s="23"/>
      <c r="G114" s="23" t="s">
        <v>15</v>
      </c>
      <c r="H114" s="24"/>
      <c r="I114" s="24">
        <v>22</v>
      </c>
      <c r="J114" s="24">
        <v>23</v>
      </c>
      <c r="K114" s="24">
        <v>16</v>
      </c>
      <c r="L114" s="24">
        <v>39</v>
      </c>
      <c r="M114" s="55">
        <v>10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88"/>
        <v>0</v>
      </c>
      <c r="BE114" s="85">
        <v>0</v>
      </c>
      <c r="BF114" s="84">
        <f t="shared" si="89"/>
        <v>2.5</v>
      </c>
      <c r="BG114" s="24">
        <f t="shared" si="89"/>
        <v>0</v>
      </c>
      <c r="BH114" s="24">
        <f t="shared" si="89"/>
        <v>0</v>
      </c>
      <c r="BI114" s="24">
        <f t="shared" si="89"/>
        <v>0</v>
      </c>
      <c r="BJ114" s="85">
        <f t="shared" si="89"/>
        <v>2</v>
      </c>
      <c r="BK114" s="24">
        <v>2.5</v>
      </c>
      <c r="BL114" s="24">
        <v>0</v>
      </c>
      <c r="BM114" s="24">
        <v>0</v>
      </c>
      <c r="BN114" s="24">
        <f t="shared" si="90"/>
        <v>0</v>
      </c>
      <c r="BO114" s="85">
        <v>2</v>
      </c>
      <c r="BP114" s="47"/>
      <c r="BQ114" s="47"/>
      <c r="BR114" s="30">
        <v>7</v>
      </c>
      <c r="BS114" s="23" t="s">
        <v>38</v>
      </c>
      <c r="BT114" s="23"/>
      <c r="BU114" s="23"/>
      <c r="BV114" s="23"/>
      <c r="BW114" s="24"/>
      <c r="BX114" s="23"/>
      <c r="BY114" s="84">
        <v>0</v>
      </c>
      <c r="BZ114" s="24">
        <v>0</v>
      </c>
      <c r="CA114" s="24">
        <v>0</v>
      </c>
      <c r="CB114" s="24">
        <f t="shared" si="71"/>
        <v>0</v>
      </c>
      <c r="CC114" s="85">
        <v>0</v>
      </c>
      <c r="CD114" s="84">
        <f t="shared" ref="CD114:CH118" si="91">+CI114+BY114</f>
        <v>4</v>
      </c>
      <c r="CE114" s="24">
        <f t="shared" si="91"/>
        <v>0</v>
      </c>
      <c r="CF114" s="24">
        <f t="shared" si="91"/>
        <v>2</v>
      </c>
      <c r="CG114" s="24">
        <f t="shared" si="91"/>
        <v>2</v>
      </c>
      <c r="CH114" s="85">
        <f t="shared" si="91"/>
        <v>0</v>
      </c>
      <c r="CI114" s="24">
        <v>4</v>
      </c>
      <c r="CJ114" s="24">
        <v>0</v>
      </c>
      <c r="CK114" s="24">
        <v>2</v>
      </c>
      <c r="CL114" s="24">
        <v>2</v>
      </c>
      <c r="CM114" s="85">
        <v>0</v>
      </c>
      <c r="CN114" s="47"/>
    </row>
    <row r="115" spans="1:92" ht="15.75" customHeight="1" x14ac:dyDescent="0.25">
      <c r="A115" s="40"/>
      <c r="D115" s="23" t="s">
        <v>78</v>
      </c>
      <c r="E115" s="23"/>
      <c r="F115" s="23"/>
      <c r="G115" s="23" t="s">
        <v>23</v>
      </c>
      <c r="H115" s="24"/>
      <c r="I115" s="24">
        <v>23</v>
      </c>
      <c r="J115" s="24">
        <v>35</v>
      </c>
      <c r="K115" s="24">
        <v>11</v>
      </c>
      <c r="L115" s="24">
        <v>46</v>
      </c>
      <c r="M115" s="55">
        <v>10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88"/>
        <v>0</v>
      </c>
      <c r="BE115" s="85">
        <v>0</v>
      </c>
      <c r="BF115" s="84">
        <f t="shared" si="89"/>
        <v>20</v>
      </c>
      <c r="BG115" s="24">
        <f t="shared" si="89"/>
        <v>2</v>
      </c>
      <c r="BH115" s="24">
        <f t="shared" si="89"/>
        <v>4</v>
      </c>
      <c r="BI115" s="24">
        <f t="shared" si="89"/>
        <v>6</v>
      </c>
      <c r="BJ115" s="85">
        <f t="shared" si="89"/>
        <v>4</v>
      </c>
      <c r="BK115" s="24">
        <v>20</v>
      </c>
      <c r="BL115" s="24">
        <v>2</v>
      </c>
      <c r="BM115" s="24">
        <v>4</v>
      </c>
      <c r="BN115" s="24">
        <f t="shared" si="90"/>
        <v>6</v>
      </c>
      <c r="BO115" s="85">
        <v>4</v>
      </c>
      <c r="BP115" s="47"/>
      <c r="BQ115" s="47"/>
      <c r="BR115" s="30">
        <v>6.5</v>
      </c>
      <c r="BS115" s="23" t="s">
        <v>130</v>
      </c>
      <c r="BT115" s="23"/>
      <c r="BU115" s="23"/>
      <c r="BV115" s="23"/>
      <c r="BW115" s="24"/>
      <c r="BX115" s="23"/>
      <c r="BY115" s="84">
        <v>0</v>
      </c>
      <c r="BZ115" s="24">
        <v>0</v>
      </c>
      <c r="CA115" s="24">
        <v>0</v>
      </c>
      <c r="CB115" s="24">
        <f t="shared" si="71"/>
        <v>0</v>
      </c>
      <c r="CC115" s="85">
        <v>0</v>
      </c>
      <c r="CD115" s="84">
        <f t="shared" si="91"/>
        <v>4</v>
      </c>
      <c r="CE115" s="24">
        <f t="shared" si="91"/>
        <v>0</v>
      </c>
      <c r="CF115" s="24">
        <f t="shared" si="91"/>
        <v>3</v>
      </c>
      <c r="CG115" s="24">
        <f t="shared" si="91"/>
        <v>3</v>
      </c>
      <c r="CH115" s="85">
        <f t="shared" si="91"/>
        <v>2</v>
      </c>
      <c r="CI115" s="24">
        <v>4</v>
      </c>
      <c r="CJ115" s="24">
        <v>0</v>
      </c>
      <c r="CK115" s="24">
        <v>3</v>
      </c>
      <c r="CL115" s="24">
        <v>3</v>
      </c>
      <c r="CM115" s="85">
        <v>2</v>
      </c>
      <c r="CN115" s="47"/>
    </row>
    <row r="116" spans="1:92" ht="15.75" customHeight="1" x14ac:dyDescent="0.25">
      <c r="A116" s="40"/>
      <c r="D116" s="23" t="s">
        <v>156</v>
      </c>
      <c r="E116" s="23"/>
      <c r="F116" s="23"/>
      <c r="G116" s="23" t="s">
        <v>131</v>
      </c>
      <c r="H116" s="24"/>
      <c r="I116" s="24">
        <v>25</v>
      </c>
      <c r="J116" s="24">
        <v>6</v>
      </c>
      <c r="K116" s="24">
        <v>12</v>
      </c>
      <c r="L116" s="24">
        <v>18</v>
      </c>
      <c r="M116" s="55">
        <v>10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5</v>
      </c>
      <c r="BB116" s="24">
        <v>1</v>
      </c>
      <c r="BC116" s="24">
        <v>2</v>
      </c>
      <c r="BD116" s="24">
        <f t="shared" si="88"/>
        <v>3</v>
      </c>
      <c r="BE116" s="85">
        <v>0</v>
      </c>
      <c r="BF116" s="84">
        <f t="shared" si="89"/>
        <v>24</v>
      </c>
      <c r="BG116" s="24">
        <f t="shared" si="89"/>
        <v>1</v>
      </c>
      <c r="BH116" s="24">
        <f t="shared" si="89"/>
        <v>5</v>
      </c>
      <c r="BI116" s="24">
        <f t="shared" si="89"/>
        <v>6</v>
      </c>
      <c r="BJ116" s="85">
        <f t="shared" si="89"/>
        <v>2</v>
      </c>
      <c r="BK116" s="24">
        <v>19</v>
      </c>
      <c r="BL116" s="24">
        <v>0</v>
      </c>
      <c r="BM116" s="24">
        <v>3</v>
      </c>
      <c r="BN116" s="24">
        <f t="shared" si="90"/>
        <v>3</v>
      </c>
      <c r="BO116" s="85">
        <v>2</v>
      </c>
      <c r="BP116" s="47"/>
      <c r="BQ116" s="47"/>
      <c r="BR116" s="30">
        <v>8</v>
      </c>
      <c r="BS116" s="23" t="s">
        <v>66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 t="shared" si="71"/>
        <v>0</v>
      </c>
      <c r="CC116" s="85">
        <v>0</v>
      </c>
      <c r="CD116" s="84">
        <f t="shared" si="91"/>
        <v>3</v>
      </c>
      <c r="CE116" s="24">
        <f t="shared" si="91"/>
        <v>0</v>
      </c>
      <c r="CF116" s="24">
        <f t="shared" si="91"/>
        <v>1</v>
      </c>
      <c r="CG116" s="24">
        <f t="shared" si="91"/>
        <v>1</v>
      </c>
      <c r="CH116" s="85">
        <f t="shared" si="91"/>
        <v>2</v>
      </c>
      <c r="CI116" s="24">
        <v>3</v>
      </c>
      <c r="CJ116" s="24">
        <v>0</v>
      </c>
      <c r="CK116" s="24">
        <v>1</v>
      </c>
      <c r="CL116" s="24">
        <v>1</v>
      </c>
      <c r="CM116" s="85">
        <v>2</v>
      </c>
      <c r="CN116" s="47"/>
    </row>
    <row r="117" spans="1:92" ht="15.75" customHeight="1" x14ac:dyDescent="0.25">
      <c r="A117" s="40"/>
      <c r="D117" s="23" t="s">
        <v>41</v>
      </c>
      <c r="E117" s="23"/>
      <c r="F117" s="23"/>
      <c r="G117" s="23" t="s">
        <v>131</v>
      </c>
      <c r="H117" s="24"/>
      <c r="I117" s="24">
        <v>26</v>
      </c>
      <c r="J117" s="24">
        <v>15</v>
      </c>
      <c r="K117" s="24">
        <v>8</v>
      </c>
      <c r="L117" s="24">
        <v>23</v>
      </c>
      <c r="M117" s="55">
        <v>10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5</v>
      </c>
      <c r="BB117" s="24">
        <v>0</v>
      </c>
      <c r="BC117" s="24">
        <v>0</v>
      </c>
      <c r="BD117" s="24">
        <f t="shared" si="88"/>
        <v>0</v>
      </c>
      <c r="BE117" s="85">
        <v>0</v>
      </c>
      <c r="BF117" s="84">
        <f t="shared" si="89"/>
        <v>24</v>
      </c>
      <c r="BG117" s="24">
        <f t="shared" si="89"/>
        <v>0</v>
      </c>
      <c r="BH117" s="24">
        <f t="shared" si="89"/>
        <v>2</v>
      </c>
      <c r="BI117" s="24">
        <f t="shared" si="89"/>
        <v>2</v>
      </c>
      <c r="BJ117" s="85">
        <f t="shared" si="89"/>
        <v>0</v>
      </c>
      <c r="BK117" s="24">
        <v>19</v>
      </c>
      <c r="BL117" s="24">
        <v>0</v>
      </c>
      <c r="BM117" s="24">
        <v>2</v>
      </c>
      <c r="BN117" s="24">
        <f t="shared" si="90"/>
        <v>2</v>
      </c>
      <c r="BO117" s="85">
        <v>0</v>
      </c>
      <c r="BP117" s="47"/>
      <c r="BQ117" s="47"/>
      <c r="BR117" s="30">
        <v>9.5</v>
      </c>
      <c r="BS117" s="23" t="s">
        <v>78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 t="shared" si="71"/>
        <v>0</v>
      </c>
      <c r="CC117" s="85">
        <v>0</v>
      </c>
      <c r="CD117" s="84">
        <f t="shared" si="91"/>
        <v>1</v>
      </c>
      <c r="CE117" s="24">
        <f t="shared" si="91"/>
        <v>2</v>
      </c>
      <c r="CF117" s="24">
        <f t="shared" si="91"/>
        <v>0</v>
      </c>
      <c r="CG117" s="24">
        <f t="shared" si="91"/>
        <v>2</v>
      </c>
      <c r="CH117" s="85">
        <f t="shared" si="91"/>
        <v>0</v>
      </c>
      <c r="CI117" s="24">
        <v>1</v>
      </c>
      <c r="CJ117" s="24">
        <v>2</v>
      </c>
      <c r="CK117" s="24">
        <v>0</v>
      </c>
      <c r="CL117" s="24">
        <v>2</v>
      </c>
      <c r="CM117" s="85">
        <v>0</v>
      </c>
      <c r="CN117" s="47"/>
    </row>
    <row r="118" spans="1:92" ht="15.75" customHeight="1" thickBot="1" x14ac:dyDescent="0.3">
      <c r="A118" s="40"/>
      <c r="D118" s="23" t="s">
        <v>158</v>
      </c>
      <c r="E118" s="23"/>
      <c r="F118" s="23"/>
      <c r="G118" s="23" t="s">
        <v>131</v>
      </c>
      <c r="H118" s="24"/>
      <c r="I118" s="24">
        <v>27</v>
      </c>
      <c r="J118" s="24">
        <v>34</v>
      </c>
      <c r="K118" s="24">
        <v>27</v>
      </c>
      <c r="L118" s="24">
        <v>61</v>
      </c>
      <c r="M118" s="55">
        <v>10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55</v>
      </c>
      <c r="BB118" s="25">
        <f t="shared" ref="BB118" si="92">SUM(BB106:BB117)</f>
        <v>17</v>
      </c>
      <c r="BC118" s="25">
        <f>SUM(BC106:BC117)</f>
        <v>27</v>
      </c>
      <c r="BD118" s="25">
        <f>+BC118+BB118</f>
        <v>44</v>
      </c>
      <c r="BE118" s="89">
        <f>SUM(BE106:BE117)</f>
        <v>4</v>
      </c>
      <c r="BF118" s="88">
        <f>SUM(BF106:BF117)</f>
        <v>296</v>
      </c>
      <c r="BG118" s="25">
        <f t="shared" ref="BG118" si="93">SUM(BG106:BG117)</f>
        <v>72</v>
      </c>
      <c r="BH118" s="25">
        <f>SUM(BH106:BH117)</f>
        <v>109</v>
      </c>
      <c r="BI118" s="25">
        <f>+BH118+BG118</f>
        <v>181</v>
      </c>
      <c r="BJ118" s="89">
        <f>SUM(BJ106:BJ117)</f>
        <v>34</v>
      </c>
      <c r="BK118" s="25">
        <f>SUM(BK106:BK117)</f>
        <v>241</v>
      </c>
      <c r="BL118" s="25">
        <f t="shared" ref="BL118" si="94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30">
        <v>8</v>
      </c>
      <c r="BS118" s="23" t="s">
        <v>123</v>
      </c>
      <c r="BT118" s="23"/>
      <c r="BU118" s="23"/>
      <c r="BV118" s="23"/>
      <c r="BW118" s="24"/>
      <c r="BX118" s="23"/>
      <c r="BY118" s="84">
        <v>0</v>
      </c>
      <c r="BZ118" s="24">
        <v>0</v>
      </c>
      <c r="CA118" s="24">
        <v>0</v>
      </c>
      <c r="CB118" s="24">
        <f t="shared" si="71"/>
        <v>0</v>
      </c>
      <c r="CC118" s="85">
        <v>0</v>
      </c>
      <c r="CD118" s="84">
        <f t="shared" si="91"/>
        <v>1</v>
      </c>
      <c r="CE118" s="24">
        <f t="shared" si="91"/>
        <v>1</v>
      </c>
      <c r="CF118" s="24">
        <f t="shared" si="91"/>
        <v>0</v>
      </c>
      <c r="CG118" s="24">
        <f t="shared" si="91"/>
        <v>1</v>
      </c>
      <c r="CH118" s="85">
        <f t="shared" si="91"/>
        <v>2</v>
      </c>
      <c r="CI118" s="24">
        <v>1</v>
      </c>
      <c r="CJ118" s="24">
        <v>1</v>
      </c>
      <c r="CK118" s="24">
        <v>0</v>
      </c>
      <c r="CL118" s="24">
        <v>1</v>
      </c>
      <c r="CM118" s="85">
        <v>2</v>
      </c>
      <c r="CN118" s="47"/>
    </row>
    <row r="119" spans="1:92" ht="15.75" customHeight="1" x14ac:dyDescent="0.25">
      <c r="A119" s="40"/>
      <c r="D119" s="23" t="s">
        <v>173</v>
      </c>
      <c r="E119" s="23"/>
      <c r="F119" s="23"/>
      <c r="G119" s="16" t="s">
        <v>138</v>
      </c>
      <c r="H119" s="24"/>
      <c r="I119" s="24">
        <v>23</v>
      </c>
      <c r="J119" s="24">
        <v>1</v>
      </c>
      <c r="K119" s="24">
        <v>6</v>
      </c>
      <c r="L119" s="24">
        <v>7</v>
      </c>
      <c r="M119" s="55">
        <v>8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16</v>
      </c>
      <c r="BB119" s="24">
        <v>2</v>
      </c>
      <c r="BC119" s="24">
        <v>5</v>
      </c>
      <c r="BD119" s="24">
        <f t="shared" ref="BD119:BD130" si="95">+BB119+BC119</f>
        <v>7</v>
      </c>
      <c r="BE119" s="85">
        <v>0</v>
      </c>
      <c r="BF119" s="84">
        <f t="shared" ref="BF119:BJ130" si="96">+BK119+BA119</f>
        <v>55</v>
      </c>
      <c r="BG119" s="24">
        <f t="shared" si="96"/>
        <v>6</v>
      </c>
      <c r="BH119" s="24">
        <f t="shared" si="96"/>
        <v>10</v>
      </c>
      <c r="BI119" s="24">
        <f t="shared" si="96"/>
        <v>16</v>
      </c>
      <c r="BJ119" s="85">
        <f t="shared" si="96"/>
        <v>0</v>
      </c>
      <c r="BK119" s="15">
        <v>39</v>
      </c>
      <c r="BL119" s="15">
        <v>4</v>
      </c>
      <c r="BM119" s="15">
        <v>5</v>
      </c>
      <c r="BN119" s="15">
        <f t="shared" ref="BN119:BN130" si="97">+BL119+BM119</f>
        <v>9</v>
      </c>
      <c r="BO119" s="87">
        <v>0</v>
      </c>
      <c r="BP119" s="47"/>
      <c r="BQ119" s="47"/>
      <c r="BR119" s="57"/>
      <c r="BS119" s="34" t="s">
        <v>760</v>
      </c>
      <c r="BT119" s="34"/>
      <c r="BU119" s="34"/>
      <c r="BV119" s="57"/>
      <c r="BW119" s="15"/>
      <c r="BX119" s="34"/>
      <c r="BY119" s="86">
        <f t="shared" ref="BY119:CM119" si="98">SUM(BY82:BY118)</f>
        <v>20</v>
      </c>
      <c r="BZ119" s="15">
        <f t="shared" si="98"/>
        <v>3</v>
      </c>
      <c r="CA119" s="15">
        <f t="shared" si="98"/>
        <v>9</v>
      </c>
      <c r="CB119" s="15">
        <f t="shared" si="98"/>
        <v>12</v>
      </c>
      <c r="CC119" s="87">
        <f t="shared" si="98"/>
        <v>2</v>
      </c>
      <c r="CD119" s="86">
        <f t="shared" si="98"/>
        <v>90.5</v>
      </c>
      <c r="CE119" s="15">
        <f t="shared" si="98"/>
        <v>18</v>
      </c>
      <c r="CF119" s="15">
        <f t="shared" si="98"/>
        <v>29</v>
      </c>
      <c r="CG119" s="15">
        <f t="shared" si="98"/>
        <v>47</v>
      </c>
      <c r="CH119" s="87">
        <f t="shared" si="98"/>
        <v>8</v>
      </c>
      <c r="CI119" s="86">
        <f t="shared" si="98"/>
        <v>70.5</v>
      </c>
      <c r="CJ119" s="15">
        <f t="shared" si="98"/>
        <v>15</v>
      </c>
      <c r="CK119" s="15">
        <f t="shared" si="98"/>
        <v>20</v>
      </c>
      <c r="CL119" s="15">
        <f t="shared" si="98"/>
        <v>35</v>
      </c>
      <c r="CM119" s="87">
        <f t="shared" si="98"/>
        <v>6</v>
      </c>
      <c r="CN119" s="47"/>
    </row>
    <row r="120" spans="1:92" ht="15.75" customHeight="1" thickBot="1" x14ac:dyDescent="0.3">
      <c r="A120" s="40"/>
      <c r="D120" s="23" t="s">
        <v>119</v>
      </c>
      <c r="E120" s="23"/>
      <c r="F120" s="23"/>
      <c r="G120" s="23" t="s">
        <v>19</v>
      </c>
      <c r="H120" s="24"/>
      <c r="I120" s="24">
        <v>24</v>
      </c>
      <c r="J120" s="24">
        <v>32</v>
      </c>
      <c r="K120" s="24">
        <v>11</v>
      </c>
      <c r="L120" s="24">
        <v>43</v>
      </c>
      <c r="M120" s="55">
        <v>8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95"/>
        <v>0</v>
      </c>
      <c r="BE120" s="85">
        <v>0</v>
      </c>
      <c r="BF120" s="84">
        <f t="shared" si="96"/>
        <v>5</v>
      </c>
      <c r="BG120" s="24">
        <f t="shared" si="96"/>
        <v>0</v>
      </c>
      <c r="BH120" s="24">
        <f t="shared" si="96"/>
        <v>0</v>
      </c>
      <c r="BI120" s="24">
        <f t="shared" si="96"/>
        <v>0</v>
      </c>
      <c r="BJ120" s="85">
        <f t="shared" si="96"/>
        <v>0</v>
      </c>
      <c r="BK120" s="24">
        <v>5</v>
      </c>
      <c r="BL120" s="24">
        <v>0</v>
      </c>
      <c r="BM120" s="24">
        <v>0</v>
      </c>
      <c r="BN120" s="24">
        <f t="shared" si="97"/>
        <v>0</v>
      </c>
      <c r="BO120" s="85">
        <v>0</v>
      </c>
      <c r="BP120" s="47"/>
      <c r="BQ120" s="47"/>
      <c r="BR120" s="30"/>
      <c r="BS120" s="23" t="s">
        <v>774</v>
      </c>
      <c r="BT120" s="23"/>
      <c r="BU120" s="23"/>
      <c r="BV120" s="30"/>
      <c r="BW120" s="24"/>
      <c r="BX120" s="23"/>
      <c r="BY120" s="84">
        <f>+BY119+BY56+AC103-1</f>
        <v>114</v>
      </c>
      <c r="BZ120" s="24">
        <f>+BZ119+BZ56</f>
        <v>21</v>
      </c>
      <c r="CA120" s="24">
        <f>+CA119+CA56</f>
        <v>46</v>
      </c>
      <c r="CB120" s="24">
        <f>+CB119+CB56</f>
        <v>67</v>
      </c>
      <c r="CC120" s="85">
        <f>+CC119+CC56</f>
        <v>10</v>
      </c>
      <c r="CD120" s="84">
        <f>+CD119+CD56+AC92-1-1</f>
        <v>539.5</v>
      </c>
      <c r="CE120" s="24">
        <f>+CE119+CE56</f>
        <v>128</v>
      </c>
      <c r="CF120" s="24">
        <f>+CF119+CF56</f>
        <v>195</v>
      </c>
      <c r="CG120" s="24">
        <f>+CG119+CG56</f>
        <v>323</v>
      </c>
      <c r="CH120" s="85">
        <f>+CH119+CH56</f>
        <v>60</v>
      </c>
      <c r="CI120" s="84">
        <f>+CI119+CI56+AC121-1-1</f>
        <v>424.5</v>
      </c>
      <c r="CJ120" s="24">
        <f>+CJ119+CJ56</f>
        <v>107</v>
      </c>
      <c r="CK120" s="24">
        <f>+CK119+CK56</f>
        <v>149</v>
      </c>
      <c r="CL120" s="24">
        <f>+CL119+CL56</f>
        <v>256</v>
      </c>
      <c r="CM120" s="85">
        <f>+CM119+CM56</f>
        <v>50</v>
      </c>
      <c r="CN120" s="47"/>
    </row>
    <row r="121" spans="1:92" ht="15.75" customHeight="1" x14ac:dyDescent="0.25">
      <c r="A121" s="40"/>
      <c r="D121" s="23" t="s">
        <v>38</v>
      </c>
      <c r="E121" s="23"/>
      <c r="F121" s="23"/>
      <c r="G121" s="23" t="s">
        <v>25</v>
      </c>
      <c r="H121" s="24"/>
      <c r="I121" s="24">
        <v>25</v>
      </c>
      <c r="J121" s="24">
        <v>4</v>
      </c>
      <c r="K121" s="24">
        <v>13</v>
      </c>
      <c r="L121" s="24">
        <v>17</v>
      </c>
      <c r="M121" s="55">
        <v>8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4</v>
      </c>
      <c r="BB121" s="24">
        <v>5</v>
      </c>
      <c r="BC121" s="24">
        <v>2</v>
      </c>
      <c r="BD121" s="24">
        <f t="shared" si="95"/>
        <v>7</v>
      </c>
      <c r="BE121" s="85">
        <v>4</v>
      </c>
      <c r="BF121" s="84">
        <f t="shared" si="96"/>
        <v>22</v>
      </c>
      <c r="BG121" s="24">
        <f t="shared" si="96"/>
        <v>23</v>
      </c>
      <c r="BH121" s="24">
        <f t="shared" si="96"/>
        <v>16</v>
      </c>
      <c r="BI121" s="24">
        <f t="shared" si="96"/>
        <v>39</v>
      </c>
      <c r="BJ121" s="85">
        <f t="shared" si="96"/>
        <v>10</v>
      </c>
      <c r="BK121" s="24">
        <v>18</v>
      </c>
      <c r="BL121" s="24">
        <v>18</v>
      </c>
      <c r="BM121" s="24">
        <v>14</v>
      </c>
      <c r="BN121" s="24">
        <f t="shared" si="97"/>
        <v>32</v>
      </c>
      <c r="BO121" s="85">
        <v>6</v>
      </c>
      <c r="BP121" s="47"/>
      <c r="BQ121" s="47"/>
      <c r="BR121" s="16"/>
      <c r="BT121" s="16"/>
      <c r="BU121" s="16"/>
      <c r="BV121" s="16"/>
      <c r="BW121" s="16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47"/>
    </row>
    <row r="122" spans="1:92" ht="15.75" customHeight="1" x14ac:dyDescent="0.25">
      <c r="A122" s="40"/>
      <c r="D122" s="23" t="s">
        <v>179</v>
      </c>
      <c r="E122" s="23"/>
      <c r="F122" s="23"/>
      <c r="G122" s="23" t="s">
        <v>19</v>
      </c>
      <c r="H122" s="24"/>
      <c r="I122" s="24">
        <v>27</v>
      </c>
      <c r="J122" s="24">
        <v>6</v>
      </c>
      <c r="K122" s="24">
        <v>16</v>
      </c>
      <c r="L122" s="24">
        <v>22</v>
      </c>
      <c r="M122" s="55">
        <v>8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4</v>
      </c>
      <c r="BB122" s="24">
        <v>4</v>
      </c>
      <c r="BC122" s="24">
        <v>1</v>
      </c>
      <c r="BD122" s="24">
        <f t="shared" si="95"/>
        <v>5</v>
      </c>
      <c r="BE122" s="85">
        <v>0</v>
      </c>
      <c r="BF122" s="84">
        <f t="shared" si="96"/>
        <v>23</v>
      </c>
      <c r="BG122" s="24">
        <f t="shared" si="96"/>
        <v>6</v>
      </c>
      <c r="BH122" s="24">
        <f t="shared" si="96"/>
        <v>10</v>
      </c>
      <c r="BI122" s="24">
        <f t="shared" si="96"/>
        <v>16</v>
      </c>
      <c r="BJ122" s="85">
        <f t="shared" si="96"/>
        <v>2</v>
      </c>
      <c r="BK122" s="24">
        <v>19</v>
      </c>
      <c r="BL122" s="24">
        <v>2</v>
      </c>
      <c r="BM122" s="24">
        <v>9</v>
      </c>
      <c r="BN122" s="24">
        <f t="shared" si="97"/>
        <v>11</v>
      </c>
      <c r="BO122" s="85">
        <v>2</v>
      </c>
      <c r="BP122" s="47"/>
      <c r="BQ122" s="47"/>
      <c r="BR122" s="30"/>
      <c r="BS122" s="23" t="s">
        <v>107</v>
      </c>
      <c r="BT122" s="23"/>
      <c r="BU122" s="23"/>
      <c r="BV122" s="30"/>
      <c r="BW122" s="24"/>
      <c r="BX122" s="23"/>
      <c r="BY122" s="24">
        <f t="shared" ref="BY122:CM122" si="99">+BA119+BA106+BA93+BA80+BA46+BA33+BA20+BA7</f>
        <v>114</v>
      </c>
      <c r="BZ122" s="24">
        <f t="shared" si="99"/>
        <v>21</v>
      </c>
      <c r="CA122" s="24">
        <f t="shared" si="99"/>
        <v>46</v>
      </c>
      <c r="CB122" s="24">
        <f t="shared" si="99"/>
        <v>67</v>
      </c>
      <c r="CC122" s="24">
        <f t="shared" si="99"/>
        <v>10</v>
      </c>
      <c r="CD122" s="24">
        <f t="shared" si="99"/>
        <v>538.5</v>
      </c>
      <c r="CE122" s="24">
        <f t="shared" si="99"/>
        <v>128</v>
      </c>
      <c r="CF122" s="24">
        <f t="shared" si="99"/>
        <v>195</v>
      </c>
      <c r="CG122" s="24">
        <f t="shared" si="99"/>
        <v>323</v>
      </c>
      <c r="CH122" s="24">
        <f t="shared" si="99"/>
        <v>60</v>
      </c>
      <c r="CI122" s="24">
        <f t="shared" si="99"/>
        <v>424.5</v>
      </c>
      <c r="CJ122" s="24">
        <f t="shared" si="99"/>
        <v>107</v>
      </c>
      <c r="CK122" s="24">
        <f t="shared" si="99"/>
        <v>149</v>
      </c>
      <c r="CL122" s="24">
        <f t="shared" si="99"/>
        <v>256</v>
      </c>
      <c r="CM122" s="24">
        <f t="shared" si="99"/>
        <v>50</v>
      </c>
      <c r="CN122" s="47"/>
    </row>
    <row r="123" spans="1:92" ht="15.75" customHeight="1" x14ac:dyDescent="0.25">
      <c r="A123" s="40"/>
      <c r="D123" s="23" t="s">
        <v>37</v>
      </c>
      <c r="E123" s="23"/>
      <c r="F123" s="23"/>
      <c r="G123" s="23" t="s">
        <v>17</v>
      </c>
      <c r="H123" s="24"/>
      <c r="I123" s="24">
        <v>18</v>
      </c>
      <c r="J123" s="24">
        <v>6</v>
      </c>
      <c r="K123" s="24">
        <v>15</v>
      </c>
      <c r="L123" s="24">
        <v>21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5</v>
      </c>
      <c r="BB123" s="24">
        <v>0</v>
      </c>
      <c r="BC123" s="24">
        <v>0</v>
      </c>
      <c r="BD123" s="24">
        <f t="shared" si="95"/>
        <v>0</v>
      </c>
      <c r="BE123" s="85">
        <v>2</v>
      </c>
      <c r="BF123" s="84">
        <f t="shared" si="96"/>
        <v>27</v>
      </c>
      <c r="BG123" s="24">
        <f t="shared" si="96"/>
        <v>0</v>
      </c>
      <c r="BH123" s="24">
        <f t="shared" si="96"/>
        <v>13</v>
      </c>
      <c r="BI123" s="24">
        <f t="shared" si="96"/>
        <v>13</v>
      </c>
      <c r="BJ123" s="85">
        <f t="shared" si="96"/>
        <v>2</v>
      </c>
      <c r="BK123" s="24">
        <v>22</v>
      </c>
      <c r="BL123" s="24">
        <v>0</v>
      </c>
      <c r="BM123" s="24">
        <v>13</v>
      </c>
      <c r="BN123" s="24">
        <f t="shared" si="97"/>
        <v>13</v>
      </c>
      <c r="BO123" s="85">
        <v>0</v>
      </c>
      <c r="BP123" s="47"/>
      <c r="BQ123" s="47"/>
      <c r="BR123" s="30"/>
      <c r="BS123" s="23"/>
      <c r="BW123" s="24"/>
      <c r="BX123" s="23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47"/>
    </row>
    <row r="124" spans="1:92" ht="15.75" customHeight="1" x14ac:dyDescent="0.25">
      <c r="A124" s="40"/>
      <c r="D124" s="23" t="s">
        <v>62</v>
      </c>
      <c r="E124" s="23"/>
      <c r="F124" s="23"/>
      <c r="G124" s="16" t="s">
        <v>21</v>
      </c>
      <c r="H124" s="24"/>
      <c r="I124" s="24">
        <v>21</v>
      </c>
      <c r="J124" s="24">
        <v>17</v>
      </c>
      <c r="K124" s="24">
        <v>7</v>
      </c>
      <c r="L124" s="24">
        <v>24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4</v>
      </c>
      <c r="BB124" s="24">
        <v>2</v>
      </c>
      <c r="BC124" s="24">
        <v>4</v>
      </c>
      <c r="BD124" s="24">
        <f t="shared" si="95"/>
        <v>6</v>
      </c>
      <c r="BE124" s="85">
        <v>2</v>
      </c>
      <c r="BF124" s="84">
        <f t="shared" si="96"/>
        <v>23</v>
      </c>
      <c r="BG124" s="24">
        <f t="shared" si="96"/>
        <v>20</v>
      </c>
      <c r="BH124" s="24">
        <f t="shared" si="96"/>
        <v>19</v>
      </c>
      <c r="BI124" s="24">
        <f t="shared" si="96"/>
        <v>39</v>
      </c>
      <c r="BJ124" s="85">
        <f t="shared" si="96"/>
        <v>4</v>
      </c>
      <c r="BK124" s="24">
        <v>19</v>
      </c>
      <c r="BL124" s="24">
        <v>18</v>
      </c>
      <c r="BM124" s="24">
        <v>15</v>
      </c>
      <c r="BN124" s="24">
        <f t="shared" si="97"/>
        <v>33</v>
      </c>
      <c r="BO124" s="85">
        <v>2</v>
      </c>
      <c r="BP124" s="47"/>
      <c r="BQ124" s="47"/>
      <c r="BR124" s="30"/>
      <c r="BS124" s="23"/>
      <c r="BT124" s="23"/>
      <c r="BU124" s="23"/>
      <c r="BV124" s="30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105</v>
      </c>
      <c r="E125" s="23"/>
      <c r="F125" s="23"/>
      <c r="G125" s="23" t="s">
        <v>131</v>
      </c>
      <c r="H125" s="24"/>
      <c r="I125" s="24">
        <v>21</v>
      </c>
      <c r="J125" s="24">
        <v>0</v>
      </c>
      <c r="K125" s="24">
        <v>6</v>
      </c>
      <c r="L125" s="24">
        <v>6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4</v>
      </c>
      <c r="BB125" s="24">
        <v>0</v>
      </c>
      <c r="BC125" s="24">
        <v>2</v>
      </c>
      <c r="BD125" s="24">
        <f t="shared" si="95"/>
        <v>2</v>
      </c>
      <c r="BE125" s="85">
        <v>0</v>
      </c>
      <c r="BF125" s="84">
        <f t="shared" si="96"/>
        <v>24</v>
      </c>
      <c r="BG125" s="24">
        <f t="shared" si="96"/>
        <v>1</v>
      </c>
      <c r="BH125" s="24">
        <f t="shared" si="96"/>
        <v>10</v>
      </c>
      <c r="BI125" s="24">
        <f t="shared" si="96"/>
        <v>11</v>
      </c>
      <c r="BJ125" s="85">
        <f t="shared" si="96"/>
        <v>4</v>
      </c>
      <c r="BK125" s="24">
        <v>20</v>
      </c>
      <c r="BL125" s="24">
        <v>1</v>
      </c>
      <c r="BM125" s="24">
        <v>8</v>
      </c>
      <c r="BN125" s="24">
        <f t="shared" si="97"/>
        <v>9</v>
      </c>
      <c r="BO125" s="85">
        <v>4</v>
      </c>
      <c r="BP125" s="47"/>
      <c r="BQ125" s="47"/>
      <c r="BR125" s="30"/>
      <c r="BS125" s="23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 t="s">
        <v>174</v>
      </c>
      <c r="E126" s="23"/>
      <c r="F126" s="23"/>
      <c r="G126" s="23" t="s">
        <v>25</v>
      </c>
      <c r="H126" s="24"/>
      <c r="I126" s="24">
        <v>22</v>
      </c>
      <c r="J126" s="24">
        <v>3</v>
      </c>
      <c r="K126" s="24">
        <v>7</v>
      </c>
      <c r="L126" s="24">
        <v>10</v>
      </c>
      <c r="M126" s="55">
        <v>6</v>
      </c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4</v>
      </c>
      <c r="BB126" s="24">
        <v>0</v>
      </c>
      <c r="BC126" s="24">
        <v>0</v>
      </c>
      <c r="BD126" s="24">
        <f t="shared" si="95"/>
        <v>0</v>
      </c>
      <c r="BE126" s="85">
        <v>0</v>
      </c>
      <c r="BF126" s="84">
        <f t="shared" si="96"/>
        <v>22</v>
      </c>
      <c r="BG126" s="24">
        <f t="shared" si="96"/>
        <v>2</v>
      </c>
      <c r="BH126" s="24">
        <f t="shared" si="96"/>
        <v>3</v>
      </c>
      <c r="BI126" s="24">
        <f t="shared" si="96"/>
        <v>5</v>
      </c>
      <c r="BJ126" s="85">
        <f t="shared" si="96"/>
        <v>2</v>
      </c>
      <c r="BK126" s="24">
        <v>18</v>
      </c>
      <c r="BL126" s="24">
        <v>2</v>
      </c>
      <c r="BM126" s="24">
        <v>3</v>
      </c>
      <c r="BN126" s="24">
        <f t="shared" si="97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D127" s="23" t="s">
        <v>61</v>
      </c>
      <c r="E127" s="23"/>
      <c r="F127" s="23"/>
      <c r="G127" s="23" t="s">
        <v>17</v>
      </c>
      <c r="H127" s="24"/>
      <c r="I127" s="24">
        <v>23</v>
      </c>
      <c r="J127" s="24">
        <v>27</v>
      </c>
      <c r="K127" s="24">
        <v>20</v>
      </c>
      <c r="L127" s="24">
        <v>47</v>
      </c>
      <c r="M127" s="55">
        <v>6</v>
      </c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2</v>
      </c>
      <c r="BB127" s="24">
        <v>0</v>
      </c>
      <c r="BC127" s="24">
        <v>0</v>
      </c>
      <c r="BD127" s="24">
        <f t="shared" si="95"/>
        <v>0</v>
      </c>
      <c r="BE127" s="85">
        <v>0</v>
      </c>
      <c r="BF127" s="84">
        <f t="shared" si="96"/>
        <v>24</v>
      </c>
      <c r="BG127" s="24">
        <f t="shared" si="96"/>
        <v>4</v>
      </c>
      <c r="BH127" s="24">
        <f t="shared" si="96"/>
        <v>7</v>
      </c>
      <c r="BI127" s="24">
        <f t="shared" si="96"/>
        <v>11</v>
      </c>
      <c r="BJ127" s="85">
        <f t="shared" si="96"/>
        <v>0</v>
      </c>
      <c r="BK127" s="24">
        <v>22</v>
      </c>
      <c r="BL127" s="24">
        <v>4</v>
      </c>
      <c r="BM127" s="24">
        <v>7</v>
      </c>
      <c r="BN127" s="24">
        <f t="shared" si="97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D128" s="23" t="s">
        <v>104</v>
      </c>
      <c r="E128" s="23"/>
      <c r="F128" s="23"/>
      <c r="G128" s="23" t="s">
        <v>25</v>
      </c>
      <c r="H128" s="24"/>
      <c r="I128" s="24">
        <v>23</v>
      </c>
      <c r="J128" s="24">
        <v>3</v>
      </c>
      <c r="K128" s="24">
        <v>17</v>
      </c>
      <c r="L128" s="24">
        <v>20</v>
      </c>
      <c r="M128" s="55">
        <v>6</v>
      </c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2</v>
      </c>
      <c r="BB128" s="24">
        <v>1</v>
      </c>
      <c r="BC128" s="24">
        <v>0</v>
      </c>
      <c r="BD128" s="24">
        <f t="shared" si="95"/>
        <v>1</v>
      </c>
      <c r="BE128" s="85">
        <v>0</v>
      </c>
      <c r="BF128" s="84">
        <f t="shared" si="96"/>
        <v>20</v>
      </c>
      <c r="BG128" s="24">
        <f t="shared" si="96"/>
        <v>5</v>
      </c>
      <c r="BH128" s="24">
        <f t="shared" si="96"/>
        <v>6</v>
      </c>
      <c r="BI128" s="24">
        <f t="shared" si="96"/>
        <v>11</v>
      </c>
      <c r="BJ128" s="85">
        <f t="shared" si="96"/>
        <v>0</v>
      </c>
      <c r="BK128" s="24">
        <v>18</v>
      </c>
      <c r="BL128" s="24">
        <v>4</v>
      </c>
      <c r="BM128" s="24">
        <v>6</v>
      </c>
      <c r="BN128" s="24">
        <f t="shared" si="97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D129" s="23" t="s">
        <v>49</v>
      </c>
      <c r="E129" s="23"/>
      <c r="F129" s="23"/>
      <c r="G129" s="16" t="s">
        <v>138</v>
      </c>
      <c r="H129" s="24"/>
      <c r="I129" s="24">
        <v>25</v>
      </c>
      <c r="J129" s="24">
        <v>12</v>
      </c>
      <c r="K129" s="24">
        <v>9</v>
      </c>
      <c r="L129" s="24">
        <v>21</v>
      </c>
      <c r="M129" s="55">
        <v>6</v>
      </c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5</v>
      </c>
      <c r="BB129" s="24">
        <v>0</v>
      </c>
      <c r="BC129" s="24">
        <v>1</v>
      </c>
      <c r="BD129" s="24">
        <f t="shared" si="95"/>
        <v>1</v>
      </c>
      <c r="BE129" s="85">
        <v>0</v>
      </c>
      <c r="BF129" s="84">
        <f t="shared" si="96"/>
        <v>24</v>
      </c>
      <c r="BG129" s="24">
        <f t="shared" si="96"/>
        <v>2</v>
      </c>
      <c r="BH129" s="24">
        <f t="shared" si="96"/>
        <v>5</v>
      </c>
      <c r="BI129" s="24">
        <f t="shared" si="96"/>
        <v>7</v>
      </c>
      <c r="BJ129" s="85">
        <f t="shared" si="96"/>
        <v>0</v>
      </c>
      <c r="BK129" s="24">
        <v>19</v>
      </c>
      <c r="BL129" s="24">
        <v>2</v>
      </c>
      <c r="BM129" s="24">
        <v>4</v>
      </c>
      <c r="BN129" s="24">
        <f t="shared" si="97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D130" s="23" t="s">
        <v>157</v>
      </c>
      <c r="G130" s="16" t="s">
        <v>138</v>
      </c>
      <c r="H130" s="24"/>
      <c r="I130" s="24">
        <v>26</v>
      </c>
      <c r="J130" s="24">
        <v>3</v>
      </c>
      <c r="K130" s="24">
        <v>12</v>
      </c>
      <c r="L130" s="24">
        <v>15</v>
      </c>
      <c r="M130" s="55">
        <v>6</v>
      </c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5</v>
      </c>
      <c r="BB130" s="24">
        <v>1</v>
      </c>
      <c r="BC130" s="24">
        <v>3</v>
      </c>
      <c r="BD130" s="24">
        <f t="shared" si="95"/>
        <v>4</v>
      </c>
      <c r="BE130" s="85">
        <v>2</v>
      </c>
      <c r="BF130" s="84">
        <f t="shared" si="96"/>
        <v>27</v>
      </c>
      <c r="BG130" s="24">
        <f t="shared" si="96"/>
        <v>1</v>
      </c>
      <c r="BH130" s="24">
        <f t="shared" si="96"/>
        <v>8</v>
      </c>
      <c r="BI130" s="24">
        <f t="shared" si="96"/>
        <v>9</v>
      </c>
      <c r="BJ130" s="85">
        <f t="shared" si="96"/>
        <v>4</v>
      </c>
      <c r="BK130" s="24">
        <v>22</v>
      </c>
      <c r="BL130" s="24">
        <v>0</v>
      </c>
      <c r="BM130" s="24">
        <v>5</v>
      </c>
      <c r="BN130" s="24">
        <f t="shared" si="97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D131" s="23" t="s">
        <v>52</v>
      </c>
      <c r="E131" s="23"/>
      <c r="F131" s="23"/>
      <c r="G131" s="23" t="s">
        <v>25</v>
      </c>
      <c r="H131" s="24"/>
      <c r="I131" s="24">
        <v>26</v>
      </c>
      <c r="J131" s="24">
        <v>2</v>
      </c>
      <c r="K131" s="24">
        <v>8</v>
      </c>
      <c r="L131" s="24">
        <v>10</v>
      </c>
      <c r="M131" s="55">
        <v>6</v>
      </c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55</v>
      </c>
      <c r="BB131" s="25">
        <f t="shared" ref="BB131" si="100">SUM(BB119:BB130)</f>
        <v>15</v>
      </c>
      <c r="BC131" s="25">
        <f>SUM(BC119:BC130)</f>
        <v>18</v>
      </c>
      <c r="BD131" s="25">
        <f>+BC131+BB131</f>
        <v>33</v>
      </c>
      <c r="BE131" s="89">
        <f>SUM(BE119:BE130)</f>
        <v>10</v>
      </c>
      <c r="BF131" s="88">
        <f>SUM(BF119:BF130)</f>
        <v>296</v>
      </c>
      <c r="BG131" s="25">
        <f t="shared" ref="BG131" si="101">SUM(BG119:BG130)</f>
        <v>70</v>
      </c>
      <c r="BH131" s="25">
        <f>SUM(BH119:BH130)</f>
        <v>107</v>
      </c>
      <c r="BI131" s="25">
        <f>+BH131+BG131</f>
        <v>177</v>
      </c>
      <c r="BJ131" s="89">
        <f>SUM(BJ119:BJ130)</f>
        <v>28</v>
      </c>
      <c r="BK131" s="25">
        <f>SUM(BK119:BK130)</f>
        <v>241</v>
      </c>
      <c r="BL131" s="25">
        <f t="shared" ref="BL131" si="102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D132" s="23" t="s">
        <v>171</v>
      </c>
      <c r="E132" s="23"/>
      <c r="F132" s="23"/>
      <c r="G132" s="23" t="s">
        <v>131</v>
      </c>
      <c r="H132" s="24"/>
      <c r="I132" s="24">
        <v>27</v>
      </c>
      <c r="J132" s="24">
        <v>28</v>
      </c>
      <c r="K132" s="24">
        <v>38</v>
      </c>
      <c r="L132" s="24">
        <v>66</v>
      </c>
      <c r="M132" s="55">
        <v>6</v>
      </c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438</v>
      </c>
      <c r="BB132" s="95">
        <f t="shared" ref="BB132:BE132" si="103">+BB131+BB118+BB105+BB92+BB58+BB45+BB32+BB19</f>
        <v>104</v>
      </c>
      <c r="BC132" s="95">
        <f t="shared" si="103"/>
        <v>158</v>
      </c>
      <c r="BD132" s="95">
        <f t="shared" si="103"/>
        <v>262</v>
      </c>
      <c r="BE132" s="95">
        <f t="shared" si="103"/>
        <v>64</v>
      </c>
      <c r="BF132" s="94">
        <f>+BF131+BF118+BF105+BF92+BF58+BF45+BF32+BF19</f>
        <v>2367</v>
      </c>
      <c r="BG132" s="95">
        <f t="shared" ref="BG132:BJ132" si="104">+BG131+BG118+BG105+BG92+BG58+BG45+BG32+BG19</f>
        <v>610</v>
      </c>
      <c r="BH132" s="95">
        <f t="shared" si="104"/>
        <v>974</v>
      </c>
      <c r="BI132" s="95">
        <f t="shared" si="104"/>
        <v>1584</v>
      </c>
      <c r="BJ132" s="96">
        <f t="shared" si="104"/>
        <v>318</v>
      </c>
      <c r="BK132" s="95">
        <f>+BK131+BK118+BK105+BK92+BK58+BK45+BK32+BK19</f>
        <v>1929</v>
      </c>
      <c r="BL132" s="95">
        <f t="shared" ref="BL132:BO132" si="105">+BL131+BL118+BL105+BL92+BL58+BL45+BL32+BL19</f>
        <v>506</v>
      </c>
      <c r="BM132" s="95">
        <f t="shared" si="105"/>
        <v>816</v>
      </c>
      <c r="BN132" s="95">
        <f t="shared" si="105"/>
        <v>1322</v>
      </c>
      <c r="BO132" s="96">
        <f t="shared" si="105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27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26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7" si="106">SUMIF($C$4:$C$11,$C150,G$4:G$11)+SUMIF($C$163:$C$170,$C150,G$163:G$170)</f>
        <v>19</v>
      </c>
      <c r="H150" s="67">
        <f t="shared" si="106"/>
        <v>4</v>
      </c>
      <c r="I150" s="67">
        <f t="shared" si="106"/>
        <v>4</v>
      </c>
      <c r="J150" s="67">
        <f t="shared" ref="J150:J157" si="107">G150*2+I150*1</f>
        <v>42</v>
      </c>
      <c r="K150" s="71">
        <f t="shared" ref="K150:K157" si="108">+J150/((G150+H150+I150)*2)</f>
        <v>0.77777777777777779</v>
      </c>
      <c r="L150" s="67">
        <f t="shared" ref="L150:O157" si="109">SUMIF($C$4:$C$11,$C150,L$4:L$11)+SUMIF($C$163:$C$170,$C150,L$163:L$170)</f>
        <v>102</v>
      </c>
      <c r="M150" s="67">
        <f t="shared" si="109"/>
        <v>47</v>
      </c>
      <c r="N150" s="67">
        <f t="shared" si="109"/>
        <v>166</v>
      </c>
      <c r="O150" s="67">
        <f t="shared" si="109"/>
        <v>50</v>
      </c>
      <c r="P150" s="5">
        <v>1</v>
      </c>
      <c r="Q150" s="45"/>
    </row>
    <row r="151" spans="1:92" ht="18" x14ac:dyDescent="0.25">
      <c r="A151" s="40"/>
      <c r="B151" s="67" t="s">
        <v>743</v>
      </c>
      <c r="C151" s="72" t="s">
        <v>23</v>
      </c>
      <c r="D151" s="70"/>
      <c r="E151" s="72"/>
      <c r="F151" s="70"/>
      <c r="G151" s="67">
        <f t="shared" si="106"/>
        <v>18</v>
      </c>
      <c r="H151" s="67">
        <f t="shared" si="106"/>
        <v>5</v>
      </c>
      <c r="I151" s="67">
        <f t="shared" si="106"/>
        <v>4</v>
      </c>
      <c r="J151" s="67">
        <f t="shared" si="107"/>
        <v>40</v>
      </c>
      <c r="K151" s="71">
        <f t="shared" si="108"/>
        <v>0.7407407407407407</v>
      </c>
      <c r="L151" s="67">
        <f t="shared" si="109"/>
        <v>93</v>
      </c>
      <c r="M151" s="67">
        <f t="shared" si="109"/>
        <v>58</v>
      </c>
      <c r="N151" s="67">
        <f t="shared" si="109"/>
        <v>152</v>
      </c>
      <c r="O151" s="67">
        <f t="shared" si="109"/>
        <v>48</v>
      </c>
      <c r="P151" s="5">
        <v>2</v>
      </c>
      <c r="Q151" s="40"/>
    </row>
    <row r="152" spans="1:92" ht="18" x14ac:dyDescent="0.25">
      <c r="A152" s="40"/>
      <c r="B152" s="67" t="s">
        <v>742</v>
      </c>
      <c r="C152" s="68" t="s">
        <v>160</v>
      </c>
      <c r="D152" s="69"/>
      <c r="E152" s="68"/>
      <c r="F152" s="70"/>
      <c r="G152" s="67">
        <f t="shared" si="106"/>
        <v>16</v>
      </c>
      <c r="H152" s="67">
        <f t="shared" si="106"/>
        <v>8</v>
      </c>
      <c r="I152" s="67">
        <f t="shared" si="106"/>
        <v>3</v>
      </c>
      <c r="J152" s="67">
        <f t="shared" si="107"/>
        <v>35</v>
      </c>
      <c r="K152" s="71">
        <f t="shared" si="108"/>
        <v>0.64814814814814814</v>
      </c>
      <c r="L152" s="67">
        <f t="shared" si="109"/>
        <v>92</v>
      </c>
      <c r="M152" s="67">
        <f t="shared" si="109"/>
        <v>76</v>
      </c>
      <c r="N152" s="67">
        <f t="shared" si="109"/>
        <v>146</v>
      </c>
      <c r="O152" s="67">
        <f t="shared" si="109"/>
        <v>46</v>
      </c>
      <c r="P152" s="5">
        <v>3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106"/>
        <v>11</v>
      </c>
      <c r="H153" s="67">
        <f t="shared" si="106"/>
        <v>11</v>
      </c>
      <c r="I153" s="67">
        <f t="shared" si="106"/>
        <v>5</v>
      </c>
      <c r="J153" s="67">
        <f t="shared" si="107"/>
        <v>27</v>
      </c>
      <c r="K153" s="71">
        <f t="shared" si="108"/>
        <v>0.5</v>
      </c>
      <c r="L153" s="67">
        <f t="shared" si="109"/>
        <v>72</v>
      </c>
      <c r="M153" s="67">
        <f t="shared" si="109"/>
        <v>69</v>
      </c>
      <c r="N153" s="67">
        <f t="shared" si="109"/>
        <v>109</v>
      </c>
      <c r="O153" s="67">
        <f t="shared" si="109"/>
        <v>34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106"/>
        <v>10</v>
      </c>
      <c r="H154" s="67">
        <f t="shared" si="106"/>
        <v>14</v>
      </c>
      <c r="I154" s="67">
        <f t="shared" si="106"/>
        <v>3</v>
      </c>
      <c r="J154" s="67">
        <f t="shared" si="107"/>
        <v>23</v>
      </c>
      <c r="K154" s="71">
        <f t="shared" si="108"/>
        <v>0.42592592592592593</v>
      </c>
      <c r="L154" s="67">
        <f t="shared" si="109"/>
        <v>76</v>
      </c>
      <c r="M154" s="67">
        <f t="shared" si="109"/>
        <v>82</v>
      </c>
      <c r="N154" s="67">
        <f t="shared" si="109"/>
        <v>118</v>
      </c>
      <c r="O154" s="67">
        <f t="shared" si="109"/>
        <v>34</v>
      </c>
      <c r="P154" s="5">
        <v>5</v>
      </c>
      <c r="Q154" s="40"/>
    </row>
    <row r="155" spans="1:92" ht="18" x14ac:dyDescent="0.25">
      <c r="A155" s="40"/>
      <c r="B155" s="67" t="s">
        <v>749</v>
      </c>
      <c r="C155" s="72" t="s">
        <v>15</v>
      </c>
      <c r="D155" s="70"/>
      <c r="E155" s="72"/>
      <c r="F155" s="70"/>
      <c r="G155" s="67">
        <f t="shared" si="106"/>
        <v>8</v>
      </c>
      <c r="H155" s="67">
        <f t="shared" si="106"/>
        <v>17</v>
      </c>
      <c r="I155" s="67">
        <f t="shared" si="106"/>
        <v>2</v>
      </c>
      <c r="J155" s="67">
        <f t="shared" si="107"/>
        <v>18</v>
      </c>
      <c r="K155" s="71">
        <f t="shared" si="108"/>
        <v>0.33333333333333331</v>
      </c>
      <c r="L155" s="67">
        <f t="shared" si="109"/>
        <v>70</v>
      </c>
      <c r="M155" s="67">
        <f t="shared" si="109"/>
        <v>102</v>
      </c>
      <c r="N155" s="67">
        <f t="shared" si="109"/>
        <v>107</v>
      </c>
      <c r="O155" s="67">
        <f t="shared" si="109"/>
        <v>28</v>
      </c>
      <c r="P155" s="5">
        <v>7</v>
      </c>
      <c r="Q155" s="40"/>
    </row>
    <row r="156" spans="1:92" ht="18" x14ac:dyDescent="0.25">
      <c r="A156" s="40"/>
      <c r="B156" s="67" t="s">
        <v>746</v>
      </c>
      <c r="C156" s="72" t="s">
        <v>21</v>
      </c>
      <c r="D156" s="70"/>
      <c r="E156" s="70"/>
      <c r="F156" s="70"/>
      <c r="G156" s="67">
        <f t="shared" si="106"/>
        <v>7</v>
      </c>
      <c r="H156" s="67">
        <f t="shared" si="106"/>
        <v>17</v>
      </c>
      <c r="I156" s="67">
        <f t="shared" si="106"/>
        <v>3</v>
      </c>
      <c r="J156" s="67">
        <f t="shared" si="107"/>
        <v>17</v>
      </c>
      <c r="K156" s="71">
        <f t="shared" si="108"/>
        <v>0.31481481481481483</v>
      </c>
      <c r="L156" s="67">
        <f t="shared" si="109"/>
        <v>59</v>
      </c>
      <c r="M156" s="67">
        <f t="shared" si="109"/>
        <v>85</v>
      </c>
      <c r="N156" s="67">
        <f t="shared" si="109"/>
        <v>94</v>
      </c>
      <c r="O156" s="67">
        <f t="shared" si="109"/>
        <v>34</v>
      </c>
      <c r="P156" s="5">
        <v>6</v>
      </c>
      <c r="Q156" s="40"/>
    </row>
    <row r="157" spans="1:92" ht="18.75" thickBot="1" x14ac:dyDescent="0.3">
      <c r="A157" s="40"/>
      <c r="B157" s="67" t="s">
        <v>747</v>
      </c>
      <c r="C157" s="68" t="s">
        <v>132</v>
      </c>
      <c r="D157" s="70"/>
      <c r="E157" s="72"/>
      <c r="F157" s="70"/>
      <c r="G157" s="67">
        <f t="shared" si="106"/>
        <v>5</v>
      </c>
      <c r="H157" s="67">
        <f t="shared" si="106"/>
        <v>18</v>
      </c>
      <c r="I157" s="67">
        <f t="shared" si="106"/>
        <v>4</v>
      </c>
      <c r="J157" s="67">
        <f t="shared" si="107"/>
        <v>14</v>
      </c>
      <c r="K157" s="71">
        <f t="shared" si="108"/>
        <v>0.25925925925925924</v>
      </c>
      <c r="L157" s="67">
        <f t="shared" si="109"/>
        <v>46</v>
      </c>
      <c r="M157" s="67">
        <f t="shared" si="109"/>
        <v>91</v>
      </c>
      <c r="N157" s="67">
        <f t="shared" si="109"/>
        <v>82</v>
      </c>
      <c r="O157" s="67">
        <f t="shared" si="109"/>
        <v>44</v>
      </c>
      <c r="P157" s="5">
        <v>8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94</v>
      </c>
      <c r="H158" s="75">
        <f>SUM(H150:H157)</f>
        <v>94</v>
      </c>
      <c r="I158" s="75">
        <f>SUM(I150:I157)</f>
        <v>28</v>
      </c>
      <c r="J158" s="75"/>
      <c r="K158" s="75"/>
      <c r="L158" s="75">
        <f>SUM(L150:L157)</f>
        <v>610</v>
      </c>
      <c r="M158" s="75">
        <f>SUM(M150:M157)</f>
        <v>610</v>
      </c>
      <c r="N158" s="75">
        <f>SUM(N150:N157)</f>
        <v>974</v>
      </c>
      <c r="O158" s="75">
        <f>SUM(O150:O157)</f>
        <v>318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27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C177" s="23"/>
      <c r="D177" s="23" t="s">
        <v>61</v>
      </c>
      <c r="E177" s="23"/>
      <c r="F177" s="23"/>
      <c r="G177" s="23" t="s">
        <v>17</v>
      </c>
      <c r="H177" s="24"/>
      <c r="I177" s="79">
        <v>5</v>
      </c>
      <c r="J177" s="79">
        <v>9</v>
      </c>
      <c r="K177" s="79">
        <v>4</v>
      </c>
      <c r="L177" s="105">
        <v>13</v>
      </c>
      <c r="M177" s="79">
        <v>2</v>
      </c>
      <c r="O177" s="77"/>
      <c r="P177" s="77"/>
      <c r="Q177" s="47"/>
    </row>
    <row r="178" spans="1:17" ht="15.75" x14ac:dyDescent="0.25">
      <c r="A178" s="40"/>
      <c r="C178" s="23"/>
      <c r="D178" s="23" t="s">
        <v>172</v>
      </c>
      <c r="G178" s="23" t="s">
        <v>19</v>
      </c>
      <c r="H178" s="24"/>
      <c r="I178" s="79">
        <v>5</v>
      </c>
      <c r="J178" s="79">
        <v>2</v>
      </c>
      <c r="K178" s="79">
        <v>10</v>
      </c>
      <c r="L178" s="105">
        <v>12</v>
      </c>
      <c r="M178" s="79">
        <v>2</v>
      </c>
      <c r="O178" s="77"/>
      <c r="P178" s="77"/>
      <c r="Q178" s="47"/>
    </row>
    <row r="179" spans="1:17" ht="15.75" x14ac:dyDescent="0.25">
      <c r="A179" s="40"/>
      <c r="D179" s="23" t="s">
        <v>171</v>
      </c>
      <c r="E179" s="23"/>
      <c r="F179" s="23"/>
      <c r="G179" s="23" t="s">
        <v>131</v>
      </c>
      <c r="H179" s="24"/>
      <c r="I179" s="79">
        <v>5</v>
      </c>
      <c r="J179" s="79">
        <v>5</v>
      </c>
      <c r="K179" s="79">
        <v>5</v>
      </c>
      <c r="L179" s="105">
        <v>10</v>
      </c>
      <c r="M179" s="79">
        <v>0</v>
      </c>
      <c r="O179" s="78"/>
      <c r="P179" s="78"/>
      <c r="Q179" s="47"/>
    </row>
    <row r="180" spans="1:17" ht="15.75" x14ac:dyDescent="0.25">
      <c r="A180" s="40"/>
      <c r="C180" s="23"/>
      <c r="D180" s="23" t="s">
        <v>119</v>
      </c>
      <c r="E180" s="23"/>
      <c r="F180" s="23"/>
      <c r="G180" s="23" t="s">
        <v>19</v>
      </c>
      <c r="H180" s="24"/>
      <c r="I180" s="79">
        <v>4</v>
      </c>
      <c r="J180" s="79">
        <v>8</v>
      </c>
      <c r="K180" s="79">
        <v>1</v>
      </c>
      <c r="L180" s="105">
        <v>9</v>
      </c>
      <c r="M180" s="79">
        <v>2</v>
      </c>
      <c r="O180" s="78"/>
      <c r="P180" s="78"/>
      <c r="Q180" s="47"/>
    </row>
    <row r="181" spans="1:17" ht="15.75" x14ac:dyDescent="0.25">
      <c r="A181" s="40"/>
      <c r="C181" s="23"/>
      <c r="D181" s="23" t="s">
        <v>41</v>
      </c>
      <c r="E181" s="23"/>
      <c r="F181" s="23"/>
      <c r="G181" s="23" t="s">
        <v>131</v>
      </c>
      <c r="H181" s="24"/>
      <c r="I181" s="79">
        <v>5</v>
      </c>
      <c r="J181" s="79">
        <v>6</v>
      </c>
      <c r="K181" s="79">
        <v>1</v>
      </c>
      <c r="L181" s="105">
        <v>7</v>
      </c>
      <c r="M181" s="79">
        <v>0</v>
      </c>
      <c r="O181" s="78"/>
      <c r="P181" s="78"/>
      <c r="Q181" s="47"/>
    </row>
    <row r="182" spans="1:17" ht="15.75" x14ac:dyDescent="0.25">
      <c r="A182" s="40"/>
      <c r="C182" s="23"/>
      <c r="D182" s="23" t="s">
        <v>125</v>
      </c>
      <c r="E182" s="23"/>
      <c r="F182" s="23"/>
      <c r="G182" s="23" t="s">
        <v>25</v>
      </c>
      <c r="H182" s="24"/>
      <c r="I182" s="79">
        <v>5</v>
      </c>
      <c r="J182" s="79">
        <v>6</v>
      </c>
      <c r="K182" s="79">
        <v>1</v>
      </c>
      <c r="L182" s="105">
        <v>7</v>
      </c>
      <c r="M182" s="79">
        <v>0</v>
      </c>
      <c r="O182" s="78"/>
      <c r="P182" s="78"/>
      <c r="Q182" s="47"/>
    </row>
    <row r="183" spans="1:17" ht="15.75" x14ac:dyDescent="0.25">
      <c r="A183" s="40"/>
      <c r="C183" s="23"/>
      <c r="D183" s="23" t="s">
        <v>112</v>
      </c>
      <c r="E183" s="23"/>
      <c r="F183" s="23"/>
      <c r="G183" s="23" t="s">
        <v>15</v>
      </c>
      <c r="H183" s="24"/>
      <c r="I183" s="79">
        <v>4</v>
      </c>
      <c r="J183" s="79">
        <v>5</v>
      </c>
      <c r="K183" s="79">
        <v>2</v>
      </c>
      <c r="L183" s="105">
        <v>7</v>
      </c>
      <c r="M183" s="79">
        <v>4</v>
      </c>
      <c r="O183" s="70"/>
      <c r="P183" s="70"/>
      <c r="Q183" s="47"/>
    </row>
    <row r="184" spans="1:17" ht="15.75" x14ac:dyDescent="0.25">
      <c r="A184" s="40"/>
      <c r="C184" s="23"/>
      <c r="D184" s="23" t="s">
        <v>158</v>
      </c>
      <c r="E184" s="23"/>
      <c r="F184" s="23"/>
      <c r="G184" s="23" t="s">
        <v>131</v>
      </c>
      <c r="H184" s="24"/>
      <c r="I184" s="79">
        <v>5</v>
      </c>
      <c r="J184" s="79">
        <v>2</v>
      </c>
      <c r="K184" s="79">
        <v>5</v>
      </c>
      <c r="L184" s="105">
        <v>7</v>
      </c>
      <c r="M184" s="79">
        <v>2</v>
      </c>
      <c r="O184" s="78"/>
      <c r="P184" s="78"/>
      <c r="Q184" s="47"/>
    </row>
    <row r="185" spans="1:17" ht="15.75" x14ac:dyDescent="0.25">
      <c r="A185" s="40"/>
      <c r="C185" s="23"/>
      <c r="D185" s="23" t="s">
        <v>78</v>
      </c>
      <c r="E185" s="23"/>
      <c r="F185" s="23"/>
      <c r="G185" s="23" t="s">
        <v>23</v>
      </c>
      <c r="H185" s="24"/>
      <c r="I185" s="79">
        <v>5</v>
      </c>
      <c r="J185" s="79">
        <v>4</v>
      </c>
      <c r="K185" s="79">
        <v>2</v>
      </c>
      <c r="L185" s="105">
        <v>6</v>
      </c>
      <c r="M185" s="79">
        <v>0</v>
      </c>
      <c r="O185" s="78"/>
      <c r="P185" s="78"/>
      <c r="Q185" s="47"/>
    </row>
    <row r="186" spans="1:17" ht="15.75" x14ac:dyDescent="0.25">
      <c r="A186" s="40"/>
      <c r="C186" s="23"/>
      <c r="D186" s="23" t="s">
        <v>106</v>
      </c>
      <c r="E186" s="23"/>
      <c r="F186" s="23"/>
      <c r="G186" s="23" t="s">
        <v>15</v>
      </c>
      <c r="H186" s="24"/>
      <c r="I186" s="79">
        <v>4</v>
      </c>
      <c r="J186" s="79">
        <v>2</v>
      </c>
      <c r="K186" s="79">
        <v>4</v>
      </c>
      <c r="L186" s="105">
        <v>6</v>
      </c>
      <c r="M186" s="79">
        <v>2</v>
      </c>
      <c r="N186" s="78"/>
      <c r="O186" s="78"/>
      <c r="P186" s="78"/>
      <c r="Q186" s="47"/>
    </row>
    <row r="187" spans="1:17" ht="15.75" x14ac:dyDescent="0.25">
      <c r="A187" s="40"/>
      <c r="C187" s="23"/>
      <c r="D187" s="23" t="s">
        <v>104</v>
      </c>
      <c r="E187" s="23"/>
      <c r="F187" s="23"/>
      <c r="G187" s="23" t="s">
        <v>25</v>
      </c>
      <c r="H187" s="24"/>
      <c r="I187" s="79">
        <v>5</v>
      </c>
      <c r="J187" s="79">
        <v>1</v>
      </c>
      <c r="K187" s="79">
        <v>5</v>
      </c>
      <c r="L187" s="105">
        <v>6</v>
      </c>
      <c r="M187" s="79">
        <v>2</v>
      </c>
      <c r="N187" s="77"/>
      <c r="O187" s="77"/>
      <c r="P187" s="77"/>
      <c r="Q187" s="47"/>
    </row>
    <row r="188" spans="1:17" ht="15.75" x14ac:dyDescent="0.25">
      <c r="A188" s="40"/>
      <c r="C188" s="23"/>
      <c r="D188" s="23" t="s">
        <v>65</v>
      </c>
      <c r="E188" s="23"/>
      <c r="F188" s="23"/>
      <c r="G188" s="23" t="s">
        <v>131</v>
      </c>
      <c r="H188" s="24"/>
      <c r="I188" s="79">
        <v>5</v>
      </c>
      <c r="J188" s="79">
        <v>1</v>
      </c>
      <c r="K188" s="79">
        <v>5</v>
      </c>
      <c r="L188" s="105">
        <v>6</v>
      </c>
      <c r="M188" s="79">
        <v>0</v>
      </c>
      <c r="N188" s="78"/>
      <c r="O188" s="78"/>
      <c r="P188" s="78"/>
      <c r="Q188" s="47"/>
    </row>
    <row r="189" spans="1:17" ht="15.75" x14ac:dyDescent="0.25">
      <c r="A189" s="40"/>
      <c r="C189" s="23"/>
      <c r="D189" s="23" t="s">
        <v>49</v>
      </c>
      <c r="E189" s="23"/>
      <c r="F189" s="23"/>
      <c r="G189" s="16" t="s">
        <v>138</v>
      </c>
      <c r="H189" s="24"/>
      <c r="I189" s="79">
        <v>5</v>
      </c>
      <c r="J189" s="79">
        <v>4</v>
      </c>
      <c r="K189" s="79">
        <v>1</v>
      </c>
      <c r="L189" s="105">
        <v>5</v>
      </c>
      <c r="M189" s="79">
        <v>2</v>
      </c>
      <c r="O189" s="78"/>
      <c r="P189" s="78"/>
      <c r="Q189" s="47"/>
    </row>
    <row r="190" spans="1:17" ht="18" x14ac:dyDescent="0.25">
      <c r="A190" s="40"/>
      <c r="C190" s="23"/>
      <c r="D190" s="23" t="s">
        <v>181</v>
      </c>
      <c r="E190" s="23"/>
      <c r="F190" s="23"/>
      <c r="G190" s="23" t="s">
        <v>15</v>
      </c>
      <c r="H190" s="24"/>
      <c r="I190" s="79">
        <v>4</v>
      </c>
      <c r="J190" s="79">
        <v>4</v>
      </c>
      <c r="K190" s="79">
        <v>1</v>
      </c>
      <c r="L190" s="105">
        <v>5</v>
      </c>
      <c r="M190" s="79">
        <v>0</v>
      </c>
      <c r="O190" s="67"/>
      <c r="P190" s="70"/>
      <c r="Q190" s="47"/>
    </row>
    <row r="191" spans="1:17" ht="15.75" x14ac:dyDescent="0.25">
      <c r="A191" s="40"/>
      <c r="C191" s="23"/>
      <c r="D191" s="23" t="s">
        <v>178</v>
      </c>
      <c r="E191" s="23"/>
      <c r="F191" s="23"/>
      <c r="G191" s="23" t="s">
        <v>19</v>
      </c>
      <c r="H191" s="24"/>
      <c r="I191" s="79">
        <v>3</v>
      </c>
      <c r="J191" s="79">
        <v>2</v>
      </c>
      <c r="K191" s="79">
        <v>2</v>
      </c>
      <c r="L191" s="105">
        <v>4</v>
      </c>
      <c r="M191" s="79">
        <v>2</v>
      </c>
      <c r="O191" s="77"/>
      <c r="P191" s="77"/>
      <c r="Q191" s="47"/>
    </row>
    <row r="192" spans="1:17" ht="15.75" x14ac:dyDescent="0.25">
      <c r="A192" s="40"/>
      <c r="B192" s="77"/>
      <c r="C192" s="77"/>
      <c r="D192" s="23" t="s">
        <v>81</v>
      </c>
      <c r="E192" s="23"/>
      <c r="F192" s="23"/>
      <c r="G192" s="23" t="s">
        <v>19</v>
      </c>
      <c r="H192" s="24"/>
      <c r="I192" s="79">
        <v>3</v>
      </c>
      <c r="J192" s="79">
        <v>2</v>
      </c>
      <c r="K192" s="79">
        <v>2</v>
      </c>
      <c r="L192" s="105">
        <v>4</v>
      </c>
      <c r="M192" s="79">
        <v>0</v>
      </c>
      <c r="O192" s="77"/>
      <c r="P192" s="77"/>
      <c r="Q192" s="47"/>
    </row>
    <row r="193" spans="1:17" ht="18" x14ac:dyDescent="0.25">
      <c r="A193" s="40"/>
      <c r="B193" s="72"/>
      <c r="C193" s="72"/>
      <c r="D193" s="23" t="s">
        <v>180</v>
      </c>
      <c r="E193" s="23"/>
      <c r="F193" s="23"/>
      <c r="G193" s="23" t="s">
        <v>23</v>
      </c>
      <c r="H193" s="24"/>
      <c r="I193" s="79">
        <v>5</v>
      </c>
      <c r="J193" s="79">
        <v>2</v>
      </c>
      <c r="K193" s="79">
        <v>2</v>
      </c>
      <c r="L193" s="105">
        <v>4</v>
      </c>
      <c r="M193" s="79">
        <v>0</v>
      </c>
      <c r="O193" s="72"/>
      <c r="P193" s="77"/>
      <c r="Q193" s="47"/>
    </row>
    <row r="194" spans="1:17" ht="15.75" x14ac:dyDescent="0.25">
      <c r="A194" s="40"/>
      <c r="B194" s="77"/>
      <c r="C194" s="77"/>
      <c r="D194" s="23" t="s">
        <v>154</v>
      </c>
      <c r="E194" s="23"/>
      <c r="F194" s="23"/>
      <c r="G194" s="23" t="s">
        <v>25</v>
      </c>
      <c r="H194" s="24"/>
      <c r="I194" s="79">
        <v>5</v>
      </c>
      <c r="J194" s="79">
        <v>2</v>
      </c>
      <c r="K194" s="79">
        <v>2</v>
      </c>
      <c r="L194" s="105">
        <v>4</v>
      </c>
      <c r="M194" s="79">
        <v>0</v>
      </c>
      <c r="N194" s="77"/>
      <c r="O194" s="77"/>
      <c r="P194" s="77"/>
      <c r="Q194" s="47"/>
    </row>
    <row r="195" spans="1:17" ht="18" x14ac:dyDescent="0.25">
      <c r="A195" s="40"/>
      <c r="B195" s="77"/>
      <c r="C195" s="72"/>
      <c r="D195" s="23" t="s">
        <v>159</v>
      </c>
      <c r="E195" s="23"/>
      <c r="F195" s="23"/>
      <c r="G195" s="23" t="s">
        <v>131</v>
      </c>
      <c r="H195" s="24"/>
      <c r="I195" s="79">
        <v>4</v>
      </c>
      <c r="J195" s="79">
        <v>1</v>
      </c>
      <c r="K195" s="79">
        <v>3</v>
      </c>
      <c r="L195" s="105">
        <v>4</v>
      </c>
      <c r="M195" s="79">
        <v>2</v>
      </c>
      <c r="N195" s="72"/>
      <c r="O195" s="77"/>
      <c r="P195" s="77"/>
      <c r="Q195" s="47"/>
    </row>
    <row r="196" spans="1:17" ht="15.75" x14ac:dyDescent="0.25">
      <c r="A196" s="40"/>
      <c r="C196" s="23"/>
      <c r="D196" s="23" t="s">
        <v>38</v>
      </c>
      <c r="E196" s="23"/>
      <c r="F196" s="23"/>
      <c r="G196" s="23" t="s">
        <v>25</v>
      </c>
      <c r="H196" s="24"/>
      <c r="I196" s="79">
        <v>5</v>
      </c>
      <c r="J196" s="79">
        <v>1</v>
      </c>
      <c r="K196" s="79">
        <v>3</v>
      </c>
      <c r="L196" s="105">
        <v>4</v>
      </c>
      <c r="M196" s="79">
        <v>2</v>
      </c>
      <c r="Q196" s="47"/>
    </row>
    <row r="197" spans="1:17" ht="15.75" x14ac:dyDescent="0.25">
      <c r="A197" s="40"/>
      <c r="C197" s="23"/>
      <c r="D197" s="23" t="s">
        <v>70</v>
      </c>
      <c r="E197" s="23"/>
      <c r="F197" s="23"/>
      <c r="G197" s="23" t="s">
        <v>15</v>
      </c>
      <c r="H197" s="24"/>
      <c r="I197" s="79">
        <v>5</v>
      </c>
      <c r="J197" s="79">
        <v>1</v>
      </c>
      <c r="K197" s="79">
        <v>3</v>
      </c>
      <c r="L197" s="105">
        <v>4</v>
      </c>
      <c r="M197" s="79">
        <v>2</v>
      </c>
      <c r="Q197" s="47"/>
    </row>
    <row r="198" spans="1:17" ht="15.75" x14ac:dyDescent="0.25">
      <c r="A198" s="40"/>
      <c r="C198" s="23"/>
      <c r="D198" s="23" t="s">
        <v>174</v>
      </c>
      <c r="E198" s="23"/>
      <c r="F198" s="23"/>
      <c r="G198" s="23" t="s">
        <v>25</v>
      </c>
      <c r="H198" s="24"/>
      <c r="I198" s="79">
        <v>5</v>
      </c>
      <c r="J198" s="79">
        <v>0</v>
      </c>
      <c r="K198" s="79">
        <v>4</v>
      </c>
      <c r="L198" s="105">
        <v>4</v>
      </c>
      <c r="M198" s="79">
        <v>2</v>
      </c>
      <c r="Q198" s="47"/>
    </row>
    <row r="199" spans="1:17" ht="15.75" x14ac:dyDescent="0.25">
      <c r="A199" s="40"/>
      <c r="C199" s="23"/>
      <c r="D199" s="23"/>
      <c r="E199" s="23"/>
      <c r="F199" s="24"/>
      <c r="G199" s="79"/>
      <c r="H199" s="24"/>
      <c r="J199" s="79"/>
      <c r="K199" s="79"/>
      <c r="L199" s="79"/>
      <c r="M199" s="79"/>
      <c r="Q199" s="47"/>
    </row>
    <row r="200" spans="1:17" ht="15.75" x14ac:dyDescent="0.25">
      <c r="A200" s="40"/>
      <c r="C200" s="23"/>
      <c r="D200" s="23"/>
      <c r="E200" s="23"/>
      <c r="F200" s="24"/>
      <c r="G200" s="23"/>
      <c r="H200" s="24"/>
      <c r="I200" s="79"/>
      <c r="J200" s="79"/>
      <c r="K200" s="79"/>
      <c r="L200" s="79"/>
      <c r="M200" s="79"/>
      <c r="Q200" s="47"/>
    </row>
    <row r="201" spans="1:17" ht="18.75" thickBot="1" x14ac:dyDescent="0.3">
      <c r="A201" s="40"/>
      <c r="C201" s="23"/>
      <c r="D201" s="64" t="s">
        <v>109</v>
      </c>
      <c r="E201" s="64"/>
      <c r="F201" s="64"/>
      <c r="G201" s="66" t="s">
        <v>2</v>
      </c>
      <c r="H201" s="66"/>
      <c r="I201" s="66" t="s">
        <v>4</v>
      </c>
      <c r="J201" s="66" t="s">
        <v>29</v>
      </c>
      <c r="K201" s="66" t="s">
        <v>30</v>
      </c>
      <c r="L201" s="66" t="s">
        <v>31</v>
      </c>
      <c r="M201" s="104" t="s">
        <v>3</v>
      </c>
      <c r="Q201" s="47"/>
    </row>
    <row r="202" spans="1:17" ht="15.75" x14ac:dyDescent="0.25">
      <c r="A202" s="40"/>
      <c r="C202" s="23"/>
      <c r="D202" s="23" t="s">
        <v>112</v>
      </c>
      <c r="E202" s="30"/>
      <c r="F202" s="24"/>
      <c r="G202" s="23" t="s">
        <v>15</v>
      </c>
      <c r="H202" s="24"/>
      <c r="I202" s="79">
        <v>4</v>
      </c>
      <c r="J202" s="79">
        <v>5</v>
      </c>
      <c r="K202" s="79">
        <v>2</v>
      </c>
      <c r="L202" s="79">
        <v>7</v>
      </c>
      <c r="M202" s="105">
        <v>4</v>
      </c>
      <c r="Q202" s="47"/>
    </row>
    <row r="203" spans="1:17" ht="15.75" x14ac:dyDescent="0.25">
      <c r="A203" s="40"/>
      <c r="C203" s="23"/>
      <c r="D203" s="23" t="s">
        <v>52</v>
      </c>
      <c r="E203" s="23"/>
      <c r="F203" s="24"/>
      <c r="G203" s="23" t="s">
        <v>25</v>
      </c>
      <c r="H203" s="24"/>
      <c r="I203" s="79">
        <v>5</v>
      </c>
      <c r="J203" s="79">
        <v>1</v>
      </c>
      <c r="K203" s="79">
        <v>1</v>
      </c>
      <c r="L203" s="79">
        <v>2</v>
      </c>
      <c r="M203" s="105">
        <v>4</v>
      </c>
      <c r="Q203" s="47"/>
    </row>
    <row r="204" spans="1:17" ht="15.75" x14ac:dyDescent="0.25">
      <c r="A204" s="40"/>
      <c r="C204" s="23"/>
      <c r="Q204" s="47"/>
    </row>
    <row r="205" spans="1:17" ht="15.75" x14ac:dyDescent="0.25">
      <c r="A205" s="40"/>
      <c r="C205" s="23"/>
      <c r="D205" s="23"/>
      <c r="E205" s="30"/>
      <c r="F205" s="24"/>
      <c r="G205" s="23"/>
      <c r="H205" s="24"/>
      <c r="I205" s="79"/>
      <c r="J205" s="79"/>
      <c r="K205" s="79"/>
      <c r="L205" s="79"/>
      <c r="M205" s="79"/>
      <c r="Q205" s="40"/>
    </row>
    <row r="206" spans="1:17" ht="15.75" x14ac:dyDescent="0.25">
      <c r="A206" s="40"/>
      <c r="D206" s="23"/>
      <c r="E206" s="30"/>
      <c r="F206" s="24"/>
      <c r="G206" s="16"/>
      <c r="I206" s="79"/>
      <c r="J206" s="79"/>
      <c r="K206" s="79"/>
      <c r="L206" s="79"/>
      <c r="M206" s="79"/>
      <c r="Q206" s="40"/>
    </row>
    <row r="207" spans="1:17" ht="15.75" x14ac:dyDescent="0.25">
      <c r="A207" s="40"/>
      <c r="C207" s="23"/>
      <c r="D207" s="23"/>
      <c r="E207" s="23"/>
      <c r="F207" s="24"/>
      <c r="G207" s="23"/>
      <c r="I207" s="79"/>
      <c r="J207" s="79"/>
      <c r="K207" s="79"/>
      <c r="L207" s="79"/>
      <c r="M207" s="79"/>
      <c r="Q207" s="40"/>
    </row>
    <row r="208" spans="1:17" ht="15.75" x14ac:dyDescent="0.25">
      <c r="A208" s="40"/>
      <c r="C208" s="23"/>
      <c r="D208" s="23"/>
      <c r="E208" s="30"/>
      <c r="F208" s="24"/>
      <c r="G208" s="16"/>
      <c r="I208" s="79"/>
      <c r="J208" s="79"/>
      <c r="K208" s="79"/>
      <c r="L208" s="79"/>
      <c r="M208" s="79"/>
      <c r="Q208" s="40"/>
    </row>
    <row r="209" spans="1:17" ht="15.75" x14ac:dyDescent="0.25">
      <c r="A209" s="40"/>
      <c r="C209" s="23"/>
      <c r="D209" s="23"/>
      <c r="F209" s="24"/>
      <c r="G209" s="23"/>
      <c r="I209" s="79"/>
      <c r="J209" s="79"/>
      <c r="K209" s="79"/>
      <c r="L209" s="79"/>
      <c r="M209" s="79"/>
      <c r="Q209" s="40"/>
    </row>
    <row r="210" spans="1:17" ht="15.75" x14ac:dyDescent="0.25">
      <c r="A210" s="40"/>
      <c r="D210" s="23"/>
      <c r="E210" s="30"/>
      <c r="F210" s="24"/>
      <c r="G210" s="16"/>
      <c r="I210" s="79"/>
      <c r="J210" s="79"/>
      <c r="K210" s="79"/>
      <c r="L210" s="79"/>
      <c r="M210" s="79"/>
      <c r="Q210" s="45"/>
    </row>
    <row r="211" spans="1:17" ht="15.75" x14ac:dyDescent="0.25">
      <c r="A211" s="40"/>
      <c r="C211" s="23"/>
      <c r="D211" s="23"/>
      <c r="E211" s="30"/>
      <c r="F211" s="24"/>
      <c r="G211" s="16"/>
      <c r="I211" s="79"/>
      <c r="J211" s="79"/>
      <c r="K211" s="79"/>
      <c r="L211" s="79"/>
      <c r="M211" s="79"/>
      <c r="Q211" s="45"/>
    </row>
    <row r="212" spans="1:17" ht="15.75" x14ac:dyDescent="0.25">
      <c r="A212" s="40"/>
      <c r="C212" s="23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sortState xmlns:xlrd2="http://schemas.microsoft.com/office/spreadsheetml/2017/richdata2" ref="B150:P157">
    <sortCondition descending="1" ref="J150:J157"/>
  </sortState>
  <mergeCells count="115">
    <mergeCell ref="CI4:CM4"/>
    <mergeCell ref="B1:P1"/>
    <mergeCell ref="S1:AQ1"/>
    <mergeCell ref="AT1:BO1"/>
    <mergeCell ref="BR1:CM1"/>
    <mergeCell ref="G2:M2"/>
    <mergeCell ref="S2:AQ2"/>
    <mergeCell ref="AT2:BO2"/>
    <mergeCell ref="BR2:CM2"/>
    <mergeCell ref="BF5:BJ5"/>
    <mergeCell ref="BK5:BO5"/>
    <mergeCell ref="AG7:AH7"/>
    <mergeCell ref="AG8:AH8"/>
    <mergeCell ref="BA4:BE4"/>
    <mergeCell ref="BF4:BJ4"/>
    <mergeCell ref="BK4:BO4"/>
    <mergeCell ref="BY4:CC4"/>
    <mergeCell ref="CD4:CH4"/>
    <mergeCell ref="AG9:AH9"/>
    <mergeCell ref="AG10:AH10"/>
    <mergeCell ref="AG11:AH11"/>
    <mergeCell ref="AG12:AH12"/>
    <mergeCell ref="AG13:AH13"/>
    <mergeCell ref="E14:F14"/>
    <mergeCell ref="AG14:AH14"/>
    <mergeCell ref="U5:AL5"/>
    <mergeCell ref="BA5:BE5"/>
    <mergeCell ref="AG25:AH25"/>
    <mergeCell ref="AG26:AH26"/>
    <mergeCell ref="AG27:AH27"/>
    <mergeCell ref="AG28:AH28"/>
    <mergeCell ref="AG29:AH29"/>
    <mergeCell ref="AG30:AH30"/>
    <mergeCell ref="AG15:AH15"/>
    <mergeCell ref="AG16:AH16"/>
    <mergeCell ref="U20:AL20"/>
    <mergeCell ref="AG22:AH22"/>
    <mergeCell ref="AG23:AH23"/>
    <mergeCell ref="AG24:AH24"/>
    <mergeCell ref="AG41:AH41"/>
    <mergeCell ref="AG42:AH42"/>
    <mergeCell ref="AG43:AH43"/>
    <mergeCell ref="AG44:AH44"/>
    <mergeCell ref="AG45:AH45"/>
    <mergeCell ref="AG46:AH46"/>
    <mergeCell ref="AG31:AH31"/>
    <mergeCell ref="U35:AL35"/>
    <mergeCell ref="AG37:AH37"/>
    <mergeCell ref="AG38:AH38"/>
    <mergeCell ref="AG39:AH39"/>
    <mergeCell ref="AG40:AH40"/>
    <mergeCell ref="BA77:BE77"/>
    <mergeCell ref="BF77:BJ77"/>
    <mergeCell ref="BK77:BO77"/>
    <mergeCell ref="BY77:CC77"/>
    <mergeCell ref="CD77:CH77"/>
    <mergeCell ref="CI77:CM77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CI80:CM80"/>
    <mergeCell ref="AG82:AH82"/>
    <mergeCell ref="AG83:AH83"/>
    <mergeCell ref="AG84:AH84"/>
    <mergeCell ref="AG85:AH85"/>
    <mergeCell ref="AG86:AH86"/>
    <mergeCell ref="BA78:BE78"/>
    <mergeCell ref="BF78:BJ78"/>
    <mergeCell ref="BK78:BO78"/>
    <mergeCell ref="U79:AL79"/>
    <mergeCell ref="BY80:CC80"/>
    <mergeCell ref="CD80:CH80"/>
    <mergeCell ref="AG103:AH103"/>
    <mergeCell ref="U95:AL95"/>
    <mergeCell ref="AG97:AH97"/>
    <mergeCell ref="AG98:AH98"/>
    <mergeCell ref="AG99:AH99"/>
    <mergeCell ref="AG100:AH100"/>
    <mergeCell ref="AG102:AH102"/>
    <mergeCell ref="AG101:AH101"/>
    <mergeCell ref="AG87:AH87"/>
    <mergeCell ref="AG88:AH88"/>
    <mergeCell ref="AG89:AH89"/>
    <mergeCell ref="AG90:AH90"/>
    <mergeCell ref="AG91:AH91"/>
    <mergeCell ref="AG92:AH92"/>
    <mergeCell ref="AG115:AH115"/>
    <mergeCell ref="AG116:AH116"/>
    <mergeCell ref="AG117:AH117"/>
    <mergeCell ref="AG118:AH118"/>
    <mergeCell ref="AG119:AH119"/>
    <mergeCell ref="AG120:AH120"/>
    <mergeCell ref="U108:AL108"/>
    <mergeCell ref="AG111:AH111"/>
    <mergeCell ref="AG112:AH112"/>
    <mergeCell ref="AG113:AH113"/>
    <mergeCell ref="AG114:AH114"/>
    <mergeCell ref="BH136:BI136"/>
    <mergeCell ref="CF136:CG136"/>
    <mergeCell ref="B146:P146"/>
    <mergeCell ref="D147:N147"/>
    <mergeCell ref="B161:P161"/>
    <mergeCell ref="B174:P174"/>
    <mergeCell ref="AG121:AH121"/>
    <mergeCell ref="BH133:BI133"/>
    <mergeCell ref="CF133:CG133"/>
    <mergeCell ref="BH134:BI134"/>
    <mergeCell ref="CF134:CG134"/>
    <mergeCell ref="BH135:BI135"/>
    <mergeCell ref="CF135:CG135"/>
  </mergeCells>
  <conditionalFormatting sqref="Z130">
    <cfRule type="cellIs" dxfId="89" priority="10" operator="notEqual">
      <formula>$Z$129</formula>
    </cfRule>
  </conditionalFormatting>
  <conditionalFormatting sqref="AA130">
    <cfRule type="cellIs" dxfId="88" priority="9" operator="notEqual">
      <formula>$AA$129</formula>
    </cfRule>
  </conditionalFormatting>
  <conditionalFormatting sqref="AB130">
    <cfRule type="cellIs" dxfId="87" priority="8" operator="notEqual">
      <formula>$AB$129</formula>
    </cfRule>
  </conditionalFormatting>
  <conditionalFormatting sqref="AC130">
    <cfRule type="cellIs" dxfId="86" priority="7" operator="notEqual">
      <formula>$AC$129</formula>
    </cfRule>
  </conditionalFormatting>
  <conditionalFormatting sqref="AD130">
    <cfRule type="cellIs" dxfId="85" priority="6" operator="notEqual">
      <formula>$AD$129</formula>
    </cfRule>
  </conditionalFormatting>
  <conditionalFormatting sqref="BY122">
    <cfRule type="cellIs" dxfId="84" priority="5" operator="notEqual">
      <formula>$BY$120</formula>
    </cfRule>
  </conditionalFormatting>
  <conditionalFormatting sqref="BZ122">
    <cfRule type="cellIs" dxfId="83" priority="4" operator="notEqual">
      <formula>$BZ$120</formula>
    </cfRule>
  </conditionalFormatting>
  <conditionalFormatting sqref="CA122">
    <cfRule type="cellIs" dxfId="82" priority="3" operator="notEqual">
      <formula>$CA$120</formula>
    </cfRule>
  </conditionalFormatting>
  <conditionalFormatting sqref="CB122">
    <cfRule type="cellIs" dxfId="81" priority="2" operator="notEqual">
      <formula>$CB$120</formula>
    </cfRule>
  </conditionalFormatting>
  <conditionalFormatting sqref="CC122">
    <cfRule type="cellIs" dxfId="80" priority="1" operator="notEqual">
      <formula>$CC$120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13EA9-CAAA-478A-86B9-537981E4730D}">
  <dimension ref="A1:CN214"/>
  <sheetViews>
    <sheetView zoomScale="70" zoomScaleNormal="70" zoomScaleSheetLayoutView="78" workbookViewId="0">
      <selection activeCell="BB80" sqref="BB80:BC91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26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25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707</v>
      </c>
      <c r="C4" s="6" t="s">
        <v>131</v>
      </c>
      <c r="D4" s="11"/>
      <c r="E4" s="6"/>
      <c r="F4" s="11"/>
      <c r="G4" s="5">
        <v>3</v>
      </c>
      <c r="H4" s="5">
        <v>0</v>
      </c>
      <c r="I4" s="5">
        <v>1</v>
      </c>
      <c r="J4" s="5">
        <f>2*G4+I4</f>
        <v>7</v>
      </c>
      <c r="K4" s="38">
        <f>+J4/((G4+H4+I4)*2)</f>
        <v>0.875</v>
      </c>
      <c r="L4" s="5">
        <f>+$BB$19</f>
        <v>13</v>
      </c>
      <c r="M4" s="5">
        <v>2</v>
      </c>
      <c r="N4" s="5">
        <f>+$BC$19</f>
        <v>21</v>
      </c>
      <c r="O4" s="5">
        <f>+$BE$19</f>
        <v>6</v>
      </c>
      <c r="P4" s="5" t="s">
        <v>778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708</v>
      </c>
      <c r="C5" s="6" t="s">
        <v>23</v>
      </c>
      <c r="D5" s="11"/>
      <c r="E5" s="6"/>
      <c r="F5" s="11"/>
      <c r="G5" s="5">
        <v>2</v>
      </c>
      <c r="H5" s="5">
        <v>1</v>
      </c>
      <c r="I5" s="5">
        <v>1</v>
      </c>
      <c r="J5" s="5">
        <f>2*G5+I5</f>
        <v>5</v>
      </c>
      <c r="K5" s="38">
        <f>+J5/((G5+H5+I5)*2)</f>
        <v>0.625</v>
      </c>
      <c r="L5" s="5">
        <f>+$BB$92</f>
        <v>5</v>
      </c>
      <c r="M5" s="5">
        <v>4</v>
      </c>
      <c r="N5" s="5">
        <f>+$BC$92</f>
        <v>7</v>
      </c>
      <c r="O5" s="5">
        <f>+$BE$92</f>
        <v>6</v>
      </c>
      <c r="P5" s="5" t="s">
        <v>779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712</v>
      </c>
      <c r="C6" s="6" t="s">
        <v>21</v>
      </c>
      <c r="D6" s="11"/>
      <c r="E6" s="6"/>
      <c r="F6" s="11"/>
      <c r="G6" s="5">
        <v>2</v>
      </c>
      <c r="H6" s="5">
        <v>2</v>
      </c>
      <c r="I6" s="5">
        <v>0</v>
      </c>
      <c r="J6" s="5">
        <f>2*G6+I6</f>
        <v>4</v>
      </c>
      <c r="K6" s="38">
        <f>+J6/((G6+H6+I6)*2)</f>
        <v>0.5</v>
      </c>
      <c r="L6" s="5">
        <f>+$BB$105</f>
        <v>6</v>
      </c>
      <c r="M6" s="5">
        <v>9</v>
      </c>
      <c r="N6" s="5">
        <f>+$BC$105</f>
        <v>11</v>
      </c>
      <c r="O6" s="5">
        <f>+$BE$105</f>
        <v>8</v>
      </c>
      <c r="P6" s="5" t="s">
        <v>820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R6" s="30">
        <v>8.5</v>
      </c>
      <c r="BS6" s="23" t="s">
        <v>553</v>
      </c>
      <c r="BT6" s="23"/>
      <c r="BU6" s="23"/>
      <c r="BV6" s="23"/>
      <c r="BW6" s="24"/>
      <c r="BX6" s="23"/>
      <c r="BY6" s="84">
        <v>0</v>
      </c>
      <c r="BZ6" s="24">
        <v>0</v>
      </c>
      <c r="CA6" s="24">
        <v>0</v>
      </c>
      <c r="CB6" s="24">
        <f t="shared" ref="CB6:CB54" si="0">+BZ6+CA6</f>
        <v>0</v>
      </c>
      <c r="CC6" s="85">
        <v>0</v>
      </c>
      <c r="CD6" s="84">
        <f t="shared" ref="CD6:CH54" si="1">+CI6+BY6</f>
        <v>2</v>
      </c>
      <c r="CE6" s="24">
        <f t="shared" si="1"/>
        <v>0</v>
      </c>
      <c r="CF6" s="24">
        <f t="shared" si="1"/>
        <v>0</v>
      </c>
      <c r="CG6" s="24">
        <f t="shared" si="1"/>
        <v>0</v>
      </c>
      <c r="CH6" s="85">
        <f t="shared" si="1"/>
        <v>0</v>
      </c>
      <c r="CI6" s="24">
        <v>2</v>
      </c>
      <c r="CJ6" s="24">
        <v>0</v>
      </c>
      <c r="CK6" s="24">
        <v>0</v>
      </c>
      <c r="CL6" s="24">
        <f t="shared" ref="CL6:CL9" si="2">+CJ6+CK6</f>
        <v>0</v>
      </c>
      <c r="CM6" s="85">
        <v>0</v>
      </c>
      <c r="CN6" s="45"/>
    </row>
    <row r="7" spans="1:92" ht="15.95" customHeight="1" thickBot="1" x14ac:dyDescent="0.3">
      <c r="A7" s="40"/>
      <c r="B7" s="4" t="s">
        <v>732</v>
      </c>
      <c r="C7" s="2" t="s">
        <v>132</v>
      </c>
      <c r="D7" s="80"/>
      <c r="E7" s="80"/>
      <c r="F7" s="80"/>
      <c r="G7" s="4">
        <v>0</v>
      </c>
      <c r="H7" s="4">
        <v>4</v>
      </c>
      <c r="I7" s="4">
        <v>0</v>
      </c>
      <c r="J7" s="4">
        <f>2*G7+I7</f>
        <v>0</v>
      </c>
      <c r="K7" s="81">
        <f>+J7/((G7+H7+I7)*2)</f>
        <v>0</v>
      </c>
      <c r="L7" s="4">
        <f>+$BB$32</f>
        <v>4</v>
      </c>
      <c r="M7" s="4">
        <v>13</v>
      </c>
      <c r="N7" s="4">
        <f>+$BC$32</f>
        <v>7</v>
      </c>
      <c r="O7" s="4">
        <f>+$BE$32</f>
        <v>10</v>
      </c>
      <c r="P7" s="4" t="s">
        <v>819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6</v>
      </c>
      <c r="BB7" s="24">
        <v>1</v>
      </c>
      <c r="BC7" s="24">
        <v>2</v>
      </c>
      <c r="BD7" s="24">
        <f t="shared" ref="BD7:BD18" si="3">+BB7+BC7</f>
        <v>3</v>
      </c>
      <c r="BE7" s="85">
        <v>0</v>
      </c>
      <c r="BF7" s="84">
        <f t="shared" ref="BF7:BJ18" si="4">+BK7+BA7</f>
        <v>31</v>
      </c>
      <c r="BG7" s="24">
        <f t="shared" si="4"/>
        <v>5</v>
      </c>
      <c r="BH7" s="24">
        <f t="shared" si="4"/>
        <v>5</v>
      </c>
      <c r="BI7" s="24">
        <f t="shared" si="4"/>
        <v>10</v>
      </c>
      <c r="BJ7" s="85">
        <f t="shared" si="4"/>
        <v>2</v>
      </c>
      <c r="BK7" s="24">
        <v>25</v>
      </c>
      <c r="BL7" s="24">
        <v>4</v>
      </c>
      <c r="BM7" s="24">
        <v>3</v>
      </c>
      <c r="BN7" s="24">
        <f t="shared" ref="BN7:BN18" si="5">+BL7+BM7</f>
        <v>7</v>
      </c>
      <c r="BO7" s="85">
        <v>2</v>
      </c>
      <c r="BP7" s="45"/>
      <c r="BQ7" s="40"/>
      <c r="BR7" s="30">
        <v>9</v>
      </c>
      <c r="BS7" s="23" t="s">
        <v>449</v>
      </c>
      <c r="BT7" s="23"/>
      <c r="BU7" s="23"/>
      <c r="BV7" s="23"/>
      <c r="BW7" s="24"/>
      <c r="BX7" s="23"/>
      <c r="BY7" s="84">
        <v>0</v>
      </c>
      <c r="BZ7" s="24">
        <v>0</v>
      </c>
      <c r="CA7" s="24">
        <v>0</v>
      </c>
      <c r="CB7" s="24">
        <f t="shared" si="0"/>
        <v>0</v>
      </c>
      <c r="CC7" s="85">
        <v>0</v>
      </c>
      <c r="CD7" s="84">
        <f t="shared" si="1"/>
        <v>2</v>
      </c>
      <c r="CE7" s="24">
        <f t="shared" si="1"/>
        <v>0</v>
      </c>
      <c r="CF7" s="24">
        <f t="shared" si="1"/>
        <v>0</v>
      </c>
      <c r="CG7" s="24">
        <f t="shared" si="1"/>
        <v>0</v>
      </c>
      <c r="CH7" s="85">
        <f t="shared" si="1"/>
        <v>0</v>
      </c>
      <c r="CI7" s="24">
        <v>2</v>
      </c>
      <c r="CJ7" s="24">
        <v>0</v>
      </c>
      <c r="CK7" s="24">
        <v>0</v>
      </c>
      <c r="CL7" s="24">
        <f t="shared" si="2"/>
        <v>0</v>
      </c>
      <c r="CM7" s="85">
        <v>0</v>
      </c>
      <c r="CN7" s="45"/>
    </row>
    <row r="8" spans="1:92" ht="15.95" customHeight="1" x14ac:dyDescent="0.25">
      <c r="A8" s="40"/>
      <c r="B8" s="9" t="s">
        <v>711</v>
      </c>
      <c r="C8" s="82" t="s">
        <v>161</v>
      </c>
      <c r="D8" s="35"/>
      <c r="E8" s="82"/>
      <c r="F8" s="35"/>
      <c r="G8" s="9">
        <v>3</v>
      </c>
      <c r="H8" s="9">
        <v>0</v>
      </c>
      <c r="I8" s="9">
        <v>1</v>
      </c>
      <c r="J8" s="9">
        <f t="shared" ref="J8:J11" si="6">2*G8+I8</f>
        <v>7</v>
      </c>
      <c r="K8" s="83">
        <f t="shared" ref="K8:K11" si="7">+J8/((G8+H8+I8)*2)</f>
        <v>0.875</v>
      </c>
      <c r="L8" s="9">
        <f>+$BB$118</f>
        <v>15</v>
      </c>
      <c r="M8" s="9">
        <v>6</v>
      </c>
      <c r="N8" s="9">
        <f>+$BC$118</f>
        <v>24</v>
      </c>
      <c r="O8" s="9">
        <f>+$BE$118</f>
        <v>0</v>
      </c>
      <c r="P8" s="9" t="s">
        <v>780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8">+AD8+AE8+AF8</f>
        <v>20</v>
      </c>
      <c r="AD8" s="24">
        <f t="shared" ref="AD8:AF15" si="9">SUMIF($V$23:$V$30,$V8,AD$23:AD$30)+SUMIF($V$38:$V$45,$V8,AD$38:AD$45)</f>
        <v>13</v>
      </c>
      <c r="AE8" s="24">
        <f t="shared" si="9"/>
        <v>3</v>
      </c>
      <c r="AF8" s="24">
        <f t="shared" si="9"/>
        <v>4</v>
      </c>
      <c r="AG8" s="115">
        <f t="shared" ref="AG8:AG16" si="10">+(AD8*2+AF8)/(2*AC8)</f>
        <v>0.75</v>
      </c>
      <c r="AH8" s="115"/>
      <c r="AI8" s="24">
        <f t="shared" ref="AI8:AK15" si="11">SUMIF($V$23:$V$30,$V8,AI$23:AI$30)+SUMIF($V$38:$V$45,$V8,AI$38:AI$45)</f>
        <v>36</v>
      </c>
      <c r="AJ8" s="24">
        <f t="shared" si="11"/>
        <v>0</v>
      </c>
      <c r="AK8" s="24">
        <f t="shared" si="11"/>
        <v>3</v>
      </c>
      <c r="AL8" s="26">
        <f t="shared" ref="AL8:AL16" si="12">+AI8/AC8</f>
        <v>1.8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4</v>
      </c>
      <c r="BB8" s="24">
        <v>0</v>
      </c>
      <c r="BC8" s="24">
        <v>0</v>
      </c>
      <c r="BD8" s="24">
        <f t="shared" si="3"/>
        <v>0</v>
      </c>
      <c r="BE8" s="85">
        <v>0</v>
      </c>
      <c r="BF8" s="84">
        <f t="shared" si="4"/>
        <v>20</v>
      </c>
      <c r="BG8" s="24">
        <f t="shared" si="4"/>
        <v>0</v>
      </c>
      <c r="BH8" s="24">
        <f t="shared" si="4"/>
        <v>1</v>
      </c>
      <c r="BI8" s="24">
        <f t="shared" si="4"/>
        <v>1</v>
      </c>
      <c r="BJ8" s="85">
        <f t="shared" si="4"/>
        <v>0</v>
      </c>
      <c r="BK8" s="24">
        <v>16</v>
      </c>
      <c r="BL8" s="24">
        <v>0</v>
      </c>
      <c r="BM8" s="24">
        <v>1</v>
      </c>
      <c r="BN8" s="24">
        <f t="shared" si="5"/>
        <v>1</v>
      </c>
      <c r="BO8" s="85">
        <v>0</v>
      </c>
      <c r="BP8" s="45"/>
      <c r="BQ8" s="40"/>
      <c r="BR8" s="30">
        <v>8</v>
      </c>
      <c r="BS8" s="23" t="s">
        <v>492</v>
      </c>
      <c r="BT8" s="23"/>
      <c r="BU8" s="23"/>
      <c r="BV8" s="23"/>
      <c r="BW8" s="24"/>
      <c r="BX8" s="23"/>
      <c r="BY8" s="84">
        <v>3</v>
      </c>
      <c r="BZ8" s="24">
        <v>1</v>
      </c>
      <c r="CA8" s="24">
        <v>1</v>
      </c>
      <c r="CB8" s="24">
        <f t="shared" si="0"/>
        <v>2</v>
      </c>
      <c r="CC8" s="85">
        <v>0</v>
      </c>
      <c r="CD8" s="84">
        <f t="shared" si="1"/>
        <v>8</v>
      </c>
      <c r="CE8" s="24">
        <f t="shared" si="1"/>
        <v>2</v>
      </c>
      <c r="CF8" s="24">
        <f t="shared" si="1"/>
        <v>5</v>
      </c>
      <c r="CG8" s="24">
        <f t="shared" si="1"/>
        <v>7</v>
      </c>
      <c r="CH8" s="85">
        <f t="shared" si="1"/>
        <v>2</v>
      </c>
      <c r="CI8" s="24">
        <v>5</v>
      </c>
      <c r="CJ8" s="24">
        <v>1</v>
      </c>
      <c r="CK8" s="24">
        <v>4</v>
      </c>
      <c r="CL8" s="24">
        <f t="shared" si="2"/>
        <v>5</v>
      </c>
      <c r="CM8" s="85">
        <v>2</v>
      </c>
      <c r="CN8" s="45"/>
    </row>
    <row r="9" spans="1:92" ht="15.95" customHeight="1" x14ac:dyDescent="0.25">
      <c r="A9" s="40"/>
      <c r="B9" s="5" t="s">
        <v>709</v>
      </c>
      <c r="C9" s="6" t="s">
        <v>160</v>
      </c>
      <c r="D9" s="11"/>
      <c r="E9" s="11"/>
      <c r="F9" s="11"/>
      <c r="G9" s="5">
        <v>3</v>
      </c>
      <c r="H9" s="5">
        <v>1</v>
      </c>
      <c r="I9" s="5">
        <v>0</v>
      </c>
      <c r="J9" s="5">
        <f t="shared" si="6"/>
        <v>6</v>
      </c>
      <c r="K9" s="38">
        <f t="shared" si="7"/>
        <v>0.75</v>
      </c>
      <c r="L9" s="5">
        <f>+$BB$58</f>
        <v>15</v>
      </c>
      <c r="M9" s="5">
        <v>10</v>
      </c>
      <c r="N9" s="5">
        <f>+$BC$58</f>
        <v>24</v>
      </c>
      <c r="O9" s="5">
        <f>+$BE$58</f>
        <v>2</v>
      </c>
      <c r="P9" s="5" t="s">
        <v>821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8"/>
        <v>18</v>
      </c>
      <c r="AD9" s="24">
        <f t="shared" si="9"/>
        <v>12</v>
      </c>
      <c r="AE9" s="24">
        <f t="shared" si="9"/>
        <v>4</v>
      </c>
      <c r="AF9" s="24">
        <f t="shared" si="9"/>
        <v>2</v>
      </c>
      <c r="AG9" s="115">
        <f t="shared" si="10"/>
        <v>0.72222222222222221</v>
      </c>
      <c r="AH9" s="115"/>
      <c r="AI9" s="24">
        <f t="shared" si="11"/>
        <v>37</v>
      </c>
      <c r="AJ9" s="24">
        <f t="shared" si="11"/>
        <v>1</v>
      </c>
      <c r="AK9" s="24">
        <f t="shared" si="11"/>
        <v>3</v>
      </c>
      <c r="AL9" s="26">
        <f t="shared" si="12"/>
        <v>2.0555555555555554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4</v>
      </c>
      <c r="BB9" s="24">
        <v>1</v>
      </c>
      <c r="BC9" s="24">
        <v>5</v>
      </c>
      <c r="BD9" s="24">
        <f t="shared" si="3"/>
        <v>6</v>
      </c>
      <c r="BE9" s="85">
        <v>2</v>
      </c>
      <c r="BF9" s="84">
        <f t="shared" si="4"/>
        <v>26</v>
      </c>
      <c r="BG9" s="24">
        <f t="shared" si="4"/>
        <v>33</v>
      </c>
      <c r="BH9" s="24">
        <f t="shared" si="4"/>
        <v>27</v>
      </c>
      <c r="BI9" s="24">
        <f t="shared" si="4"/>
        <v>60</v>
      </c>
      <c r="BJ9" s="85">
        <f t="shared" si="4"/>
        <v>10</v>
      </c>
      <c r="BK9" s="24">
        <v>22</v>
      </c>
      <c r="BL9" s="24">
        <v>32</v>
      </c>
      <c r="BM9" s="24">
        <v>22</v>
      </c>
      <c r="BN9" s="24">
        <f t="shared" si="5"/>
        <v>54</v>
      </c>
      <c r="BO9" s="85">
        <v>8</v>
      </c>
      <c r="BP9" s="45"/>
      <c r="BQ9" s="40"/>
      <c r="BR9" s="30">
        <v>6</v>
      </c>
      <c r="BS9" s="23" t="s">
        <v>551</v>
      </c>
      <c r="BT9" s="23"/>
      <c r="BU9" s="23"/>
      <c r="BV9" s="23"/>
      <c r="BW9" s="24"/>
      <c r="BX9" s="23"/>
      <c r="BY9" s="84">
        <v>0</v>
      </c>
      <c r="BZ9" s="24">
        <v>0</v>
      </c>
      <c r="CA9" s="24">
        <v>0</v>
      </c>
      <c r="CB9" s="24">
        <f t="shared" si="0"/>
        <v>0</v>
      </c>
      <c r="CC9" s="85">
        <v>0</v>
      </c>
      <c r="CD9" s="84">
        <f t="shared" si="1"/>
        <v>1</v>
      </c>
      <c r="CE9" s="24">
        <f t="shared" si="1"/>
        <v>0</v>
      </c>
      <c r="CF9" s="24">
        <f t="shared" si="1"/>
        <v>0</v>
      </c>
      <c r="CG9" s="24">
        <f t="shared" si="1"/>
        <v>0</v>
      </c>
      <c r="CH9" s="85">
        <f t="shared" si="1"/>
        <v>0</v>
      </c>
      <c r="CI9" s="24">
        <v>1</v>
      </c>
      <c r="CJ9" s="24">
        <v>0</v>
      </c>
      <c r="CK9" s="24">
        <v>0</v>
      </c>
      <c r="CL9" s="24">
        <f t="shared" si="2"/>
        <v>0</v>
      </c>
      <c r="CM9" s="85">
        <v>0</v>
      </c>
      <c r="CN9" s="45"/>
    </row>
    <row r="10" spans="1:92" ht="15.95" customHeight="1" x14ac:dyDescent="0.25">
      <c r="A10" s="46"/>
      <c r="B10" s="5" t="s">
        <v>710</v>
      </c>
      <c r="C10" s="6" t="s">
        <v>47</v>
      </c>
      <c r="D10" s="11"/>
      <c r="E10" s="11"/>
      <c r="F10" s="11"/>
      <c r="G10" s="5">
        <v>1</v>
      </c>
      <c r="H10" s="5">
        <v>3</v>
      </c>
      <c r="I10" s="5">
        <v>0</v>
      </c>
      <c r="J10" s="5">
        <f t="shared" si="6"/>
        <v>2</v>
      </c>
      <c r="K10" s="38">
        <f t="shared" si="7"/>
        <v>0.25</v>
      </c>
      <c r="L10" s="5">
        <f>+$BB$45</f>
        <v>11</v>
      </c>
      <c r="M10" s="5">
        <v>16</v>
      </c>
      <c r="N10" s="5">
        <f>+$BC$45</f>
        <v>18</v>
      </c>
      <c r="O10" s="5">
        <f>+$BE$45</f>
        <v>10</v>
      </c>
      <c r="P10" s="5" t="s">
        <v>781</v>
      </c>
      <c r="Q10" s="46"/>
      <c r="R10" s="46"/>
      <c r="U10" s="30">
        <v>7.5</v>
      </c>
      <c r="V10" s="23" t="s">
        <v>16</v>
      </c>
      <c r="X10" s="23"/>
      <c r="Y10" s="23"/>
      <c r="Z10" s="23" t="s">
        <v>17</v>
      </c>
      <c r="AB10" s="24"/>
      <c r="AC10" s="24">
        <f>+AD10+AE10+AF10</f>
        <v>22</v>
      </c>
      <c r="AD10" s="24">
        <f t="shared" si="9"/>
        <v>7</v>
      </c>
      <c r="AE10" s="24">
        <f t="shared" si="9"/>
        <v>10</v>
      </c>
      <c r="AF10" s="24">
        <f t="shared" si="9"/>
        <v>5</v>
      </c>
      <c r="AG10" s="115">
        <f>+(AD10*2+AF10)/(2*AC10)</f>
        <v>0.43181818181818182</v>
      </c>
      <c r="AH10" s="115"/>
      <c r="AI10" s="24">
        <f t="shared" si="11"/>
        <v>60</v>
      </c>
      <c r="AJ10" s="24">
        <f t="shared" si="11"/>
        <v>0</v>
      </c>
      <c r="AK10" s="24">
        <f t="shared" si="11"/>
        <v>3</v>
      </c>
      <c r="AL10" s="26">
        <f>+AI10/AC10</f>
        <v>2.7272727272727271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4</v>
      </c>
      <c r="BB10" s="24">
        <v>5</v>
      </c>
      <c r="BC10" s="24">
        <v>3</v>
      </c>
      <c r="BD10" s="24">
        <f t="shared" si="3"/>
        <v>8</v>
      </c>
      <c r="BE10" s="85">
        <v>0</v>
      </c>
      <c r="BF10" s="84">
        <f t="shared" si="4"/>
        <v>26</v>
      </c>
      <c r="BG10" s="24">
        <f t="shared" si="4"/>
        <v>28</v>
      </c>
      <c r="BH10" s="24">
        <f t="shared" si="4"/>
        <v>36</v>
      </c>
      <c r="BI10" s="24">
        <f t="shared" si="4"/>
        <v>64</v>
      </c>
      <c r="BJ10" s="85">
        <f t="shared" si="4"/>
        <v>6</v>
      </c>
      <c r="BK10" s="24">
        <v>22</v>
      </c>
      <c r="BL10" s="24">
        <v>23</v>
      </c>
      <c r="BM10" s="24">
        <v>33</v>
      </c>
      <c r="BN10" s="24">
        <f t="shared" si="5"/>
        <v>56</v>
      </c>
      <c r="BO10" s="85">
        <v>6</v>
      </c>
      <c r="BP10" s="45"/>
      <c r="BQ10" s="46"/>
      <c r="BR10" s="30">
        <v>9</v>
      </c>
      <c r="BS10" s="23" t="s">
        <v>305</v>
      </c>
      <c r="BT10" s="23"/>
      <c r="BU10" s="23"/>
      <c r="BV10" s="23"/>
      <c r="BW10" s="24"/>
      <c r="BX10" s="23"/>
      <c r="BY10" s="84">
        <v>5</v>
      </c>
      <c r="BZ10" s="24">
        <v>3</v>
      </c>
      <c r="CA10" s="24">
        <v>1</v>
      </c>
      <c r="CB10" s="24">
        <f t="shared" si="0"/>
        <v>4</v>
      </c>
      <c r="CC10" s="85">
        <v>2</v>
      </c>
      <c r="CD10" s="84">
        <f t="shared" si="1"/>
        <v>17</v>
      </c>
      <c r="CE10" s="24">
        <f t="shared" si="1"/>
        <v>10</v>
      </c>
      <c r="CF10" s="24">
        <f t="shared" si="1"/>
        <v>14</v>
      </c>
      <c r="CG10" s="24">
        <f t="shared" si="1"/>
        <v>24</v>
      </c>
      <c r="CH10" s="85">
        <f t="shared" si="1"/>
        <v>6</v>
      </c>
      <c r="CI10" s="24">
        <v>12</v>
      </c>
      <c r="CJ10" s="24">
        <v>7</v>
      </c>
      <c r="CK10" s="24">
        <v>13</v>
      </c>
      <c r="CL10" s="24">
        <f>+CJ10+CK10</f>
        <v>20</v>
      </c>
      <c r="CM10" s="85">
        <v>4</v>
      </c>
      <c r="CN10" s="45"/>
    </row>
    <row r="11" spans="1:92" ht="15.95" customHeight="1" thickBot="1" x14ac:dyDescent="0.3">
      <c r="A11" s="46"/>
      <c r="B11" s="5" t="s">
        <v>731</v>
      </c>
      <c r="C11" s="6" t="s">
        <v>15</v>
      </c>
      <c r="D11" s="11"/>
      <c r="E11" s="6"/>
      <c r="F11" s="11"/>
      <c r="G11" s="5">
        <v>0</v>
      </c>
      <c r="H11" s="5">
        <v>3</v>
      </c>
      <c r="I11" s="5">
        <v>1</v>
      </c>
      <c r="J11" s="5">
        <f t="shared" si="6"/>
        <v>1</v>
      </c>
      <c r="K11" s="38">
        <f t="shared" si="7"/>
        <v>0.125</v>
      </c>
      <c r="L11" s="5">
        <f>+$BB$131</f>
        <v>11</v>
      </c>
      <c r="M11" s="5">
        <v>20</v>
      </c>
      <c r="N11" s="5">
        <f>+$BC$131</f>
        <v>13</v>
      </c>
      <c r="O11" s="5">
        <f>+$BE$131</f>
        <v>8</v>
      </c>
      <c r="P11" s="5" t="s">
        <v>822</v>
      </c>
      <c r="Q11" s="46"/>
      <c r="R11" s="46"/>
      <c r="U11" s="30">
        <v>7.5</v>
      </c>
      <c r="V11" s="23" t="s">
        <v>98</v>
      </c>
      <c r="X11" s="23"/>
      <c r="Y11" s="23"/>
      <c r="Z11" s="23" t="s">
        <v>19</v>
      </c>
      <c r="AB11" s="24"/>
      <c r="AC11" s="24">
        <f>+AD11+AE11+AF11</f>
        <v>20</v>
      </c>
      <c r="AD11" s="24">
        <f t="shared" si="9"/>
        <v>13</v>
      </c>
      <c r="AE11" s="24">
        <f t="shared" si="9"/>
        <v>5</v>
      </c>
      <c r="AF11" s="24">
        <f t="shared" si="9"/>
        <v>2</v>
      </c>
      <c r="AG11" s="115">
        <f>+(AD11*2+AF11)/(2*AC11)</f>
        <v>0.7</v>
      </c>
      <c r="AH11" s="115"/>
      <c r="AI11" s="24">
        <f t="shared" si="11"/>
        <v>55</v>
      </c>
      <c r="AJ11" s="24">
        <f t="shared" si="11"/>
        <v>1</v>
      </c>
      <c r="AK11" s="24">
        <f t="shared" si="11"/>
        <v>3</v>
      </c>
      <c r="AL11" s="26">
        <f>+AI11/AC11</f>
        <v>2.75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4</v>
      </c>
      <c r="BB11" s="24">
        <v>0</v>
      </c>
      <c r="BC11" s="24">
        <v>1</v>
      </c>
      <c r="BD11" s="24">
        <f t="shared" si="3"/>
        <v>1</v>
      </c>
      <c r="BE11" s="85">
        <v>2</v>
      </c>
      <c r="BF11" s="84">
        <f t="shared" si="4"/>
        <v>24</v>
      </c>
      <c r="BG11" s="24">
        <f t="shared" si="4"/>
        <v>5</v>
      </c>
      <c r="BH11" s="24">
        <f t="shared" si="4"/>
        <v>11</v>
      </c>
      <c r="BI11" s="24">
        <f t="shared" si="4"/>
        <v>16</v>
      </c>
      <c r="BJ11" s="85">
        <f t="shared" si="4"/>
        <v>10</v>
      </c>
      <c r="BK11" s="24">
        <v>20</v>
      </c>
      <c r="BL11" s="24">
        <v>5</v>
      </c>
      <c r="BM11" s="24">
        <v>10</v>
      </c>
      <c r="BN11" s="24">
        <f t="shared" si="5"/>
        <v>15</v>
      </c>
      <c r="BO11" s="85">
        <v>8</v>
      </c>
      <c r="BP11" s="45"/>
      <c r="BQ11" s="46"/>
      <c r="BR11" s="30">
        <v>8</v>
      </c>
      <c r="BS11" s="23" t="s">
        <v>552</v>
      </c>
      <c r="BT11" s="23"/>
      <c r="BU11" s="23"/>
      <c r="BV11" s="23"/>
      <c r="BW11" s="24"/>
      <c r="BX11" s="23"/>
      <c r="BY11" s="84">
        <v>4</v>
      </c>
      <c r="BZ11" s="24">
        <v>3</v>
      </c>
      <c r="CA11" s="24">
        <v>2</v>
      </c>
      <c r="CB11" s="24">
        <f t="shared" si="0"/>
        <v>5</v>
      </c>
      <c r="CC11" s="85">
        <v>0</v>
      </c>
      <c r="CD11" s="84">
        <f t="shared" si="1"/>
        <v>14</v>
      </c>
      <c r="CE11" s="24">
        <f t="shared" si="1"/>
        <v>4</v>
      </c>
      <c r="CF11" s="24">
        <f t="shared" si="1"/>
        <v>12</v>
      </c>
      <c r="CG11" s="24">
        <f t="shared" si="1"/>
        <v>16</v>
      </c>
      <c r="CH11" s="85">
        <f t="shared" si="1"/>
        <v>0</v>
      </c>
      <c r="CI11" s="24">
        <v>10</v>
      </c>
      <c r="CJ11" s="24">
        <v>1</v>
      </c>
      <c r="CK11" s="24">
        <v>10</v>
      </c>
      <c r="CL11" s="24">
        <f t="shared" ref="CL11" si="13">+CJ11+CK11</f>
        <v>11</v>
      </c>
      <c r="CM11" s="85">
        <v>0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14</v>
      </c>
      <c r="H12" s="9">
        <f>SUM(H4:H11)</f>
        <v>14</v>
      </c>
      <c r="I12" s="9">
        <f>SUM(I4:I11)</f>
        <v>4</v>
      </c>
      <c r="J12" s="9"/>
      <c r="K12" s="9"/>
      <c r="L12" s="9">
        <f>SUM(L4:L11)</f>
        <v>80</v>
      </c>
      <c r="M12" s="9">
        <f>SUM(M4:M11)</f>
        <v>80</v>
      </c>
      <c r="N12" s="9">
        <f>SUM(N4:N11)</f>
        <v>125</v>
      </c>
      <c r="O12" s="9">
        <f>SUM(O4:O11)</f>
        <v>50</v>
      </c>
      <c r="P12" s="9"/>
      <c r="Q12" s="46"/>
      <c r="R12" s="46"/>
      <c r="U12" s="30">
        <v>7</v>
      </c>
      <c r="V12" s="23" t="s">
        <v>24</v>
      </c>
      <c r="X12" s="23"/>
      <c r="Y12" s="23"/>
      <c r="Z12" s="23" t="s">
        <v>25</v>
      </c>
      <c r="AB12" s="24"/>
      <c r="AC12" s="24">
        <f>+AD12+AE12+AF12</f>
        <v>23</v>
      </c>
      <c r="AD12" s="24">
        <f t="shared" si="9"/>
        <v>9</v>
      </c>
      <c r="AE12" s="24">
        <f t="shared" si="9"/>
        <v>11</v>
      </c>
      <c r="AF12" s="24">
        <f t="shared" si="9"/>
        <v>3</v>
      </c>
      <c r="AG12" s="115">
        <f>+(AD12*2+AF12)/(2*AC12)</f>
        <v>0.45652173913043476</v>
      </c>
      <c r="AH12" s="115"/>
      <c r="AI12" s="24">
        <f t="shared" si="11"/>
        <v>69</v>
      </c>
      <c r="AJ12" s="24">
        <f t="shared" si="11"/>
        <v>2</v>
      </c>
      <c r="AK12" s="24">
        <f t="shared" si="11"/>
        <v>0</v>
      </c>
      <c r="AL12" s="26">
        <f>+AI12/AC12</f>
        <v>3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3"/>
        <v>0</v>
      </c>
      <c r="BE12" s="85">
        <v>0</v>
      </c>
      <c r="BF12" s="84">
        <f t="shared" si="4"/>
        <v>22</v>
      </c>
      <c r="BG12" s="24">
        <f t="shared" si="4"/>
        <v>2</v>
      </c>
      <c r="BH12" s="24">
        <f t="shared" si="4"/>
        <v>14</v>
      </c>
      <c r="BI12" s="24">
        <f t="shared" si="4"/>
        <v>16</v>
      </c>
      <c r="BJ12" s="85">
        <f t="shared" si="4"/>
        <v>2</v>
      </c>
      <c r="BK12" s="24">
        <v>22</v>
      </c>
      <c r="BL12" s="24">
        <v>2</v>
      </c>
      <c r="BM12" s="24">
        <v>14</v>
      </c>
      <c r="BN12" s="24">
        <f t="shared" si="5"/>
        <v>16</v>
      </c>
      <c r="BO12" s="85">
        <v>2</v>
      </c>
      <c r="BP12" s="45"/>
      <c r="BQ12" s="46"/>
      <c r="BR12" s="30">
        <v>8</v>
      </c>
      <c r="BS12" s="23" t="s">
        <v>447</v>
      </c>
      <c r="BT12" s="23"/>
      <c r="BU12" s="23"/>
      <c r="BV12" s="23"/>
      <c r="BW12" s="24"/>
      <c r="BX12" s="23"/>
      <c r="BY12" s="84">
        <v>0</v>
      </c>
      <c r="BZ12" s="24">
        <v>0</v>
      </c>
      <c r="CA12" s="24">
        <v>0</v>
      </c>
      <c r="CB12" s="24">
        <f t="shared" si="0"/>
        <v>0</v>
      </c>
      <c r="CC12" s="85">
        <v>0</v>
      </c>
      <c r="CD12" s="84">
        <f t="shared" si="1"/>
        <v>2</v>
      </c>
      <c r="CE12" s="24">
        <f t="shared" si="1"/>
        <v>0</v>
      </c>
      <c r="CF12" s="24">
        <f t="shared" si="1"/>
        <v>1</v>
      </c>
      <c r="CG12" s="24">
        <f t="shared" si="1"/>
        <v>1</v>
      </c>
      <c r="CH12" s="85">
        <f t="shared" si="1"/>
        <v>0</v>
      </c>
      <c r="CI12" s="24">
        <v>2</v>
      </c>
      <c r="CJ12" s="24">
        <v>0</v>
      </c>
      <c r="CK12" s="24">
        <v>1</v>
      </c>
      <c r="CL12" s="24">
        <f>+CJ12+CK12</f>
        <v>1</v>
      </c>
      <c r="CM12" s="85">
        <v>0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7.5</v>
      </c>
      <c r="V13" s="23" t="s">
        <v>111</v>
      </c>
      <c r="X13" s="23"/>
      <c r="Y13" s="23"/>
      <c r="Z13" s="23" t="s">
        <v>21</v>
      </c>
      <c r="AB13" s="24"/>
      <c r="AC13" s="24">
        <f>+AD13+AE13+AF13</f>
        <v>16</v>
      </c>
      <c r="AD13" s="24">
        <f t="shared" si="9"/>
        <v>5</v>
      </c>
      <c r="AE13" s="24">
        <f t="shared" si="9"/>
        <v>9</v>
      </c>
      <c r="AF13" s="24">
        <f t="shared" si="9"/>
        <v>2</v>
      </c>
      <c r="AG13" s="115">
        <f>+(AD13*2+AF13)/(2*AC13)</f>
        <v>0.375</v>
      </c>
      <c r="AH13" s="115"/>
      <c r="AI13" s="24">
        <f t="shared" si="11"/>
        <v>49</v>
      </c>
      <c r="AJ13" s="24">
        <f t="shared" si="11"/>
        <v>2</v>
      </c>
      <c r="AK13" s="24">
        <f t="shared" si="11"/>
        <v>1</v>
      </c>
      <c r="AL13" s="26">
        <f>+AI13/AC13</f>
        <v>3.0625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4</v>
      </c>
      <c r="BB13" s="24">
        <v>4</v>
      </c>
      <c r="BC13" s="24">
        <v>0</v>
      </c>
      <c r="BD13" s="24">
        <f t="shared" si="3"/>
        <v>4</v>
      </c>
      <c r="BE13" s="85">
        <v>0</v>
      </c>
      <c r="BF13" s="84">
        <f t="shared" si="4"/>
        <v>25</v>
      </c>
      <c r="BG13" s="24">
        <f t="shared" si="4"/>
        <v>13</v>
      </c>
      <c r="BH13" s="24">
        <f t="shared" si="4"/>
        <v>7</v>
      </c>
      <c r="BI13" s="24">
        <f t="shared" si="4"/>
        <v>20</v>
      </c>
      <c r="BJ13" s="85">
        <f t="shared" si="4"/>
        <v>10</v>
      </c>
      <c r="BK13" s="24">
        <v>21</v>
      </c>
      <c r="BL13" s="24">
        <v>9</v>
      </c>
      <c r="BM13" s="24">
        <v>7</v>
      </c>
      <c r="BN13" s="24">
        <f t="shared" si="5"/>
        <v>16</v>
      </c>
      <c r="BO13" s="85">
        <v>10</v>
      </c>
      <c r="BP13" s="45"/>
      <c r="BQ13" s="47"/>
      <c r="BR13" s="30">
        <v>7</v>
      </c>
      <c r="BS13" s="23" t="s">
        <v>657</v>
      </c>
      <c r="BT13" s="23"/>
      <c r="BU13" s="23"/>
      <c r="BV13" s="23"/>
      <c r="BW13" s="24"/>
      <c r="BX13" s="23"/>
      <c r="BY13" s="84">
        <v>0</v>
      </c>
      <c r="BZ13" s="24">
        <v>0</v>
      </c>
      <c r="CA13" s="24">
        <v>0</v>
      </c>
      <c r="CB13" s="24">
        <f t="shared" si="0"/>
        <v>0</v>
      </c>
      <c r="CC13" s="85">
        <v>0</v>
      </c>
      <c r="CD13" s="84">
        <f t="shared" si="1"/>
        <v>3</v>
      </c>
      <c r="CE13" s="24">
        <f t="shared" si="1"/>
        <v>0</v>
      </c>
      <c r="CF13" s="24">
        <f t="shared" si="1"/>
        <v>1</v>
      </c>
      <c r="CG13" s="24">
        <f t="shared" si="1"/>
        <v>1</v>
      </c>
      <c r="CH13" s="85">
        <f t="shared" si="1"/>
        <v>0</v>
      </c>
      <c r="CI13" s="24">
        <v>3</v>
      </c>
      <c r="CJ13" s="24">
        <v>0</v>
      </c>
      <c r="CK13" s="24">
        <v>1</v>
      </c>
      <c r="CL13" s="24">
        <f t="shared" ref="CL13" si="14">+CJ13+CK13</f>
        <v>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26 Summary:</v>
      </c>
      <c r="C14" s="54"/>
      <c r="D14" s="54"/>
      <c r="E14" s="116">
        <v>44991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97</v>
      </c>
      <c r="X14" s="23"/>
      <c r="Y14" s="23"/>
      <c r="Z14" s="23" t="s">
        <v>132</v>
      </c>
      <c r="AB14" s="24"/>
      <c r="AC14" s="24">
        <f>+AD14+AE14+AF14</f>
        <v>26</v>
      </c>
      <c r="AD14" s="24">
        <f t="shared" si="9"/>
        <v>5</v>
      </c>
      <c r="AE14" s="24">
        <f t="shared" si="9"/>
        <v>17</v>
      </c>
      <c r="AF14" s="24">
        <f t="shared" si="9"/>
        <v>4</v>
      </c>
      <c r="AG14" s="115">
        <f>+(AD14*2+AF14)/(2*AC14)</f>
        <v>0.26923076923076922</v>
      </c>
      <c r="AH14" s="115"/>
      <c r="AI14" s="24">
        <f t="shared" si="11"/>
        <v>82</v>
      </c>
      <c r="AJ14" s="24">
        <f t="shared" si="11"/>
        <v>4</v>
      </c>
      <c r="AK14" s="24">
        <f t="shared" si="11"/>
        <v>0</v>
      </c>
      <c r="AL14" s="26">
        <f>+AI14/AC14</f>
        <v>3.1538461538461537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4</v>
      </c>
      <c r="BB14" s="24">
        <v>0</v>
      </c>
      <c r="BC14" s="24">
        <v>0</v>
      </c>
      <c r="BD14" s="24">
        <f t="shared" si="3"/>
        <v>0</v>
      </c>
      <c r="BE14" s="85">
        <v>0</v>
      </c>
      <c r="BF14" s="84">
        <f t="shared" si="4"/>
        <v>24</v>
      </c>
      <c r="BG14" s="24">
        <f t="shared" si="4"/>
        <v>1</v>
      </c>
      <c r="BH14" s="24">
        <f t="shared" si="4"/>
        <v>6</v>
      </c>
      <c r="BI14" s="24">
        <f t="shared" si="4"/>
        <v>7</v>
      </c>
      <c r="BJ14" s="85">
        <f t="shared" si="4"/>
        <v>0</v>
      </c>
      <c r="BK14" s="24">
        <v>20</v>
      </c>
      <c r="BL14" s="24">
        <v>1</v>
      </c>
      <c r="BM14" s="24">
        <v>6</v>
      </c>
      <c r="BN14" s="24">
        <f t="shared" si="5"/>
        <v>7</v>
      </c>
      <c r="BO14" s="85">
        <v>0</v>
      </c>
      <c r="BP14" s="45"/>
      <c r="BQ14" s="47"/>
      <c r="BR14" s="30">
        <v>9.5</v>
      </c>
      <c r="BS14" s="23" t="s">
        <v>381</v>
      </c>
      <c r="BT14" s="23"/>
      <c r="BU14" s="23"/>
      <c r="BV14" s="23"/>
      <c r="BW14" s="24"/>
      <c r="BX14" s="23"/>
      <c r="BY14" s="84">
        <v>1</v>
      </c>
      <c r="BZ14" s="24">
        <v>0</v>
      </c>
      <c r="CA14" s="24">
        <v>0</v>
      </c>
      <c r="CB14" s="24">
        <f t="shared" si="0"/>
        <v>0</v>
      </c>
      <c r="CC14" s="85">
        <v>0</v>
      </c>
      <c r="CD14" s="84">
        <f t="shared" si="1"/>
        <v>2</v>
      </c>
      <c r="CE14" s="24">
        <f t="shared" si="1"/>
        <v>1</v>
      </c>
      <c r="CF14" s="24">
        <f t="shared" si="1"/>
        <v>1</v>
      </c>
      <c r="CG14" s="24">
        <f t="shared" si="1"/>
        <v>2</v>
      </c>
      <c r="CH14" s="85">
        <f t="shared" si="1"/>
        <v>0</v>
      </c>
      <c r="CI14" s="24">
        <v>1</v>
      </c>
      <c r="CJ14" s="24">
        <v>1</v>
      </c>
      <c r="CK14" s="24">
        <v>1</v>
      </c>
      <c r="CL14" s="24">
        <f>+CJ14+CK14</f>
        <v>2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6" t="s">
        <v>786</v>
      </c>
      <c r="E15" s="23"/>
      <c r="F15" s="23"/>
      <c r="G15" s="5">
        <v>3</v>
      </c>
      <c r="H15" s="24">
        <v>1</v>
      </c>
      <c r="I15" s="23" t="s">
        <v>112</v>
      </c>
      <c r="J15" s="23"/>
      <c r="K15" s="23"/>
      <c r="L15" s="23" t="s">
        <v>813</v>
      </c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ref="AC15:AC16" si="15">+AD15+AE15+AF15</f>
        <v>5</v>
      </c>
      <c r="AD15" s="24">
        <f t="shared" si="9"/>
        <v>1</v>
      </c>
      <c r="AE15" s="24">
        <f t="shared" si="9"/>
        <v>4</v>
      </c>
      <c r="AF15" s="24">
        <f t="shared" si="9"/>
        <v>0</v>
      </c>
      <c r="AG15" s="115">
        <f t="shared" si="10"/>
        <v>0.2</v>
      </c>
      <c r="AH15" s="115"/>
      <c r="AI15" s="24">
        <f t="shared" si="11"/>
        <v>19</v>
      </c>
      <c r="AJ15" s="24">
        <f t="shared" si="11"/>
        <v>0</v>
      </c>
      <c r="AK15" s="24">
        <f t="shared" si="11"/>
        <v>0</v>
      </c>
      <c r="AL15" s="26">
        <f t="shared" si="12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4</v>
      </c>
      <c r="BB15" s="24">
        <v>0</v>
      </c>
      <c r="BC15" s="24">
        <v>2</v>
      </c>
      <c r="BD15" s="24">
        <f t="shared" si="3"/>
        <v>2</v>
      </c>
      <c r="BE15" s="85">
        <v>0</v>
      </c>
      <c r="BF15" s="84">
        <f t="shared" si="4"/>
        <v>26</v>
      </c>
      <c r="BG15" s="24">
        <f t="shared" si="4"/>
        <v>6</v>
      </c>
      <c r="BH15" s="24">
        <f t="shared" si="4"/>
        <v>14</v>
      </c>
      <c r="BI15" s="24">
        <f t="shared" si="4"/>
        <v>20</v>
      </c>
      <c r="BJ15" s="85">
        <f t="shared" si="4"/>
        <v>0</v>
      </c>
      <c r="BK15" s="24">
        <v>22</v>
      </c>
      <c r="BL15" s="24">
        <v>6</v>
      </c>
      <c r="BM15" s="24">
        <v>12</v>
      </c>
      <c r="BN15" s="24">
        <f t="shared" si="5"/>
        <v>18</v>
      </c>
      <c r="BO15" s="85">
        <v>0</v>
      </c>
      <c r="BP15" s="45"/>
      <c r="BQ15" s="47"/>
      <c r="BR15" s="30">
        <v>6.5</v>
      </c>
      <c r="BS15" s="23" t="s">
        <v>213</v>
      </c>
      <c r="BT15" s="23"/>
      <c r="BU15" s="23"/>
      <c r="BV15" s="23"/>
      <c r="BW15" s="24"/>
      <c r="BX15" s="23"/>
      <c r="BY15" s="84">
        <v>3</v>
      </c>
      <c r="BZ15" s="24">
        <v>1</v>
      </c>
      <c r="CA15" s="24">
        <v>0</v>
      </c>
      <c r="CB15" s="24">
        <f t="shared" si="0"/>
        <v>1</v>
      </c>
      <c r="CC15" s="85">
        <v>0</v>
      </c>
      <c r="CD15" s="84">
        <f t="shared" si="1"/>
        <v>17</v>
      </c>
      <c r="CE15" s="24">
        <f t="shared" si="1"/>
        <v>3</v>
      </c>
      <c r="CF15" s="24">
        <f t="shared" si="1"/>
        <v>1</v>
      </c>
      <c r="CG15" s="24">
        <f t="shared" si="1"/>
        <v>4</v>
      </c>
      <c r="CH15" s="85">
        <f t="shared" si="1"/>
        <v>0</v>
      </c>
      <c r="CI15" s="24">
        <v>14</v>
      </c>
      <c r="CJ15" s="24">
        <v>2</v>
      </c>
      <c r="CK15" s="24">
        <v>1</v>
      </c>
      <c r="CL15" s="24">
        <f>+CJ15+CK15</f>
        <v>3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23"/>
      <c r="D16" s="16" t="s">
        <v>140</v>
      </c>
      <c r="E16" s="23"/>
      <c r="F16" s="23"/>
      <c r="G16" s="5"/>
      <c r="H16" s="24">
        <v>2</v>
      </c>
      <c r="I16" s="23" t="s">
        <v>106</v>
      </c>
      <c r="J16" s="23"/>
      <c r="K16" s="23"/>
      <c r="L16" s="23" t="s">
        <v>824</v>
      </c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si="15"/>
        <v>58</v>
      </c>
      <c r="AD16" s="24">
        <f>+AD31+AD46</f>
        <v>25</v>
      </c>
      <c r="AE16" s="24">
        <f t="shared" ref="AE16:AF16" si="16">+AE31+AE46</f>
        <v>27</v>
      </c>
      <c r="AF16" s="24">
        <f t="shared" si="16"/>
        <v>6</v>
      </c>
      <c r="AG16" s="115">
        <f t="shared" si="10"/>
        <v>0.48275862068965519</v>
      </c>
      <c r="AH16" s="115"/>
      <c r="AI16" s="24">
        <f t="shared" ref="AI16:AK16" si="17">+AI31+AI46</f>
        <v>167</v>
      </c>
      <c r="AJ16" s="24">
        <f t="shared" si="17"/>
        <v>2</v>
      </c>
      <c r="AK16" s="24">
        <f t="shared" si="17"/>
        <v>3</v>
      </c>
      <c r="AL16" s="26">
        <f t="shared" si="12"/>
        <v>2.8793103448275863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4</v>
      </c>
      <c r="BB16" s="24">
        <v>1</v>
      </c>
      <c r="BC16" s="24">
        <v>4</v>
      </c>
      <c r="BD16" s="24">
        <f t="shared" si="3"/>
        <v>5</v>
      </c>
      <c r="BE16" s="85">
        <v>0</v>
      </c>
      <c r="BF16" s="84">
        <f t="shared" si="4"/>
        <v>20</v>
      </c>
      <c r="BG16" s="24">
        <f t="shared" si="4"/>
        <v>3</v>
      </c>
      <c r="BH16" s="24">
        <f t="shared" si="4"/>
        <v>18</v>
      </c>
      <c r="BI16" s="24">
        <f t="shared" si="4"/>
        <v>21</v>
      </c>
      <c r="BJ16" s="85">
        <f t="shared" si="4"/>
        <v>0</v>
      </c>
      <c r="BK16" s="24">
        <v>16</v>
      </c>
      <c r="BL16" s="24">
        <v>2</v>
      </c>
      <c r="BM16" s="24">
        <v>14</v>
      </c>
      <c r="BN16" s="24">
        <f t="shared" si="5"/>
        <v>16</v>
      </c>
      <c r="BO16" s="85">
        <v>0</v>
      </c>
      <c r="BP16" s="45"/>
      <c r="BQ16" s="47"/>
      <c r="BR16" s="30">
        <v>6.5</v>
      </c>
      <c r="BS16" s="23" t="s">
        <v>448</v>
      </c>
      <c r="BT16" s="23"/>
      <c r="BU16" s="23"/>
      <c r="BV16" s="23"/>
      <c r="BW16" s="24"/>
      <c r="BX16" s="23"/>
      <c r="BY16" s="84">
        <v>5</v>
      </c>
      <c r="BZ16" s="24">
        <v>0</v>
      </c>
      <c r="CA16" s="24">
        <v>1</v>
      </c>
      <c r="CB16" s="24">
        <f t="shared" si="0"/>
        <v>1</v>
      </c>
      <c r="CC16" s="85">
        <v>2</v>
      </c>
      <c r="CD16" s="84">
        <f t="shared" si="1"/>
        <v>16</v>
      </c>
      <c r="CE16" s="24">
        <f t="shared" si="1"/>
        <v>2</v>
      </c>
      <c r="CF16" s="24">
        <f t="shared" si="1"/>
        <v>5</v>
      </c>
      <c r="CG16" s="24">
        <f t="shared" si="1"/>
        <v>7</v>
      </c>
      <c r="CH16" s="85">
        <f t="shared" si="1"/>
        <v>8</v>
      </c>
      <c r="CI16" s="24">
        <v>11</v>
      </c>
      <c r="CJ16" s="24">
        <v>2</v>
      </c>
      <c r="CK16" s="24">
        <v>4</v>
      </c>
      <c r="CL16" s="24">
        <f t="shared" ref="CL16:CL26" si="18">+CJ16+CK16</f>
        <v>6</v>
      </c>
      <c r="CM16" s="85">
        <v>6</v>
      </c>
      <c r="CN16" s="45"/>
    </row>
    <row r="17" spans="1:92" ht="15.95" customHeight="1" x14ac:dyDescent="0.25">
      <c r="A17" s="47"/>
      <c r="B17" s="24"/>
      <c r="D17" s="16"/>
      <c r="E17" s="23"/>
      <c r="F17" s="23"/>
      <c r="G17" s="5"/>
      <c r="H17" s="24">
        <v>2</v>
      </c>
      <c r="I17" s="23" t="s">
        <v>181</v>
      </c>
      <c r="J17" s="23"/>
      <c r="K17" s="23"/>
      <c r="L17" s="23" t="s">
        <v>39</v>
      </c>
      <c r="M17" s="23"/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19">SUM(AC8:AC16)</f>
        <v>208</v>
      </c>
      <c r="AD17" s="15">
        <f t="shared" si="19"/>
        <v>90</v>
      </c>
      <c r="AE17" s="15">
        <f t="shared" si="19"/>
        <v>90</v>
      </c>
      <c r="AF17" s="15">
        <f t="shared" si="19"/>
        <v>28</v>
      </c>
      <c r="AG17" s="15"/>
      <c r="AH17" s="15"/>
      <c r="AI17" s="15">
        <f t="shared" ref="AI17:AK17" si="20">SUM(AI8:AI16)</f>
        <v>574</v>
      </c>
      <c r="AJ17" s="15">
        <f t="shared" si="20"/>
        <v>12</v>
      </c>
      <c r="AK17" s="15">
        <f t="shared" si="20"/>
        <v>16</v>
      </c>
      <c r="AL17" s="36">
        <f>+AI17/AC17</f>
        <v>2.7596153846153846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3</v>
      </c>
      <c r="BB17" s="24">
        <v>1</v>
      </c>
      <c r="BC17" s="24">
        <v>2</v>
      </c>
      <c r="BD17" s="24">
        <f t="shared" si="3"/>
        <v>3</v>
      </c>
      <c r="BE17" s="85">
        <v>2</v>
      </c>
      <c r="BF17" s="84">
        <f t="shared" si="4"/>
        <v>22</v>
      </c>
      <c r="BG17" s="24">
        <f t="shared" si="4"/>
        <v>1</v>
      </c>
      <c r="BH17" s="24">
        <f t="shared" si="4"/>
        <v>13</v>
      </c>
      <c r="BI17" s="24">
        <f t="shared" si="4"/>
        <v>14</v>
      </c>
      <c r="BJ17" s="85">
        <f t="shared" si="4"/>
        <v>4</v>
      </c>
      <c r="BK17" s="24">
        <v>19</v>
      </c>
      <c r="BL17" s="24">
        <v>0</v>
      </c>
      <c r="BM17" s="24">
        <v>11</v>
      </c>
      <c r="BN17" s="24">
        <f t="shared" si="5"/>
        <v>11</v>
      </c>
      <c r="BO17" s="85">
        <v>2</v>
      </c>
      <c r="BP17" s="45"/>
      <c r="BQ17" s="47"/>
      <c r="BR17" s="30">
        <v>9</v>
      </c>
      <c r="BS17" s="23" t="s">
        <v>521</v>
      </c>
      <c r="BT17" s="23"/>
      <c r="BU17" s="23"/>
      <c r="BV17" s="23"/>
      <c r="BW17" s="24"/>
      <c r="BX17" s="23"/>
      <c r="BY17" s="84">
        <v>0</v>
      </c>
      <c r="BZ17" s="24">
        <v>0</v>
      </c>
      <c r="CA17" s="24">
        <v>0</v>
      </c>
      <c r="CB17" s="24">
        <f t="shared" si="0"/>
        <v>0</v>
      </c>
      <c r="CC17" s="85">
        <v>0</v>
      </c>
      <c r="CD17" s="84">
        <f t="shared" si="1"/>
        <v>3</v>
      </c>
      <c r="CE17" s="24">
        <f t="shared" si="1"/>
        <v>2</v>
      </c>
      <c r="CF17" s="24">
        <f t="shared" si="1"/>
        <v>2</v>
      </c>
      <c r="CG17" s="24">
        <f t="shared" si="1"/>
        <v>4</v>
      </c>
      <c r="CH17" s="85">
        <f t="shared" si="1"/>
        <v>0</v>
      </c>
      <c r="CI17" s="24">
        <v>3</v>
      </c>
      <c r="CJ17" s="24">
        <v>2</v>
      </c>
      <c r="CK17" s="24">
        <v>2</v>
      </c>
      <c r="CL17" s="24">
        <f t="shared" si="18"/>
        <v>4</v>
      </c>
      <c r="CM17" s="85">
        <v>0</v>
      </c>
      <c r="CN17" s="45"/>
    </row>
    <row r="18" spans="1:92" ht="15.95" customHeight="1" x14ac:dyDescent="0.25">
      <c r="A18" s="47"/>
      <c r="C18" s="23"/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3</v>
      </c>
      <c r="BB18" s="24">
        <v>0</v>
      </c>
      <c r="BC18" s="24">
        <v>2</v>
      </c>
      <c r="BD18" s="24">
        <f t="shared" si="3"/>
        <v>2</v>
      </c>
      <c r="BE18" s="85">
        <v>0</v>
      </c>
      <c r="BF18" s="84">
        <f t="shared" si="4"/>
        <v>20</v>
      </c>
      <c r="BG18" s="24">
        <f t="shared" si="4"/>
        <v>0</v>
      </c>
      <c r="BH18" s="24">
        <f t="shared" si="4"/>
        <v>6</v>
      </c>
      <c r="BI18" s="24">
        <f t="shared" si="4"/>
        <v>6</v>
      </c>
      <c r="BJ18" s="85">
        <f t="shared" si="4"/>
        <v>6</v>
      </c>
      <c r="BK18" s="24">
        <v>17</v>
      </c>
      <c r="BL18" s="24">
        <v>0</v>
      </c>
      <c r="BM18" s="24">
        <v>4</v>
      </c>
      <c r="BN18" s="24">
        <f t="shared" si="5"/>
        <v>4</v>
      </c>
      <c r="BO18" s="85">
        <v>6</v>
      </c>
      <c r="BP18" s="45"/>
      <c r="BQ18" s="47"/>
      <c r="BR18" s="30">
        <v>8</v>
      </c>
      <c r="BS18" s="23" t="s">
        <v>416</v>
      </c>
      <c r="BT18" s="23"/>
      <c r="BU18" s="23"/>
      <c r="BV18" s="23"/>
      <c r="BW18" s="24"/>
      <c r="BX18" s="23"/>
      <c r="BY18" s="84">
        <v>1</v>
      </c>
      <c r="BZ18" s="24">
        <v>0</v>
      </c>
      <c r="CA18" s="24">
        <v>1</v>
      </c>
      <c r="CB18" s="24">
        <f t="shared" si="0"/>
        <v>1</v>
      </c>
      <c r="CC18" s="85">
        <v>0</v>
      </c>
      <c r="CD18" s="84">
        <f t="shared" si="1"/>
        <v>3</v>
      </c>
      <c r="CE18" s="24">
        <f t="shared" si="1"/>
        <v>0</v>
      </c>
      <c r="CF18" s="24">
        <f t="shared" si="1"/>
        <v>1</v>
      </c>
      <c r="CG18" s="24">
        <f t="shared" si="1"/>
        <v>1</v>
      </c>
      <c r="CH18" s="85">
        <f t="shared" si="1"/>
        <v>0</v>
      </c>
      <c r="CI18" s="24">
        <v>2</v>
      </c>
      <c r="CJ18" s="24">
        <v>0</v>
      </c>
      <c r="CK18" s="24">
        <v>0</v>
      </c>
      <c r="CL18" s="24">
        <f t="shared" si="18"/>
        <v>0</v>
      </c>
      <c r="CM18" s="85">
        <v>0</v>
      </c>
      <c r="CN18" s="45"/>
    </row>
    <row r="19" spans="1:92" ht="15.95" customHeight="1" thickBot="1" x14ac:dyDescent="0.3">
      <c r="A19" s="47"/>
      <c r="B19" s="24" t="s">
        <v>53</v>
      </c>
      <c r="C19" s="6" t="s">
        <v>789</v>
      </c>
      <c r="E19" s="23"/>
      <c r="F19" s="23"/>
      <c r="G19" s="5">
        <v>7</v>
      </c>
      <c r="H19" s="24">
        <v>1</v>
      </c>
      <c r="I19" s="23" t="s">
        <v>179</v>
      </c>
      <c r="L19" s="23" t="s">
        <v>825</v>
      </c>
      <c r="M19" s="23"/>
      <c r="N19" s="23"/>
      <c r="O19" s="23"/>
      <c r="P19" s="23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44</v>
      </c>
      <c r="BB19" s="25">
        <f t="shared" ref="BB19" si="21">SUM(BB7:BB18)</f>
        <v>13</v>
      </c>
      <c r="BC19" s="25">
        <f>SUM(BC7:BC18)</f>
        <v>21</v>
      </c>
      <c r="BD19" s="25">
        <f>+BC19+BB19</f>
        <v>34</v>
      </c>
      <c r="BE19" s="89">
        <f>SUM(BE7:BE18)</f>
        <v>6</v>
      </c>
      <c r="BF19" s="88">
        <f>SUM(BF7:BF18)</f>
        <v>286</v>
      </c>
      <c r="BG19" s="25">
        <f t="shared" ref="BG19" si="22">SUM(BG7:BG18)</f>
        <v>97</v>
      </c>
      <c r="BH19" s="25">
        <f>SUM(BH7:BH18)</f>
        <v>158</v>
      </c>
      <c r="BI19" s="25">
        <f>+BH19+BG19</f>
        <v>255</v>
      </c>
      <c r="BJ19" s="89">
        <f>SUM(BJ7:BJ18)</f>
        <v>50</v>
      </c>
      <c r="BK19" s="25">
        <f>SUM(BK7:BK18)</f>
        <v>242</v>
      </c>
      <c r="BL19" s="25">
        <f t="shared" ref="BL19" si="23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9.5</v>
      </c>
      <c r="BS19" s="23" t="s">
        <v>285</v>
      </c>
      <c r="BT19" s="23"/>
      <c r="BU19" s="23"/>
      <c r="BV19" s="23"/>
      <c r="BW19" s="24"/>
      <c r="BX19" s="23"/>
      <c r="BY19" s="84">
        <v>0</v>
      </c>
      <c r="BZ19" s="24">
        <v>0</v>
      </c>
      <c r="CA19" s="24">
        <v>0</v>
      </c>
      <c r="CB19" s="24">
        <f t="shared" si="0"/>
        <v>0</v>
      </c>
      <c r="CC19" s="85">
        <v>0</v>
      </c>
      <c r="CD19" s="84">
        <f t="shared" si="1"/>
        <v>5</v>
      </c>
      <c r="CE19" s="24">
        <f t="shared" si="1"/>
        <v>7</v>
      </c>
      <c r="CF19" s="24">
        <f t="shared" si="1"/>
        <v>3</v>
      </c>
      <c r="CG19" s="24">
        <f t="shared" si="1"/>
        <v>10</v>
      </c>
      <c r="CH19" s="85">
        <f t="shared" si="1"/>
        <v>0</v>
      </c>
      <c r="CI19" s="24">
        <v>5</v>
      </c>
      <c r="CJ19" s="24">
        <v>7</v>
      </c>
      <c r="CK19" s="24">
        <v>3</v>
      </c>
      <c r="CL19" s="24">
        <f t="shared" si="18"/>
        <v>10</v>
      </c>
      <c r="CM19" s="85">
        <v>0</v>
      </c>
      <c r="CN19" s="45"/>
    </row>
    <row r="20" spans="1:92" ht="15.95" customHeight="1" x14ac:dyDescent="0.25">
      <c r="A20" s="47"/>
      <c r="B20" s="24" t="s">
        <v>34</v>
      </c>
      <c r="C20" s="23" t="s">
        <v>613</v>
      </c>
      <c r="D20" s="23"/>
      <c r="E20" s="23"/>
      <c r="F20" s="23"/>
      <c r="G20" s="5"/>
      <c r="H20" s="24">
        <v>1</v>
      </c>
      <c r="I20" s="23" t="s">
        <v>81</v>
      </c>
      <c r="L20" s="23" t="s">
        <v>172</v>
      </c>
      <c r="M20" s="23"/>
      <c r="N20" s="23"/>
      <c r="O20" s="23"/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10</v>
      </c>
      <c r="BB20" s="24">
        <v>1</v>
      </c>
      <c r="BC20" s="24">
        <v>0</v>
      </c>
      <c r="BD20" s="24">
        <f t="shared" ref="BD20:BD31" si="24">+BB20+BC20</f>
        <v>1</v>
      </c>
      <c r="BE20" s="85">
        <v>0</v>
      </c>
      <c r="BF20" s="84">
        <f t="shared" ref="BF20:BJ31" si="25">+BK20+BA20</f>
        <v>54</v>
      </c>
      <c r="BG20" s="24">
        <f t="shared" si="25"/>
        <v>8</v>
      </c>
      <c r="BH20" s="24">
        <f t="shared" si="25"/>
        <v>12</v>
      </c>
      <c r="BI20" s="24">
        <f t="shared" si="25"/>
        <v>20</v>
      </c>
      <c r="BJ20" s="85">
        <f t="shared" si="25"/>
        <v>8</v>
      </c>
      <c r="BK20" s="15">
        <v>44</v>
      </c>
      <c r="BL20" s="15">
        <v>7</v>
      </c>
      <c r="BM20" s="15">
        <v>12</v>
      </c>
      <c r="BN20" s="15">
        <f t="shared" ref="BN20:BN31" si="26">+BL20+BM20</f>
        <v>19</v>
      </c>
      <c r="BO20" s="87">
        <v>8</v>
      </c>
      <c r="BP20" s="45"/>
      <c r="BQ20" s="47"/>
      <c r="BR20" s="30">
        <v>7.5</v>
      </c>
      <c r="BS20" s="23" t="s">
        <v>451</v>
      </c>
      <c r="BT20" s="23"/>
      <c r="BU20" s="23"/>
      <c r="BV20" s="23"/>
      <c r="BW20" s="24"/>
      <c r="BX20" s="23"/>
      <c r="BY20" s="84">
        <v>0</v>
      </c>
      <c r="BZ20" s="24">
        <v>0</v>
      </c>
      <c r="CA20" s="24">
        <v>0</v>
      </c>
      <c r="CB20" s="24">
        <f t="shared" si="0"/>
        <v>0</v>
      </c>
      <c r="CC20" s="85">
        <v>0</v>
      </c>
      <c r="CD20" s="84">
        <f t="shared" si="1"/>
        <v>1</v>
      </c>
      <c r="CE20" s="24">
        <f t="shared" si="1"/>
        <v>0</v>
      </c>
      <c r="CF20" s="24">
        <f t="shared" si="1"/>
        <v>0</v>
      </c>
      <c r="CG20" s="24">
        <f t="shared" si="1"/>
        <v>0</v>
      </c>
      <c r="CH20" s="85">
        <f t="shared" si="1"/>
        <v>0</v>
      </c>
      <c r="CI20" s="24">
        <v>1</v>
      </c>
      <c r="CJ20" s="24">
        <v>0</v>
      </c>
      <c r="CK20" s="24">
        <v>0</v>
      </c>
      <c r="CL20" s="24">
        <f t="shared" si="18"/>
        <v>0</v>
      </c>
      <c r="CM20" s="85">
        <v>0</v>
      </c>
      <c r="CN20" s="45"/>
    </row>
    <row r="21" spans="1:92" ht="15.95" customHeight="1" x14ac:dyDescent="0.25">
      <c r="A21" s="47"/>
      <c r="C21" s="23"/>
      <c r="D21" s="23"/>
      <c r="E21" s="23"/>
      <c r="H21" s="24">
        <v>1</v>
      </c>
      <c r="I21" s="23" t="s">
        <v>119</v>
      </c>
      <c r="L21" s="23" t="s">
        <v>303</v>
      </c>
      <c r="M21" s="23"/>
      <c r="N21" s="23"/>
      <c r="O21" s="23"/>
      <c r="P21" s="23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4</v>
      </c>
      <c r="BB21" s="24">
        <v>0</v>
      </c>
      <c r="BC21" s="24">
        <v>0</v>
      </c>
      <c r="BD21" s="24">
        <f t="shared" si="24"/>
        <v>0</v>
      </c>
      <c r="BE21" s="85">
        <v>0</v>
      </c>
      <c r="BF21" s="84">
        <f t="shared" si="25"/>
        <v>26</v>
      </c>
      <c r="BG21" s="24">
        <f t="shared" si="25"/>
        <v>0</v>
      </c>
      <c r="BH21" s="24">
        <f t="shared" si="25"/>
        <v>0</v>
      </c>
      <c r="BI21" s="24">
        <f t="shared" si="25"/>
        <v>0</v>
      </c>
      <c r="BJ21" s="85">
        <f t="shared" si="25"/>
        <v>0</v>
      </c>
      <c r="BK21" s="24">
        <v>22</v>
      </c>
      <c r="BL21" s="24">
        <v>0</v>
      </c>
      <c r="BM21" s="24">
        <v>0</v>
      </c>
      <c r="BN21" s="24">
        <f t="shared" si="26"/>
        <v>0</v>
      </c>
      <c r="BO21" s="85">
        <v>0</v>
      </c>
      <c r="BP21" s="45"/>
      <c r="BQ21" s="47"/>
      <c r="BR21" s="30">
        <v>7.5</v>
      </c>
      <c r="BS21" s="23" t="s">
        <v>472</v>
      </c>
      <c r="BT21" s="23"/>
      <c r="BU21" s="23"/>
      <c r="BV21" s="23"/>
      <c r="BW21" s="24"/>
      <c r="BX21" s="23"/>
      <c r="BY21" s="84">
        <v>1</v>
      </c>
      <c r="BZ21" s="24">
        <v>0</v>
      </c>
      <c r="CA21" s="24">
        <v>0</v>
      </c>
      <c r="CB21" s="24">
        <f t="shared" si="0"/>
        <v>0</v>
      </c>
      <c r="CC21" s="85">
        <v>0</v>
      </c>
      <c r="CD21" s="84">
        <f t="shared" si="1"/>
        <v>11</v>
      </c>
      <c r="CE21" s="24">
        <f t="shared" si="1"/>
        <v>2</v>
      </c>
      <c r="CF21" s="24">
        <f t="shared" si="1"/>
        <v>2</v>
      </c>
      <c r="CG21" s="24">
        <f t="shared" si="1"/>
        <v>4</v>
      </c>
      <c r="CH21" s="85">
        <f t="shared" si="1"/>
        <v>6</v>
      </c>
      <c r="CI21" s="24">
        <v>10</v>
      </c>
      <c r="CJ21" s="24">
        <v>2</v>
      </c>
      <c r="CK21" s="24">
        <v>2</v>
      </c>
      <c r="CL21" s="24">
        <f t="shared" si="18"/>
        <v>4</v>
      </c>
      <c r="CM21" s="85">
        <v>6</v>
      </c>
      <c r="CN21" s="45"/>
    </row>
    <row r="22" spans="1:92" ht="15.95" customHeight="1" thickBot="1" x14ac:dyDescent="0.3">
      <c r="A22" s="47"/>
      <c r="H22" s="24">
        <v>1</v>
      </c>
      <c r="I22" s="23" t="s">
        <v>178</v>
      </c>
      <c r="L22" s="23"/>
      <c r="M22" s="23" t="s">
        <v>193</v>
      </c>
      <c r="N22" s="23"/>
      <c r="O22" s="23"/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4</v>
      </c>
      <c r="BB22" s="24">
        <v>0</v>
      </c>
      <c r="BC22" s="24">
        <v>1</v>
      </c>
      <c r="BD22" s="24">
        <f t="shared" si="24"/>
        <v>1</v>
      </c>
      <c r="BE22" s="85">
        <v>2</v>
      </c>
      <c r="BF22" s="84">
        <f t="shared" si="25"/>
        <v>22</v>
      </c>
      <c r="BG22" s="24">
        <f t="shared" si="25"/>
        <v>8</v>
      </c>
      <c r="BH22" s="24">
        <f t="shared" si="25"/>
        <v>7</v>
      </c>
      <c r="BI22" s="24">
        <f t="shared" si="25"/>
        <v>15</v>
      </c>
      <c r="BJ22" s="85">
        <f t="shared" si="25"/>
        <v>2</v>
      </c>
      <c r="BK22" s="24">
        <v>18</v>
      </c>
      <c r="BL22" s="24">
        <v>8</v>
      </c>
      <c r="BM22" s="24">
        <v>6</v>
      </c>
      <c r="BN22" s="24">
        <f t="shared" si="26"/>
        <v>14</v>
      </c>
      <c r="BO22" s="85">
        <v>0</v>
      </c>
      <c r="BP22" s="45"/>
      <c r="BQ22" s="47"/>
      <c r="BR22" s="30">
        <v>6.5</v>
      </c>
      <c r="BS22" s="23" t="s">
        <v>245</v>
      </c>
      <c r="BT22" s="23"/>
      <c r="BU22" s="23"/>
      <c r="BV22" s="23"/>
      <c r="BW22" s="24"/>
      <c r="BX22" s="23"/>
      <c r="BY22" s="84">
        <v>8</v>
      </c>
      <c r="BZ22" s="24">
        <v>0</v>
      </c>
      <c r="CA22" s="24">
        <v>3</v>
      </c>
      <c r="CB22" s="24">
        <f t="shared" si="0"/>
        <v>3</v>
      </c>
      <c r="CC22" s="85">
        <v>2</v>
      </c>
      <c r="CD22" s="84">
        <f t="shared" si="1"/>
        <v>42</v>
      </c>
      <c r="CE22" s="24">
        <f t="shared" si="1"/>
        <v>6</v>
      </c>
      <c r="CF22" s="24">
        <f t="shared" si="1"/>
        <v>14</v>
      </c>
      <c r="CG22" s="24">
        <f t="shared" si="1"/>
        <v>20</v>
      </c>
      <c r="CH22" s="85">
        <f t="shared" si="1"/>
        <v>4</v>
      </c>
      <c r="CI22" s="24">
        <v>34</v>
      </c>
      <c r="CJ22" s="24">
        <v>6</v>
      </c>
      <c r="CK22" s="24">
        <v>11</v>
      </c>
      <c r="CL22" s="24">
        <f t="shared" si="18"/>
        <v>17</v>
      </c>
      <c r="CM22" s="85">
        <v>2</v>
      </c>
      <c r="CN22" s="45"/>
    </row>
    <row r="23" spans="1:92" ht="15.95" customHeight="1" x14ac:dyDescent="0.25">
      <c r="A23" s="47"/>
      <c r="H23" s="24">
        <v>1</v>
      </c>
      <c r="I23" s="23" t="s">
        <v>119</v>
      </c>
      <c r="L23" s="23" t="s">
        <v>826</v>
      </c>
      <c r="M23" s="23"/>
      <c r="N23" s="23"/>
      <c r="O23" s="23"/>
      <c r="P23" s="23"/>
      <c r="Q23" s="47"/>
      <c r="R23" s="47"/>
      <c r="U23" s="30">
        <v>8</v>
      </c>
      <c r="V23" s="23" t="s">
        <v>18</v>
      </c>
      <c r="X23" s="23"/>
      <c r="Y23" s="23"/>
      <c r="Z23" s="23" t="s">
        <v>136</v>
      </c>
      <c r="AB23" s="24"/>
      <c r="AC23" s="24">
        <f t="shared" ref="AC23:AC29" si="27">+AD23+AE23+AF23</f>
        <v>4</v>
      </c>
      <c r="AD23" s="24">
        <v>3</v>
      </c>
      <c r="AE23" s="24">
        <v>0</v>
      </c>
      <c r="AF23" s="24">
        <v>1</v>
      </c>
      <c r="AG23" s="118">
        <f t="shared" ref="AG23:AG29" si="28">+(AD23*2+AF23)/(2*AC23)</f>
        <v>0.875</v>
      </c>
      <c r="AH23" s="118"/>
      <c r="AI23" s="24">
        <v>2</v>
      </c>
      <c r="AJ23" s="24">
        <v>0</v>
      </c>
      <c r="AK23" s="24">
        <v>2</v>
      </c>
      <c r="AL23" s="26">
        <f t="shared" ref="AL23:AL29" si="29">+AI23/AC23</f>
        <v>0.5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4</v>
      </c>
      <c r="BB23" s="24">
        <v>0</v>
      </c>
      <c r="BC23" s="24">
        <v>2</v>
      </c>
      <c r="BD23" s="24">
        <f t="shared" si="24"/>
        <v>2</v>
      </c>
      <c r="BE23" s="85">
        <v>2</v>
      </c>
      <c r="BF23" s="84">
        <f t="shared" si="25"/>
        <v>21</v>
      </c>
      <c r="BG23" s="24">
        <f t="shared" si="25"/>
        <v>3</v>
      </c>
      <c r="BH23" s="24">
        <f t="shared" si="25"/>
        <v>12</v>
      </c>
      <c r="BI23" s="24">
        <f t="shared" si="25"/>
        <v>15</v>
      </c>
      <c r="BJ23" s="85">
        <f t="shared" si="25"/>
        <v>2</v>
      </c>
      <c r="BK23" s="24">
        <v>17</v>
      </c>
      <c r="BL23" s="24">
        <v>3</v>
      </c>
      <c r="BM23" s="24">
        <v>10</v>
      </c>
      <c r="BN23" s="24">
        <f t="shared" si="26"/>
        <v>13</v>
      </c>
      <c r="BO23" s="85">
        <v>0</v>
      </c>
      <c r="BP23" s="50"/>
      <c r="BQ23" s="47"/>
      <c r="BR23" s="30">
        <v>8</v>
      </c>
      <c r="BS23" s="23" t="s">
        <v>283</v>
      </c>
      <c r="BT23" s="23"/>
      <c r="BU23" s="23"/>
      <c r="BV23" s="23"/>
      <c r="BW23" s="24"/>
      <c r="BX23" s="23"/>
      <c r="BY23" s="84">
        <v>0</v>
      </c>
      <c r="BZ23" s="24">
        <v>0</v>
      </c>
      <c r="CA23" s="24">
        <v>0</v>
      </c>
      <c r="CB23" s="24">
        <f t="shared" si="0"/>
        <v>0</v>
      </c>
      <c r="CC23" s="85">
        <v>0</v>
      </c>
      <c r="CD23" s="84">
        <f t="shared" si="1"/>
        <v>2</v>
      </c>
      <c r="CE23" s="24">
        <f t="shared" si="1"/>
        <v>1</v>
      </c>
      <c r="CF23" s="24">
        <f t="shared" si="1"/>
        <v>0</v>
      </c>
      <c r="CG23" s="24">
        <f t="shared" si="1"/>
        <v>1</v>
      </c>
      <c r="CH23" s="85">
        <f t="shared" si="1"/>
        <v>0</v>
      </c>
      <c r="CI23" s="24">
        <v>2</v>
      </c>
      <c r="CJ23" s="24">
        <v>1</v>
      </c>
      <c r="CK23" s="24">
        <v>0</v>
      </c>
      <c r="CL23" s="24">
        <f t="shared" si="18"/>
        <v>1</v>
      </c>
      <c r="CM23" s="85">
        <v>0</v>
      </c>
      <c r="CN23" s="50"/>
    </row>
    <row r="24" spans="1:92" ht="15.95" customHeight="1" x14ac:dyDescent="0.25">
      <c r="A24" s="47"/>
      <c r="H24" s="24">
        <v>2</v>
      </c>
      <c r="I24" s="23" t="s">
        <v>119</v>
      </c>
      <c r="L24" s="23" t="s">
        <v>172</v>
      </c>
      <c r="M24" s="23"/>
      <c r="N24" s="23"/>
      <c r="O24" s="23"/>
      <c r="P24" s="23"/>
      <c r="Q24" s="47"/>
      <c r="R24" s="47"/>
      <c r="U24" s="30">
        <v>7</v>
      </c>
      <c r="V24" s="23" t="s">
        <v>176</v>
      </c>
      <c r="X24" s="23"/>
      <c r="Y24" s="23"/>
      <c r="Z24" s="23" t="s">
        <v>23</v>
      </c>
      <c r="AB24" s="24"/>
      <c r="AC24" s="24">
        <f t="shared" si="27"/>
        <v>2</v>
      </c>
      <c r="AD24" s="24">
        <v>2</v>
      </c>
      <c r="AE24" s="24">
        <v>0</v>
      </c>
      <c r="AF24" s="24">
        <v>0</v>
      </c>
      <c r="AG24" s="115">
        <f t="shared" si="28"/>
        <v>1</v>
      </c>
      <c r="AH24" s="115"/>
      <c r="AI24" s="24">
        <v>2</v>
      </c>
      <c r="AJ24" s="24">
        <v>0</v>
      </c>
      <c r="AK24" s="24">
        <v>1</v>
      </c>
      <c r="AL24" s="26">
        <f t="shared" si="29"/>
        <v>1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3</v>
      </c>
      <c r="BB24" s="24">
        <v>0</v>
      </c>
      <c r="BC24" s="24">
        <v>1</v>
      </c>
      <c r="BD24" s="24">
        <f t="shared" si="24"/>
        <v>1</v>
      </c>
      <c r="BE24" s="85">
        <v>0</v>
      </c>
      <c r="BF24" s="84">
        <f t="shared" si="25"/>
        <v>25</v>
      </c>
      <c r="BG24" s="24">
        <f t="shared" si="25"/>
        <v>6</v>
      </c>
      <c r="BH24" s="24">
        <f t="shared" si="25"/>
        <v>9</v>
      </c>
      <c r="BI24" s="24">
        <f t="shared" si="25"/>
        <v>15</v>
      </c>
      <c r="BJ24" s="85">
        <f t="shared" si="25"/>
        <v>4</v>
      </c>
      <c r="BK24" s="24">
        <v>22</v>
      </c>
      <c r="BL24" s="24">
        <v>6</v>
      </c>
      <c r="BM24" s="24">
        <v>8</v>
      </c>
      <c r="BN24" s="24">
        <f t="shared" si="26"/>
        <v>14</v>
      </c>
      <c r="BO24" s="85">
        <v>4</v>
      </c>
      <c r="BP24" s="40"/>
      <c r="BQ24" s="47"/>
      <c r="BR24" s="30">
        <v>7</v>
      </c>
      <c r="BS24" s="23" t="s">
        <v>340</v>
      </c>
      <c r="BT24" s="23"/>
      <c r="BU24" s="23"/>
      <c r="BV24" s="23"/>
      <c r="BW24" s="24"/>
      <c r="BX24" s="23"/>
      <c r="BY24" s="84">
        <v>0</v>
      </c>
      <c r="BZ24" s="24">
        <v>0</v>
      </c>
      <c r="CA24" s="24">
        <v>0</v>
      </c>
      <c r="CB24" s="24">
        <f t="shared" si="0"/>
        <v>0</v>
      </c>
      <c r="CC24" s="85">
        <v>0</v>
      </c>
      <c r="CD24" s="84">
        <f t="shared" si="1"/>
        <v>1</v>
      </c>
      <c r="CE24" s="24">
        <f t="shared" si="1"/>
        <v>0</v>
      </c>
      <c r="CF24" s="24">
        <f t="shared" si="1"/>
        <v>0</v>
      </c>
      <c r="CG24" s="24">
        <f t="shared" si="1"/>
        <v>0</v>
      </c>
      <c r="CH24" s="85">
        <f t="shared" si="1"/>
        <v>0</v>
      </c>
      <c r="CI24" s="24">
        <v>1</v>
      </c>
      <c r="CJ24" s="24">
        <v>0</v>
      </c>
      <c r="CK24" s="24">
        <v>0</v>
      </c>
      <c r="CL24" s="24">
        <f t="shared" si="18"/>
        <v>0</v>
      </c>
      <c r="CM24" s="85">
        <v>0</v>
      </c>
      <c r="CN24" s="40"/>
    </row>
    <row r="25" spans="1:92" ht="15.95" customHeight="1" x14ac:dyDescent="0.25">
      <c r="A25" s="47"/>
      <c r="H25" s="24">
        <v>2</v>
      </c>
      <c r="I25" s="23" t="s">
        <v>841</v>
      </c>
      <c r="L25" s="23" t="s">
        <v>827</v>
      </c>
      <c r="M25" s="23"/>
      <c r="N25" s="23"/>
      <c r="O25" s="23"/>
      <c r="P25" s="23"/>
      <c r="Q25" s="47"/>
      <c r="R25" s="47"/>
      <c r="U25" s="30">
        <v>7.5</v>
      </c>
      <c r="V25" s="23" t="s">
        <v>16</v>
      </c>
      <c r="X25" s="23"/>
      <c r="Y25" s="23"/>
      <c r="Z25" s="23" t="s">
        <v>17</v>
      </c>
      <c r="AB25" s="24"/>
      <c r="AC25" s="24">
        <f t="shared" si="27"/>
        <v>3</v>
      </c>
      <c r="AD25" s="24">
        <v>2</v>
      </c>
      <c r="AE25" s="24">
        <v>0</v>
      </c>
      <c r="AF25" s="24">
        <v>1</v>
      </c>
      <c r="AG25" s="115">
        <f t="shared" si="28"/>
        <v>0.83333333333333337</v>
      </c>
      <c r="AH25" s="115"/>
      <c r="AI25" s="24">
        <v>4</v>
      </c>
      <c r="AJ25" s="24">
        <v>0</v>
      </c>
      <c r="AK25" s="24">
        <v>1</v>
      </c>
      <c r="AL25" s="26">
        <f t="shared" si="29"/>
        <v>1.3333333333333333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4</v>
      </c>
      <c r="BB25" s="24">
        <v>3</v>
      </c>
      <c r="BC25" s="24">
        <v>1</v>
      </c>
      <c r="BD25" s="24">
        <f t="shared" si="24"/>
        <v>4</v>
      </c>
      <c r="BE25" s="85">
        <v>2</v>
      </c>
      <c r="BF25" s="84">
        <f t="shared" si="25"/>
        <v>24</v>
      </c>
      <c r="BG25" s="24">
        <f t="shared" si="25"/>
        <v>11</v>
      </c>
      <c r="BH25" s="24">
        <f t="shared" si="25"/>
        <v>9</v>
      </c>
      <c r="BI25" s="24">
        <f t="shared" si="25"/>
        <v>20</v>
      </c>
      <c r="BJ25" s="85">
        <f t="shared" si="25"/>
        <v>6</v>
      </c>
      <c r="BK25" s="24">
        <v>20</v>
      </c>
      <c r="BL25" s="24">
        <v>8</v>
      </c>
      <c r="BM25" s="24">
        <v>8</v>
      </c>
      <c r="BN25" s="24">
        <f t="shared" si="26"/>
        <v>16</v>
      </c>
      <c r="BO25" s="85">
        <v>4</v>
      </c>
      <c r="BP25" s="40"/>
      <c r="BQ25" s="47"/>
      <c r="BR25" s="30">
        <v>8.5</v>
      </c>
      <c r="BS25" s="23" t="s">
        <v>244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 t="shared" si="0"/>
        <v>0</v>
      </c>
      <c r="CC25" s="85">
        <v>0</v>
      </c>
      <c r="CD25" s="84">
        <f t="shared" si="1"/>
        <v>1</v>
      </c>
      <c r="CE25" s="24">
        <f t="shared" si="1"/>
        <v>2</v>
      </c>
      <c r="CF25" s="24">
        <f t="shared" si="1"/>
        <v>0</v>
      </c>
      <c r="CG25" s="24">
        <f t="shared" si="1"/>
        <v>2</v>
      </c>
      <c r="CH25" s="85">
        <f t="shared" si="1"/>
        <v>0</v>
      </c>
      <c r="CI25" s="24">
        <v>1</v>
      </c>
      <c r="CJ25" s="24">
        <v>2</v>
      </c>
      <c r="CK25" s="24">
        <v>0</v>
      </c>
      <c r="CL25" s="24">
        <f t="shared" si="18"/>
        <v>2</v>
      </c>
      <c r="CM25" s="85">
        <v>0</v>
      </c>
      <c r="CN25" s="40"/>
    </row>
    <row r="26" spans="1:92" ht="15.95" customHeight="1" x14ac:dyDescent="0.25">
      <c r="A26" s="47"/>
      <c r="B26" s="40"/>
      <c r="C26" s="52"/>
      <c r="D26" s="52"/>
      <c r="E26" s="52"/>
      <c r="F26" s="52"/>
      <c r="G26" s="48"/>
      <c r="H26" s="51"/>
      <c r="I26" s="52"/>
      <c r="J26" s="52"/>
      <c r="K26" s="51"/>
      <c r="L26" s="51"/>
      <c r="M26" s="51"/>
      <c r="N26" s="51"/>
      <c r="O26" s="51"/>
      <c r="P26" s="51"/>
      <c r="Q26" s="47"/>
      <c r="R26" s="47"/>
      <c r="U26" s="30">
        <v>7.5</v>
      </c>
      <c r="V26" s="23" t="s">
        <v>111</v>
      </c>
      <c r="X26" s="23"/>
      <c r="Y26" s="23"/>
      <c r="Z26" s="23" t="s">
        <v>21</v>
      </c>
      <c r="AB26" s="24"/>
      <c r="AC26" s="24">
        <f t="shared" si="27"/>
        <v>3</v>
      </c>
      <c r="AD26" s="24">
        <v>2</v>
      </c>
      <c r="AE26" s="24">
        <v>1</v>
      </c>
      <c r="AF26" s="24">
        <v>0</v>
      </c>
      <c r="AG26" s="115">
        <f t="shared" si="28"/>
        <v>0.66666666666666663</v>
      </c>
      <c r="AH26" s="115"/>
      <c r="AI26" s="24">
        <v>7</v>
      </c>
      <c r="AJ26" s="24">
        <v>0</v>
      </c>
      <c r="AK26" s="24">
        <v>1</v>
      </c>
      <c r="AL26" s="26">
        <f t="shared" si="29"/>
        <v>2.3333333333333335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4</v>
      </c>
      <c r="BB26" s="24">
        <v>0</v>
      </c>
      <c r="BC26" s="24">
        <v>1</v>
      </c>
      <c r="BD26" s="24">
        <f t="shared" si="24"/>
        <v>1</v>
      </c>
      <c r="BE26" s="85">
        <v>0</v>
      </c>
      <c r="BF26" s="84">
        <f t="shared" si="25"/>
        <v>19</v>
      </c>
      <c r="BG26" s="24">
        <f t="shared" si="25"/>
        <v>1</v>
      </c>
      <c r="BH26" s="24">
        <f t="shared" si="25"/>
        <v>8</v>
      </c>
      <c r="BI26" s="24">
        <f t="shared" si="25"/>
        <v>9</v>
      </c>
      <c r="BJ26" s="85">
        <f t="shared" si="25"/>
        <v>0</v>
      </c>
      <c r="BK26" s="24">
        <v>15</v>
      </c>
      <c r="BL26" s="24">
        <v>1</v>
      </c>
      <c r="BM26" s="24">
        <v>7</v>
      </c>
      <c r="BN26" s="24">
        <f t="shared" si="26"/>
        <v>8</v>
      </c>
      <c r="BO26" s="85">
        <v>0</v>
      </c>
      <c r="BP26" s="40"/>
      <c r="BQ26" s="47"/>
      <c r="BR26" s="30">
        <v>7.5</v>
      </c>
      <c r="BS26" s="23" t="s">
        <v>284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 t="shared" si="0"/>
        <v>0</v>
      </c>
      <c r="CC26" s="85">
        <v>0</v>
      </c>
      <c r="CD26" s="84">
        <f t="shared" si="1"/>
        <v>1</v>
      </c>
      <c r="CE26" s="24">
        <f t="shared" si="1"/>
        <v>0</v>
      </c>
      <c r="CF26" s="24">
        <f t="shared" si="1"/>
        <v>0</v>
      </c>
      <c r="CG26" s="24">
        <f t="shared" si="1"/>
        <v>0</v>
      </c>
      <c r="CH26" s="85">
        <f t="shared" si="1"/>
        <v>0</v>
      </c>
      <c r="CI26" s="24">
        <v>1</v>
      </c>
      <c r="CJ26" s="24">
        <v>0</v>
      </c>
      <c r="CK26" s="24">
        <v>0</v>
      </c>
      <c r="CL26" s="24">
        <f t="shared" si="18"/>
        <v>0</v>
      </c>
      <c r="CM26" s="85">
        <v>0</v>
      </c>
      <c r="CN26" s="40"/>
    </row>
    <row r="27" spans="1:92" ht="15.95" customHeight="1" x14ac:dyDescent="0.25">
      <c r="A27" s="47"/>
      <c r="B27" s="48" t="s">
        <v>58</v>
      </c>
      <c r="C27" s="6" t="s">
        <v>788</v>
      </c>
      <c r="E27" s="23"/>
      <c r="F27" s="23"/>
      <c r="G27" s="5">
        <v>6</v>
      </c>
      <c r="H27" s="24">
        <v>1</v>
      </c>
      <c r="I27" s="23" t="s">
        <v>599</v>
      </c>
      <c r="J27" s="23"/>
      <c r="K27" s="23"/>
      <c r="L27" s="23" t="s">
        <v>601</v>
      </c>
      <c r="M27" s="23"/>
      <c r="N27" s="23"/>
      <c r="O27" s="23"/>
      <c r="P27" s="23"/>
      <c r="Q27" s="47"/>
      <c r="R27" s="47"/>
      <c r="U27" s="30">
        <v>7.5</v>
      </c>
      <c r="V27" s="23" t="s">
        <v>98</v>
      </c>
      <c r="X27" s="23"/>
      <c r="Y27" s="23"/>
      <c r="Z27" s="23" t="s">
        <v>19</v>
      </c>
      <c r="AB27" s="24"/>
      <c r="AC27" s="24">
        <f t="shared" si="27"/>
        <v>3</v>
      </c>
      <c r="AD27" s="24">
        <v>3</v>
      </c>
      <c r="AE27" s="24">
        <v>0</v>
      </c>
      <c r="AF27" s="24">
        <v>0</v>
      </c>
      <c r="AG27" s="115">
        <f t="shared" si="28"/>
        <v>1</v>
      </c>
      <c r="AH27" s="115"/>
      <c r="AI27" s="24">
        <v>7</v>
      </c>
      <c r="AJ27" s="24">
        <v>0</v>
      </c>
      <c r="AK27" s="24">
        <v>0</v>
      </c>
      <c r="AL27" s="26">
        <f t="shared" si="29"/>
        <v>2.3333333333333335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4</v>
      </c>
      <c r="BB27" s="24">
        <v>0</v>
      </c>
      <c r="BC27" s="24">
        <v>0</v>
      </c>
      <c r="BD27" s="24">
        <f t="shared" si="24"/>
        <v>0</v>
      </c>
      <c r="BE27" s="85">
        <v>0</v>
      </c>
      <c r="BF27" s="84">
        <f t="shared" si="25"/>
        <v>20</v>
      </c>
      <c r="BG27" s="24">
        <f t="shared" si="25"/>
        <v>1</v>
      </c>
      <c r="BH27" s="24">
        <f t="shared" si="25"/>
        <v>1</v>
      </c>
      <c r="BI27" s="24">
        <f t="shared" si="25"/>
        <v>2</v>
      </c>
      <c r="BJ27" s="85">
        <f t="shared" si="25"/>
        <v>4</v>
      </c>
      <c r="BK27" s="24">
        <v>16</v>
      </c>
      <c r="BL27" s="24">
        <v>1</v>
      </c>
      <c r="BM27" s="24">
        <v>1</v>
      </c>
      <c r="BN27" s="24">
        <f t="shared" si="26"/>
        <v>2</v>
      </c>
      <c r="BO27" s="85">
        <v>4</v>
      </c>
      <c r="BP27" s="40"/>
      <c r="BQ27" s="47"/>
      <c r="BR27" s="30">
        <v>6.5</v>
      </c>
      <c r="BS27" s="23" t="s">
        <v>212</v>
      </c>
      <c r="BT27" s="23"/>
      <c r="BU27" s="23"/>
      <c r="BV27" s="23"/>
      <c r="BW27" s="24"/>
      <c r="BX27" s="23"/>
      <c r="BY27" s="84">
        <v>6</v>
      </c>
      <c r="BZ27" s="24">
        <v>0</v>
      </c>
      <c r="CA27" s="24">
        <v>0</v>
      </c>
      <c r="CB27" s="24">
        <f t="shared" si="0"/>
        <v>0</v>
      </c>
      <c r="CC27" s="85">
        <v>0</v>
      </c>
      <c r="CD27" s="84">
        <f t="shared" si="1"/>
        <v>21</v>
      </c>
      <c r="CE27" s="24">
        <f t="shared" si="1"/>
        <v>1</v>
      </c>
      <c r="CF27" s="24">
        <f t="shared" si="1"/>
        <v>4</v>
      </c>
      <c r="CG27" s="24">
        <f t="shared" si="1"/>
        <v>5</v>
      </c>
      <c r="CH27" s="85">
        <f t="shared" si="1"/>
        <v>2</v>
      </c>
      <c r="CI27" s="24">
        <v>15</v>
      </c>
      <c r="CJ27" s="24">
        <v>1</v>
      </c>
      <c r="CK27" s="24">
        <v>4</v>
      </c>
      <c r="CL27" s="24">
        <f>+CJ27+CK27</f>
        <v>5</v>
      </c>
      <c r="CM27" s="85">
        <v>2</v>
      </c>
      <c r="CN27" s="40"/>
    </row>
    <row r="28" spans="1:92" ht="15.95" customHeight="1" x14ac:dyDescent="0.25">
      <c r="A28" s="47"/>
      <c r="B28" s="24" t="s">
        <v>34</v>
      </c>
      <c r="C28" s="16"/>
      <c r="D28" s="16" t="s">
        <v>140</v>
      </c>
      <c r="E28" s="23"/>
      <c r="F28" s="23"/>
      <c r="G28" s="11"/>
      <c r="H28" s="24">
        <v>1</v>
      </c>
      <c r="I28" s="23" t="s">
        <v>61</v>
      </c>
      <c r="J28" s="23"/>
      <c r="K28" s="23"/>
      <c r="L28" s="23" t="s">
        <v>795</v>
      </c>
      <c r="M28" s="23"/>
      <c r="N28" s="23"/>
      <c r="O28" s="23"/>
      <c r="P28" s="23"/>
      <c r="Q28" s="47"/>
      <c r="R28" s="47"/>
      <c r="U28" s="30">
        <v>7.5</v>
      </c>
      <c r="V28" s="23" t="s">
        <v>97</v>
      </c>
      <c r="X28" s="23"/>
      <c r="Y28" s="23"/>
      <c r="Z28" s="23" t="s">
        <v>132</v>
      </c>
      <c r="AB28" s="24"/>
      <c r="AC28" s="24">
        <f t="shared" si="27"/>
        <v>4</v>
      </c>
      <c r="AD28" s="24">
        <v>0</v>
      </c>
      <c r="AE28" s="24">
        <v>4</v>
      </c>
      <c r="AF28" s="24">
        <v>0</v>
      </c>
      <c r="AG28" s="115">
        <f t="shared" si="28"/>
        <v>0</v>
      </c>
      <c r="AH28" s="115"/>
      <c r="AI28" s="24">
        <v>12</v>
      </c>
      <c r="AJ28" s="24">
        <v>1</v>
      </c>
      <c r="AK28" s="24">
        <v>0</v>
      </c>
      <c r="AL28" s="26">
        <f t="shared" si="29"/>
        <v>3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0</v>
      </c>
      <c r="BB28" s="24">
        <v>0</v>
      </c>
      <c r="BC28" s="24">
        <v>0</v>
      </c>
      <c r="BD28" s="24">
        <f t="shared" si="24"/>
        <v>0</v>
      </c>
      <c r="BE28" s="85">
        <v>0</v>
      </c>
      <c r="BF28" s="84">
        <f t="shared" si="25"/>
        <v>18</v>
      </c>
      <c r="BG28" s="24">
        <f t="shared" si="25"/>
        <v>3</v>
      </c>
      <c r="BH28" s="24">
        <f t="shared" si="25"/>
        <v>5</v>
      </c>
      <c r="BI28" s="24">
        <f t="shared" si="25"/>
        <v>8</v>
      </c>
      <c r="BJ28" s="85">
        <f t="shared" si="25"/>
        <v>0</v>
      </c>
      <c r="BK28" s="24">
        <v>18</v>
      </c>
      <c r="BL28" s="24">
        <v>3</v>
      </c>
      <c r="BM28" s="24">
        <v>5</v>
      </c>
      <c r="BN28" s="24">
        <f t="shared" si="26"/>
        <v>8</v>
      </c>
      <c r="BO28" s="85">
        <v>0</v>
      </c>
      <c r="BP28" s="40"/>
      <c r="BQ28" s="47"/>
      <c r="BR28" s="30">
        <v>8.5</v>
      </c>
      <c r="BS28" s="23" t="s">
        <v>656</v>
      </c>
      <c r="BT28" s="23"/>
      <c r="BU28" s="23"/>
      <c r="BV28" s="23"/>
      <c r="BW28" s="24"/>
      <c r="BX28" s="23"/>
      <c r="BY28" s="84">
        <v>1</v>
      </c>
      <c r="BZ28" s="24">
        <v>0</v>
      </c>
      <c r="CA28" s="24">
        <v>3</v>
      </c>
      <c r="CB28" s="24">
        <f t="shared" si="0"/>
        <v>3</v>
      </c>
      <c r="CC28" s="85">
        <v>0</v>
      </c>
      <c r="CD28" s="84">
        <f t="shared" si="1"/>
        <v>6</v>
      </c>
      <c r="CE28" s="24">
        <f t="shared" si="1"/>
        <v>1</v>
      </c>
      <c r="CF28" s="24">
        <f t="shared" si="1"/>
        <v>6</v>
      </c>
      <c r="CG28" s="24">
        <f t="shared" si="1"/>
        <v>7</v>
      </c>
      <c r="CH28" s="85">
        <f t="shared" si="1"/>
        <v>0</v>
      </c>
      <c r="CI28" s="24">
        <v>5</v>
      </c>
      <c r="CJ28" s="24">
        <v>1</v>
      </c>
      <c r="CK28" s="24">
        <v>3</v>
      </c>
      <c r="CL28" s="24">
        <f t="shared" ref="CL28:CL37" si="30">+CJ28+CK28</f>
        <v>4</v>
      </c>
      <c r="CM28" s="85">
        <v>0</v>
      </c>
      <c r="CN28" s="40"/>
    </row>
    <row r="29" spans="1:92" ht="15.95" customHeight="1" x14ac:dyDescent="0.25">
      <c r="A29" s="47"/>
      <c r="C29" s="16"/>
      <c r="D29" s="16"/>
      <c r="H29" s="24">
        <v>2</v>
      </c>
      <c r="I29" s="23" t="s">
        <v>61</v>
      </c>
      <c r="L29" s="23" t="s">
        <v>830</v>
      </c>
      <c r="M29" s="23"/>
      <c r="N29" s="23"/>
      <c r="O29" s="23"/>
      <c r="P29" s="23"/>
      <c r="Q29" s="47"/>
      <c r="R29" s="47"/>
      <c r="U29" s="30">
        <v>7</v>
      </c>
      <c r="V29" s="23" t="s">
        <v>24</v>
      </c>
      <c r="X29" s="23"/>
      <c r="Y29" s="23"/>
      <c r="Z29" s="23" t="s">
        <v>25</v>
      </c>
      <c r="AB29" s="24"/>
      <c r="AC29" s="24">
        <f t="shared" si="27"/>
        <v>4</v>
      </c>
      <c r="AD29" s="24">
        <v>1</v>
      </c>
      <c r="AE29" s="24">
        <v>3</v>
      </c>
      <c r="AF29" s="24">
        <v>0</v>
      </c>
      <c r="AG29" s="115">
        <f t="shared" si="28"/>
        <v>0.25</v>
      </c>
      <c r="AH29" s="115"/>
      <c r="AI29" s="24">
        <v>15</v>
      </c>
      <c r="AJ29" s="24">
        <v>1</v>
      </c>
      <c r="AK29" s="24">
        <v>0</v>
      </c>
      <c r="AL29" s="26">
        <f t="shared" si="29"/>
        <v>3.75</v>
      </c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3</v>
      </c>
      <c r="BB29" s="24">
        <v>0</v>
      </c>
      <c r="BC29" s="24">
        <v>0</v>
      </c>
      <c r="BD29" s="24">
        <f t="shared" si="24"/>
        <v>0</v>
      </c>
      <c r="BE29" s="85">
        <v>2</v>
      </c>
      <c r="BF29" s="84">
        <f t="shared" si="25"/>
        <v>22</v>
      </c>
      <c r="BG29" s="24">
        <f t="shared" si="25"/>
        <v>1</v>
      </c>
      <c r="BH29" s="24">
        <f t="shared" si="25"/>
        <v>5</v>
      </c>
      <c r="BI29" s="24">
        <f t="shared" si="25"/>
        <v>6</v>
      </c>
      <c r="BJ29" s="85">
        <f t="shared" si="25"/>
        <v>8</v>
      </c>
      <c r="BK29" s="24">
        <v>19</v>
      </c>
      <c r="BL29" s="24">
        <v>1</v>
      </c>
      <c r="BM29" s="24">
        <v>5</v>
      </c>
      <c r="BN29" s="24">
        <f t="shared" si="26"/>
        <v>6</v>
      </c>
      <c r="BO29" s="85">
        <v>6</v>
      </c>
      <c r="BP29" s="40"/>
      <c r="BQ29" s="47"/>
      <c r="BR29" s="30">
        <v>7.5</v>
      </c>
      <c r="BS29" s="23" t="s">
        <v>670</v>
      </c>
      <c r="BT29" s="23"/>
      <c r="BU29" s="23"/>
      <c r="BV29" s="23"/>
      <c r="BW29" s="24"/>
      <c r="BX29" s="23"/>
      <c r="BY29" s="84">
        <v>0</v>
      </c>
      <c r="BZ29" s="24">
        <v>0</v>
      </c>
      <c r="CA29" s="24">
        <v>0</v>
      </c>
      <c r="CB29" s="24">
        <f t="shared" si="0"/>
        <v>0</v>
      </c>
      <c r="CC29" s="85">
        <v>0</v>
      </c>
      <c r="CD29" s="84">
        <f t="shared" si="1"/>
        <v>1</v>
      </c>
      <c r="CE29" s="24">
        <f t="shared" si="1"/>
        <v>0</v>
      </c>
      <c r="CF29" s="24">
        <f t="shared" si="1"/>
        <v>0</v>
      </c>
      <c r="CG29" s="24">
        <f t="shared" si="1"/>
        <v>0</v>
      </c>
      <c r="CH29" s="85">
        <f t="shared" si="1"/>
        <v>0</v>
      </c>
      <c r="CI29" s="24">
        <v>1</v>
      </c>
      <c r="CJ29" s="24">
        <v>0</v>
      </c>
      <c r="CK29" s="24">
        <v>0</v>
      </c>
      <c r="CL29" s="24">
        <f t="shared" si="30"/>
        <v>0</v>
      </c>
      <c r="CM29" s="85">
        <v>0</v>
      </c>
      <c r="CN29" s="40"/>
    </row>
    <row r="30" spans="1:92" ht="15.95" customHeight="1" x14ac:dyDescent="0.25">
      <c r="A30" s="47"/>
      <c r="C30" s="16"/>
      <c r="D30" s="16"/>
      <c r="H30" s="24">
        <v>2</v>
      </c>
      <c r="I30" s="23" t="s">
        <v>61</v>
      </c>
      <c r="L30" s="23" t="s">
        <v>831</v>
      </c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ref="AC30" si="31">+AD30+AE30+AF30</f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4</v>
      </c>
      <c r="BB30" s="24">
        <v>0</v>
      </c>
      <c r="BC30" s="24">
        <v>1</v>
      </c>
      <c r="BD30" s="24">
        <f t="shared" si="24"/>
        <v>1</v>
      </c>
      <c r="BE30" s="85">
        <v>2</v>
      </c>
      <c r="BF30" s="84">
        <f t="shared" si="25"/>
        <v>25</v>
      </c>
      <c r="BG30" s="24">
        <f t="shared" si="25"/>
        <v>3</v>
      </c>
      <c r="BH30" s="24">
        <f t="shared" si="25"/>
        <v>12</v>
      </c>
      <c r="BI30" s="24">
        <f t="shared" si="25"/>
        <v>15</v>
      </c>
      <c r="BJ30" s="85">
        <f t="shared" si="25"/>
        <v>6</v>
      </c>
      <c r="BK30" s="24">
        <v>21</v>
      </c>
      <c r="BL30" s="24">
        <v>3</v>
      </c>
      <c r="BM30" s="24">
        <v>11</v>
      </c>
      <c r="BN30" s="24">
        <f t="shared" si="26"/>
        <v>14</v>
      </c>
      <c r="BO30" s="85">
        <v>4</v>
      </c>
      <c r="BP30" s="40"/>
      <c r="BQ30" s="47"/>
      <c r="BR30" s="30">
        <v>7.5</v>
      </c>
      <c r="BS30" s="23" t="s">
        <v>280</v>
      </c>
      <c r="BT30" s="23"/>
      <c r="BU30" s="23"/>
      <c r="BV30" s="23"/>
      <c r="BW30" s="24"/>
      <c r="BX30" s="23"/>
      <c r="BY30" s="84">
        <v>0</v>
      </c>
      <c r="BZ30" s="24">
        <v>0</v>
      </c>
      <c r="CA30" s="24">
        <v>0</v>
      </c>
      <c r="CB30" s="24">
        <f t="shared" si="0"/>
        <v>0</v>
      </c>
      <c r="CC30" s="85">
        <v>0</v>
      </c>
      <c r="CD30" s="84">
        <f t="shared" si="1"/>
        <v>2</v>
      </c>
      <c r="CE30" s="24">
        <f t="shared" si="1"/>
        <v>0</v>
      </c>
      <c r="CF30" s="24">
        <f t="shared" si="1"/>
        <v>1</v>
      </c>
      <c r="CG30" s="24">
        <f t="shared" si="1"/>
        <v>1</v>
      </c>
      <c r="CH30" s="85">
        <f t="shared" si="1"/>
        <v>2</v>
      </c>
      <c r="CI30" s="24">
        <v>2</v>
      </c>
      <c r="CJ30" s="24">
        <v>0</v>
      </c>
      <c r="CK30" s="24">
        <v>1</v>
      </c>
      <c r="CL30" s="24">
        <f t="shared" si="30"/>
        <v>1</v>
      </c>
      <c r="CM30" s="85">
        <v>2</v>
      </c>
      <c r="CN30" s="40"/>
    </row>
    <row r="31" spans="1:92" ht="15.95" customHeight="1" thickBot="1" x14ac:dyDescent="0.3">
      <c r="A31" s="47"/>
      <c r="H31" s="24">
        <v>2</v>
      </c>
      <c r="I31" s="23" t="s">
        <v>599</v>
      </c>
      <c r="L31" s="23" t="s">
        <v>601</v>
      </c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+AC102</f>
        <v>9</v>
      </c>
      <c r="AD31" s="24">
        <f>+AD102</f>
        <v>1</v>
      </c>
      <c r="AE31" s="24">
        <f>+AE102</f>
        <v>6</v>
      </c>
      <c r="AF31" s="24">
        <f>+AF102</f>
        <v>2</v>
      </c>
      <c r="AG31" s="115">
        <f t="shared" ref="AG31" si="32">+(AD31*2+AF31)/(2*AC31)</f>
        <v>0.22222222222222221</v>
      </c>
      <c r="AH31" s="115"/>
      <c r="AI31" s="24">
        <f>+AI102</f>
        <v>29</v>
      </c>
      <c r="AJ31" s="24">
        <f>+AJ102</f>
        <v>0</v>
      </c>
      <c r="AK31" s="24">
        <f>+AK102</f>
        <v>0</v>
      </c>
      <c r="AL31" s="26">
        <f t="shared" ref="AL31" si="33">+AI31/AC31</f>
        <v>3.2222222222222223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0</v>
      </c>
      <c r="BB31" s="24">
        <v>0</v>
      </c>
      <c r="BC31" s="24">
        <v>0</v>
      </c>
      <c r="BD31" s="24">
        <f t="shared" si="24"/>
        <v>0</v>
      </c>
      <c r="BE31" s="85">
        <v>0</v>
      </c>
      <c r="BF31" s="84">
        <f t="shared" si="25"/>
        <v>8</v>
      </c>
      <c r="BG31" s="24">
        <f t="shared" si="25"/>
        <v>0</v>
      </c>
      <c r="BH31" s="24">
        <f t="shared" si="25"/>
        <v>0</v>
      </c>
      <c r="BI31" s="24">
        <f t="shared" si="25"/>
        <v>0</v>
      </c>
      <c r="BJ31" s="85">
        <f t="shared" si="25"/>
        <v>4</v>
      </c>
      <c r="BK31" s="24">
        <v>8</v>
      </c>
      <c r="BL31" s="24">
        <v>0</v>
      </c>
      <c r="BM31" s="24">
        <v>0</v>
      </c>
      <c r="BN31" s="24">
        <f t="shared" si="26"/>
        <v>0</v>
      </c>
      <c r="BO31" s="85">
        <v>4</v>
      </c>
      <c r="BP31" s="40"/>
      <c r="BQ31" s="47"/>
      <c r="BR31" s="30">
        <v>8.5</v>
      </c>
      <c r="BS31" s="23" t="s">
        <v>240</v>
      </c>
      <c r="BT31" s="23"/>
      <c r="BU31" s="23"/>
      <c r="BV31" s="23"/>
      <c r="BW31" s="24"/>
      <c r="BX31" s="23"/>
      <c r="BY31" s="84">
        <v>6</v>
      </c>
      <c r="BZ31" s="24">
        <v>1</v>
      </c>
      <c r="CA31" s="24">
        <v>9</v>
      </c>
      <c r="CB31" s="24">
        <f t="shared" si="0"/>
        <v>10</v>
      </c>
      <c r="CC31" s="85">
        <v>0</v>
      </c>
      <c r="CD31" s="84">
        <f t="shared" si="1"/>
        <v>19</v>
      </c>
      <c r="CE31" s="24">
        <f t="shared" si="1"/>
        <v>14</v>
      </c>
      <c r="CF31" s="24">
        <f t="shared" si="1"/>
        <v>13</v>
      </c>
      <c r="CG31" s="24">
        <f t="shared" si="1"/>
        <v>27</v>
      </c>
      <c r="CH31" s="85">
        <f t="shared" si="1"/>
        <v>0</v>
      </c>
      <c r="CI31" s="24">
        <v>13</v>
      </c>
      <c r="CJ31" s="24">
        <v>13</v>
      </c>
      <c r="CK31" s="24">
        <v>4</v>
      </c>
      <c r="CL31" s="24">
        <f t="shared" si="30"/>
        <v>17</v>
      </c>
      <c r="CM31" s="85">
        <v>0</v>
      </c>
      <c r="CN31" s="40"/>
    </row>
    <row r="32" spans="1:92" ht="15.95" customHeight="1" thickBot="1" x14ac:dyDescent="0.3">
      <c r="A32" s="47"/>
      <c r="H32" s="24">
        <v>2</v>
      </c>
      <c r="I32" s="23" t="s">
        <v>61</v>
      </c>
      <c r="L32" s="23" t="s">
        <v>320</v>
      </c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34">SUM(AC23:AC31)</f>
        <v>32</v>
      </c>
      <c r="AD32" s="15">
        <f t="shared" si="34"/>
        <v>14</v>
      </c>
      <c r="AE32" s="15">
        <f t="shared" si="34"/>
        <v>14</v>
      </c>
      <c r="AF32" s="15">
        <f t="shared" si="34"/>
        <v>4</v>
      </c>
      <c r="AG32" s="15"/>
      <c r="AH32" s="15"/>
      <c r="AI32" s="15">
        <f t="shared" ref="AI32:AK32" si="35">SUM(AI23:AI31)</f>
        <v>78</v>
      </c>
      <c r="AJ32" s="15">
        <f t="shared" si="35"/>
        <v>2</v>
      </c>
      <c r="AK32" s="15">
        <f t="shared" si="35"/>
        <v>5</v>
      </c>
      <c r="AL32" s="36">
        <f>+AI32/AC32</f>
        <v>2.4375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44</v>
      </c>
      <c r="BB32" s="25">
        <f t="shared" ref="BB32" si="36">SUM(BB20:BB31)</f>
        <v>4</v>
      </c>
      <c r="BC32" s="25">
        <f>SUM(BC20:BC31)</f>
        <v>7</v>
      </c>
      <c r="BD32" s="25">
        <f>+BC32+BB32</f>
        <v>11</v>
      </c>
      <c r="BE32" s="89">
        <f>SUM(BE20:BE31)</f>
        <v>10</v>
      </c>
      <c r="BF32" s="88">
        <f>SUM(BF20:BF31)</f>
        <v>284</v>
      </c>
      <c r="BG32" s="25">
        <f t="shared" ref="BG32" si="37">SUM(BG20:BG31)</f>
        <v>45</v>
      </c>
      <c r="BH32" s="25">
        <f>SUM(BH20:BH31)</f>
        <v>80</v>
      </c>
      <c r="BI32" s="25">
        <f>+BH32+BG32</f>
        <v>125</v>
      </c>
      <c r="BJ32" s="89">
        <f>SUM(BJ20:BJ31)</f>
        <v>44</v>
      </c>
      <c r="BK32" s="25">
        <f>SUM(BK20:BK31)</f>
        <v>240</v>
      </c>
      <c r="BL32" s="25">
        <f t="shared" ref="BL32" si="38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6.5</v>
      </c>
      <c r="BS32" s="23" t="s">
        <v>450</v>
      </c>
      <c r="BT32" s="23"/>
      <c r="BU32" s="23"/>
      <c r="BV32" s="23"/>
      <c r="BW32" s="24"/>
      <c r="BX32" s="23"/>
      <c r="BY32" s="84">
        <v>2</v>
      </c>
      <c r="BZ32" s="24">
        <v>1</v>
      </c>
      <c r="CA32" s="24">
        <v>0</v>
      </c>
      <c r="CB32" s="24">
        <f t="shared" si="0"/>
        <v>1</v>
      </c>
      <c r="CC32" s="85">
        <v>0</v>
      </c>
      <c r="CD32" s="84">
        <f t="shared" si="1"/>
        <v>10</v>
      </c>
      <c r="CE32" s="24">
        <f t="shared" si="1"/>
        <v>3</v>
      </c>
      <c r="CF32" s="24">
        <f t="shared" si="1"/>
        <v>4</v>
      </c>
      <c r="CG32" s="24">
        <f t="shared" si="1"/>
        <v>7</v>
      </c>
      <c r="CH32" s="85">
        <f t="shared" si="1"/>
        <v>0</v>
      </c>
      <c r="CI32" s="24">
        <v>8</v>
      </c>
      <c r="CJ32" s="24">
        <v>2</v>
      </c>
      <c r="CK32" s="24">
        <v>4</v>
      </c>
      <c r="CL32" s="24">
        <f t="shared" si="30"/>
        <v>6</v>
      </c>
      <c r="CM32" s="85">
        <v>0</v>
      </c>
      <c r="CN32" s="40"/>
    </row>
    <row r="33" spans="1:92" ht="15.95" customHeight="1" x14ac:dyDescent="0.25">
      <c r="A33" s="47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9</v>
      </c>
      <c r="BB33" s="24">
        <v>1</v>
      </c>
      <c r="BC33" s="24">
        <v>2</v>
      </c>
      <c r="BD33" s="24">
        <f t="shared" ref="BD33:BD44" si="39">+BB33+BC33</f>
        <v>3</v>
      </c>
      <c r="BE33" s="85">
        <v>0</v>
      </c>
      <c r="BF33" s="84">
        <f t="shared" ref="BF33:BJ44" si="40">+BK33+BA33</f>
        <v>73</v>
      </c>
      <c r="BG33" s="24">
        <f t="shared" si="40"/>
        <v>16</v>
      </c>
      <c r="BH33" s="24">
        <f t="shared" si="40"/>
        <v>24</v>
      </c>
      <c r="BI33" s="24">
        <f t="shared" si="40"/>
        <v>40</v>
      </c>
      <c r="BJ33" s="85">
        <f t="shared" si="40"/>
        <v>6</v>
      </c>
      <c r="BK33" s="15">
        <v>64</v>
      </c>
      <c r="BL33" s="15">
        <v>15</v>
      </c>
      <c r="BM33" s="15">
        <v>22</v>
      </c>
      <c r="BN33" s="15">
        <f t="shared" ref="BN33:BN44" si="41">+BL33+BM33</f>
        <v>37</v>
      </c>
      <c r="BO33" s="87">
        <v>6</v>
      </c>
      <c r="BP33" s="40"/>
      <c r="BQ33" s="47"/>
      <c r="BR33" s="30">
        <v>7.5</v>
      </c>
      <c r="BS33" s="23" t="s">
        <v>471</v>
      </c>
      <c r="BT33" s="23"/>
      <c r="BU33" s="23"/>
      <c r="BV33" s="23"/>
      <c r="BW33" s="24"/>
      <c r="BX33" s="23"/>
      <c r="BY33" s="84">
        <v>2</v>
      </c>
      <c r="BZ33" s="24">
        <v>1</v>
      </c>
      <c r="CA33" s="24">
        <v>2</v>
      </c>
      <c r="CB33" s="24">
        <f t="shared" si="0"/>
        <v>3</v>
      </c>
      <c r="CC33" s="85">
        <v>0</v>
      </c>
      <c r="CD33" s="84">
        <f t="shared" si="1"/>
        <v>6</v>
      </c>
      <c r="CE33" s="24">
        <f t="shared" si="1"/>
        <v>1</v>
      </c>
      <c r="CF33" s="24">
        <f t="shared" si="1"/>
        <v>5</v>
      </c>
      <c r="CG33" s="24">
        <f t="shared" si="1"/>
        <v>6</v>
      </c>
      <c r="CH33" s="85">
        <f t="shared" si="1"/>
        <v>0</v>
      </c>
      <c r="CI33" s="24">
        <v>4</v>
      </c>
      <c r="CJ33" s="24">
        <v>0</v>
      </c>
      <c r="CK33" s="24">
        <v>3</v>
      </c>
      <c r="CL33" s="24">
        <f t="shared" si="30"/>
        <v>3</v>
      </c>
      <c r="CM33" s="85">
        <v>0</v>
      </c>
      <c r="CN33" s="40"/>
    </row>
    <row r="34" spans="1:92" ht="15.95" customHeight="1" x14ac:dyDescent="0.25">
      <c r="A34" s="47"/>
      <c r="C34" s="6" t="s">
        <v>787</v>
      </c>
      <c r="E34" s="23"/>
      <c r="F34" s="23"/>
      <c r="G34" s="5">
        <v>2</v>
      </c>
      <c r="H34" s="24">
        <v>1</v>
      </c>
      <c r="I34" s="23" t="s">
        <v>422</v>
      </c>
      <c r="J34" s="23"/>
      <c r="K34" s="23"/>
      <c r="L34" s="23" t="s">
        <v>829</v>
      </c>
      <c r="M34" s="23"/>
      <c r="N34" s="23"/>
      <c r="O34" s="23"/>
      <c r="P34" s="23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4</v>
      </c>
      <c r="BB34" s="24">
        <v>0</v>
      </c>
      <c r="BC34" s="24">
        <v>0</v>
      </c>
      <c r="BD34" s="24">
        <f t="shared" si="39"/>
        <v>0</v>
      </c>
      <c r="BE34" s="85">
        <v>0</v>
      </c>
      <c r="BF34" s="84">
        <f t="shared" si="40"/>
        <v>23</v>
      </c>
      <c r="BG34" s="24">
        <f t="shared" si="40"/>
        <v>0</v>
      </c>
      <c r="BH34" s="24">
        <f t="shared" si="40"/>
        <v>0</v>
      </c>
      <c r="BI34" s="24">
        <f t="shared" si="40"/>
        <v>0</v>
      </c>
      <c r="BJ34" s="85">
        <f t="shared" si="40"/>
        <v>0</v>
      </c>
      <c r="BK34" s="24">
        <v>19</v>
      </c>
      <c r="BL34" s="24">
        <v>0</v>
      </c>
      <c r="BM34" s="24">
        <v>0</v>
      </c>
      <c r="BN34" s="24">
        <f t="shared" si="41"/>
        <v>0</v>
      </c>
      <c r="BO34" s="85">
        <v>0</v>
      </c>
      <c r="BP34" s="40"/>
      <c r="BQ34" s="47"/>
      <c r="BR34" s="30">
        <v>8</v>
      </c>
      <c r="BS34" s="23" t="s">
        <v>279</v>
      </c>
      <c r="BT34" s="23"/>
      <c r="BU34" s="23"/>
      <c r="BV34" s="23"/>
      <c r="BW34" s="24"/>
      <c r="BX34" s="23"/>
      <c r="BY34" s="84">
        <v>0</v>
      </c>
      <c r="BZ34" s="24">
        <v>0</v>
      </c>
      <c r="CA34" s="24">
        <v>0</v>
      </c>
      <c r="CB34" s="24">
        <f t="shared" si="0"/>
        <v>0</v>
      </c>
      <c r="CC34" s="85">
        <v>0</v>
      </c>
      <c r="CD34" s="84">
        <f t="shared" si="1"/>
        <v>2</v>
      </c>
      <c r="CE34" s="24">
        <f t="shared" si="1"/>
        <v>0</v>
      </c>
      <c r="CF34" s="24">
        <f t="shared" si="1"/>
        <v>3</v>
      </c>
      <c r="CG34" s="24">
        <f t="shared" si="1"/>
        <v>3</v>
      </c>
      <c r="CH34" s="85">
        <f t="shared" si="1"/>
        <v>0</v>
      </c>
      <c r="CI34" s="24">
        <v>2</v>
      </c>
      <c r="CJ34" s="24">
        <v>0</v>
      </c>
      <c r="CK34" s="24">
        <v>3</v>
      </c>
      <c r="CL34" s="24">
        <f t="shared" si="30"/>
        <v>3</v>
      </c>
      <c r="CM34" s="85">
        <v>0</v>
      </c>
      <c r="CN34" s="40"/>
    </row>
    <row r="35" spans="1:92" ht="15.95" customHeight="1" x14ac:dyDescent="0.25">
      <c r="A35" s="47" t="s">
        <v>64</v>
      </c>
      <c r="B35" s="24" t="s">
        <v>34</v>
      </c>
      <c r="C35" s="16" t="s">
        <v>828</v>
      </c>
      <c r="D35" s="16"/>
      <c r="E35" s="23"/>
      <c r="F35" s="23"/>
      <c r="G35" s="11"/>
      <c r="H35" s="24">
        <v>2</v>
      </c>
      <c r="I35" s="23" t="s">
        <v>52</v>
      </c>
      <c r="J35" s="23"/>
      <c r="K35" s="23"/>
      <c r="L35" s="23" t="s">
        <v>297</v>
      </c>
      <c r="M35" s="23"/>
      <c r="N35" s="23"/>
      <c r="O35" s="23"/>
      <c r="P35" s="23"/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4</v>
      </c>
      <c r="BB35" s="24">
        <v>5</v>
      </c>
      <c r="BC35" s="24">
        <v>1</v>
      </c>
      <c r="BD35" s="24">
        <f t="shared" si="39"/>
        <v>6</v>
      </c>
      <c r="BE35" s="85">
        <v>0</v>
      </c>
      <c r="BF35" s="84">
        <f t="shared" si="40"/>
        <v>26</v>
      </c>
      <c r="BG35" s="24">
        <f t="shared" si="40"/>
        <v>32</v>
      </c>
      <c r="BH35" s="24">
        <f t="shared" si="40"/>
        <v>10</v>
      </c>
      <c r="BI35" s="24">
        <f t="shared" si="40"/>
        <v>42</v>
      </c>
      <c r="BJ35" s="85">
        <f t="shared" si="40"/>
        <v>0</v>
      </c>
      <c r="BK35" s="24">
        <v>22</v>
      </c>
      <c r="BL35" s="24">
        <v>27</v>
      </c>
      <c r="BM35" s="24">
        <v>9</v>
      </c>
      <c r="BN35" s="24">
        <f t="shared" si="41"/>
        <v>36</v>
      </c>
      <c r="BO35" s="85">
        <v>0</v>
      </c>
      <c r="BP35" s="40"/>
      <c r="BQ35" s="47"/>
      <c r="BR35" s="30">
        <v>8</v>
      </c>
      <c r="BS35" s="23" t="s">
        <v>415</v>
      </c>
      <c r="BT35" s="23"/>
      <c r="BU35" s="23"/>
      <c r="BV35" s="23"/>
      <c r="BW35" s="24"/>
      <c r="BX35" s="23"/>
      <c r="BY35" s="84">
        <v>0</v>
      </c>
      <c r="BZ35" s="24">
        <v>0</v>
      </c>
      <c r="CA35" s="24">
        <v>0</v>
      </c>
      <c r="CB35" s="24">
        <f t="shared" si="0"/>
        <v>0</v>
      </c>
      <c r="CC35" s="85">
        <v>0</v>
      </c>
      <c r="CD35" s="84">
        <f t="shared" si="1"/>
        <v>3</v>
      </c>
      <c r="CE35" s="24">
        <f t="shared" si="1"/>
        <v>2</v>
      </c>
      <c r="CF35" s="24">
        <f t="shared" si="1"/>
        <v>3</v>
      </c>
      <c r="CG35" s="24">
        <f t="shared" si="1"/>
        <v>5</v>
      </c>
      <c r="CH35" s="85">
        <f t="shared" si="1"/>
        <v>4</v>
      </c>
      <c r="CI35" s="24">
        <v>3</v>
      </c>
      <c r="CJ35" s="24">
        <v>2</v>
      </c>
      <c r="CK35" s="24">
        <v>3</v>
      </c>
      <c r="CL35" s="24">
        <f t="shared" si="30"/>
        <v>5</v>
      </c>
      <c r="CM35" s="85">
        <v>4</v>
      </c>
      <c r="CN35" s="40"/>
    </row>
    <row r="36" spans="1:92" ht="15.95" customHeight="1" x14ac:dyDescent="0.25">
      <c r="A36" s="47"/>
      <c r="B36" s="40"/>
      <c r="C36" s="52"/>
      <c r="D36" s="52"/>
      <c r="E36" s="52"/>
      <c r="F36" s="52"/>
      <c r="G36" s="48"/>
      <c r="H36" s="51"/>
      <c r="I36" s="52"/>
      <c r="J36" s="52"/>
      <c r="K36" s="51"/>
      <c r="L36" s="51"/>
      <c r="M36" s="51"/>
      <c r="N36" s="51"/>
      <c r="O36" s="51"/>
      <c r="P36" s="51"/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4</v>
      </c>
      <c r="BB36" s="24">
        <v>1</v>
      </c>
      <c r="BC36" s="24">
        <v>4</v>
      </c>
      <c r="BD36" s="24">
        <f t="shared" si="39"/>
        <v>5</v>
      </c>
      <c r="BE36" s="85">
        <v>2</v>
      </c>
      <c r="BF36" s="84">
        <f t="shared" si="40"/>
        <v>22</v>
      </c>
      <c r="BG36" s="24">
        <f t="shared" si="40"/>
        <v>3</v>
      </c>
      <c r="BH36" s="24">
        <f t="shared" si="40"/>
        <v>16</v>
      </c>
      <c r="BI36" s="24">
        <f t="shared" si="40"/>
        <v>19</v>
      </c>
      <c r="BJ36" s="85">
        <f t="shared" si="40"/>
        <v>6</v>
      </c>
      <c r="BK36" s="24">
        <v>18</v>
      </c>
      <c r="BL36" s="24">
        <v>2</v>
      </c>
      <c r="BM36" s="24">
        <v>12</v>
      </c>
      <c r="BN36" s="24">
        <f t="shared" si="41"/>
        <v>14</v>
      </c>
      <c r="BO36" s="85">
        <v>4</v>
      </c>
      <c r="BP36" s="40"/>
      <c r="BQ36" s="47"/>
      <c r="BR36" s="30">
        <v>6</v>
      </c>
      <c r="BS36" s="23" t="s">
        <v>214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 t="shared" si="0"/>
        <v>0</v>
      </c>
      <c r="CC36" s="85">
        <v>0</v>
      </c>
      <c r="CD36" s="84">
        <f t="shared" si="1"/>
        <v>4</v>
      </c>
      <c r="CE36" s="24">
        <f t="shared" si="1"/>
        <v>0</v>
      </c>
      <c r="CF36" s="24">
        <f t="shared" si="1"/>
        <v>1</v>
      </c>
      <c r="CG36" s="24">
        <f t="shared" si="1"/>
        <v>1</v>
      </c>
      <c r="CH36" s="85">
        <f t="shared" si="1"/>
        <v>0</v>
      </c>
      <c r="CI36" s="24">
        <v>4</v>
      </c>
      <c r="CJ36" s="24">
        <v>0</v>
      </c>
      <c r="CK36" s="24">
        <v>1</v>
      </c>
      <c r="CL36" s="24">
        <f t="shared" si="30"/>
        <v>1</v>
      </c>
      <c r="CM36" s="85">
        <v>0</v>
      </c>
      <c r="CN36" s="40"/>
    </row>
    <row r="37" spans="1:92" ht="15.95" customHeight="1" thickBot="1" x14ac:dyDescent="0.3">
      <c r="A37" s="47"/>
      <c r="B37" s="48" t="s">
        <v>67</v>
      </c>
      <c r="C37" s="6" t="s">
        <v>785</v>
      </c>
      <c r="F37" s="20"/>
      <c r="G37" s="5">
        <v>2</v>
      </c>
      <c r="H37" s="24">
        <v>2</v>
      </c>
      <c r="I37" s="23" t="s">
        <v>189</v>
      </c>
      <c r="J37" s="23"/>
      <c r="K37" s="23"/>
      <c r="L37" s="23" t="s">
        <v>837</v>
      </c>
      <c r="M37" s="23"/>
      <c r="N37" s="23"/>
      <c r="O37" s="23"/>
      <c r="P37" s="23"/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4</v>
      </c>
      <c r="BB37" s="24">
        <v>0</v>
      </c>
      <c r="BC37" s="24">
        <v>4</v>
      </c>
      <c r="BD37" s="24">
        <f t="shared" si="39"/>
        <v>4</v>
      </c>
      <c r="BE37" s="85">
        <v>2</v>
      </c>
      <c r="BF37" s="84">
        <f t="shared" si="40"/>
        <v>21</v>
      </c>
      <c r="BG37" s="24">
        <f t="shared" si="40"/>
        <v>3</v>
      </c>
      <c r="BH37" s="24">
        <f t="shared" si="40"/>
        <v>7</v>
      </c>
      <c r="BI37" s="24">
        <f t="shared" si="40"/>
        <v>10</v>
      </c>
      <c r="BJ37" s="85">
        <f t="shared" si="40"/>
        <v>6</v>
      </c>
      <c r="BK37" s="24">
        <v>17</v>
      </c>
      <c r="BL37" s="24">
        <v>3</v>
      </c>
      <c r="BM37" s="24">
        <v>3</v>
      </c>
      <c r="BN37" s="24">
        <f t="shared" si="41"/>
        <v>6</v>
      </c>
      <c r="BO37" s="85">
        <v>4</v>
      </c>
      <c r="BP37" s="40"/>
      <c r="BQ37" s="47"/>
      <c r="BR37" s="30">
        <v>9.5</v>
      </c>
      <c r="BS37" s="23" t="s">
        <v>417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 t="shared" si="0"/>
        <v>0</v>
      </c>
      <c r="CC37" s="85">
        <v>0</v>
      </c>
      <c r="CD37" s="84">
        <f t="shared" si="1"/>
        <v>3</v>
      </c>
      <c r="CE37" s="24">
        <f t="shared" si="1"/>
        <v>7</v>
      </c>
      <c r="CF37" s="24">
        <f t="shared" si="1"/>
        <v>0</v>
      </c>
      <c r="CG37" s="24">
        <f t="shared" si="1"/>
        <v>7</v>
      </c>
      <c r="CH37" s="85">
        <f t="shared" si="1"/>
        <v>0</v>
      </c>
      <c r="CI37" s="24">
        <v>3</v>
      </c>
      <c r="CJ37" s="24">
        <v>7</v>
      </c>
      <c r="CK37" s="24">
        <v>0</v>
      </c>
      <c r="CL37" s="24">
        <f t="shared" si="30"/>
        <v>7</v>
      </c>
      <c r="CM37" s="85">
        <v>0</v>
      </c>
      <c r="CN37" s="40"/>
    </row>
    <row r="38" spans="1:92" ht="15.95" customHeight="1" x14ac:dyDescent="0.25">
      <c r="A38" s="47"/>
      <c r="B38" s="24" t="s">
        <v>34</v>
      </c>
      <c r="C38" s="16"/>
      <c r="D38" s="23" t="s">
        <v>140</v>
      </c>
      <c r="E38" s="23"/>
      <c r="G38" s="5"/>
      <c r="H38" s="24">
        <v>2</v>
      </c>
      <c r="I38" s="23" t="s">
        <v>49</v>
      </c>
      <c r="L38" s="23" t="s">
        <v>328</v>
      </c>
      <c r="M38" s="23"/>
      <c r="N38" s="23"/>
      <c r="O38" s="23"/>
      <c r="P38" s="23"/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4</v>
      </c>
      <c r="BB38" s="24">
        <v>2</v>
      </c>
      <c r="BC38" s="24">
        <v>2</v>
      </c>
      <c r="BD38" s="24">
        <f t="shared" si="39"/>
        <v>4</v>
      </c>
      <c r="BE38" s="85">
        <v>0</v>
      </c>
      <c r="BF38" s="84">
        <f t="shared" si="40"/>
        <v>25</v>
      </c>
      <c r="BG38" s="24">
        <f t="shared" si="40"/>
        <v>12</v>
      </c>
      <c r="BH38" s="24">
        <f t="shared" si="40"/>
        <v>9</v>
      </c>
      <c r="BI38" s="24">
        <f t="shared" si="40"/>
        <v>21</v>
      </c>
      <c r="BJ38" s="85">
        <f t="shared" si="40"/>
        <v>2</v>
      </c>
      <c r="BK38" s="24">
        <v>21</v>
      </c>
      <c r="BL38" s="24">
        <v>10</v>
      </c>
      <c r="BM38" s="24">
        <v>7</v>
      </c>
      <c r="BN38" s="24">
        <f t="shared" si="41"/>
        <v>17</v>
      </c>
      <c r="BO38" s="85">
        <v>2</v>
      </c>
      <c r="BP38" s="40"/>
      <c r="BQ38" s="47"/>
      <c r="BR38" s="30">
        <v>7.5</v>
      </c>
      <c r="BS38" s="23" t="s">
        <v>242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 t="shared" si="0"/>
        <v>0</v>
      </c>
      <c r="CC38" s="85">
        <v>0</v>
      </c>
      <c r="CD38" s="84">
        <f t="shared" si="1"/>
        <v>4</v>
      </c>
      <c r="CE38" s="24">
        <f t="shared" si="1"/>
        <v>1</v>
      </c>
      <c r="CF38" s="24">
        <f t="shared" si="1"/>
        <v>0</v>
      </c>
      <c r="CG38" s="24">
        <f t="shared" si="1"/>
        <v>1</v>
      </c>
      <c r="CH38" s="85">
        <f t="shared" si="1"/>
        <v>0</v>
      </c>
      <c r="CI38" s="24">
        <v>4</v>
      </c>
      <c r="CJ38" s="24">
        <v>1</v>
      </c>
      <c r="CK38" s="24">
        <v>0</v>
      </c>
      <c r="CL38" s="24">
        <f>+CJ38+CK38</f>
        <v>1</v>
      </c>
      <c r="CM38" s="85">
        <v>0</v>
      </c>
      <c r="CN38" s="40"/>
    </row>
    <row r="39" spans="1:92" ht="15.95" customHeight="1" x14ac:dyDescent="0.25">
      <c r="A39" s="47"/>
      <c r="C39" s="23"/>
      <c r="G39" s="5"/>
      <c r="H39" s="24"/>
      <c r="I39" s="23"/>
      <c r="L39" s="23"/>
      <c r="M39" s="23"/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39"/>
        <v>0</v>
      </c>
      <c r="BE39" s="85">
        <v>0</v>
      </c>
      <c r="BF39" s="84">
        <f t="shared" si="40"/>
        <v>3</v>
      </c>
      <c r="BG39" s="24">
        <f t="shared" si="40"/>
        <v>1</v>
      </c>
      <c r="BH39" s="24">
        <f t="shared" si="40"/>
        <v>3</v>
      </c>
      <c r="BI39" s="24">
        <f t="shared" si="40"/>
        <v>4</v>
      </c>
      <c r="BJ39" s="85">
        <f t="shared" si="40"/>
        <v>0</v>
      </c>
      <c r="BK39" s="24">
        <v>3</v>
      </c>
      <c r="BL39" s="24">
        <v>1</v>
      </c>
      <c r="BM39" s="24">
        <v>3</v>
      </c>
      <c r="BN39" s="24">
        <f t="shared" si="41"/>
        <v>4</v>
      </c>
      <c r="BO39" s="85">
        <v>0</v>
      </c>
      <c r="BP39" s="40"/>
      <c r="BQ39" s="47"/>
      <c r="BR39" s="30">
        <v>9</v>
      </c>
      <c r="BS39" s="23" t="s">
        <v>241</v>
      </c>
      <c r="BT39" s="23"/>
      <c r="BU39" s="23"/>
      <c r="BV39" s="23"/>
      <c r="BW39" s="24"/>
      <c r="BX39" s="23"/>
      <c r="BY39" s="84">
        <v>0</v>
      </c>
      <c r="BZ39" s="24">
        <v>0</v>
      </c>
      <c r="CA39" s="24">
        <v>0</v>
      </c>
      <c r="CB39" s="24">
        <f t="shared" si="0"/>
        <v>0</v>
      </c>
      <c r="CC39" s="85">
        <v>0</v>
      </c>
      <c r="CD39" s="84">
        <f t="shared" si="1"/>
        <v>7</v>
      </c>
      <c r="CE39" s="24">
        <f t="shared" si="1"/>
        <v>3</v>
      </c>
      <c r="CF39" s="24">
        <f t="shared" si="1"/>
        <v>5</v>
      </c>
      <c r="CG39" s="24">
        <f t="shared" si="1"/>
        <v>8</v>
      </c>
      <c r="CH39" s="85">
        <f t="shared" si="1"/>
        <v>0</v>
      </c>
      <c r="CI39" s="24">
        <v>7</v>
      </c>
      <c r="CJ39" s="24">
        <v>3</v>
      </c>
      <c r="CK39" s="24">
        <v>5</v>
      </c>
      <c r="CL39" s="24">
        <f>+CJ39+CK39</f>
        <v>8</v>
      </c>
      <c r="CM39" s="85">
        <v>0</v>
      </c>
      <c r="CN39" s="40"/>
    </row>
    <row r="40" spans="1:92" ht="15.95" customHeight="1" x14ac:dyDescent="0.25">
      <c r="A40" s="47"/>
      <c r="B40" s="24" t="s">
        <v>34</v>
      </c>
      <c r="C40" s="6" t="s">
        <v>784</v>
      </c>
      <c r="G40" s="5">
        <v>3</v>
      </c>
      <c r="H40" s="24">
        <v>1</v>
      </c>
      <c r="I40" s="23" t="s">
        <v>180</v>
      </c>
      <c r="J40" s="23"/>
      <c r="K40" s="23"/>
      <c r="L40" s="23" t="s">
        <v>56</v>
      </c>
      <c r="M40" s="23"/>
      <c r="N40" s="23"/>
      <c r="O40" s="23"/>
      <c r="P40" s="23"/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4</v>
      </c>
      <c r="BB40" s="24">
        <v>1</v>
      </c>
      <c r="BC40" s="24">
        <v>0</v>
      </c>
      <c r="BD40" s="24">
        <f t="shared" si="39"/>
        <v>1</v>
      </c>
      <c r="BE40" s="85">
        <v>4</v>
      </c>
      <c r="BF40" s="84">
        <f t="shared" si="40"/>
        <v>25</v>
      </c>
      <c r="BG40" s="24">
        <f t="shared" si="40"/>
        <v>2</v>
      </c>
      <c r="BH40" s="24">
        <f t="shared" si="40"/>
        <v>7</v>
      </c>
      <c r="BI40" s="24">
        <f t="shared" si="40"/>
        <v>9</v>
      </c>
      <c r="BJ40" s="85">
        <f t="shared" si="40"/>
        <v>6</v>
      </c>
      <c r="BK40" s="24">
        <v>21</v>
      </c>
      <c r="BL40" s="24">
        <v>1</v>
      </c>
      <c r="BM40" s="24">
        <v>7</v>
      </c>
      <c r="BN40" s="24">
        <f t="shared" si="41"/>
        <v>8</v>
      </c>
      <c r="BO40" s="85">
        <v>2</v>
      </c>
      <c r="BP40" s="40"/>
      <c r="BQ40" s="47"/>
      <c r="BR40" s="30">
        <v>8</v>
      </c>
      <c r="BS40" s="23" t="s">
        <v>306</v>
      </c>
      <c r="BT40" s="23"/>
      <c r="BU40" s="23"/>
      <c r="BV40" s="23"/>
      <c r="BW40" s="24"/>
      <c r="BX40" s="23"/>
      <c r="BY40" s="84">
        <v>2</v>
      </c>
      <c r="BZ40" s="24">
        <v>0</v>
      </c>
      <c r="CA40" s="24">
        <v>1</v>
      </c>
      <c r="CB40" s="24">
        <f t="shared" si="0"/>
        <v>1</v>
      </c>
      <c r="CC40" s="85">
        <v>0</v>
      </c>
      <c r="CD40" s="84">
        <f t="shared" si="1"/>
        <v>9</v>
      </c>
      <c r="CE40" s="24">
        <f t="shared" si="1"/>
        <v>3</v>
      </c>
      <c r="CF40" s="24">
        <f t="shared" si="1"/>
        <v>6</v>
      </c>
      <c r="CG40" s="24">
        <f t="shared" si="1"/>
        <v>9</v>
      </c>
      <c r="CH40" s="85">
        <f t="shared" si="1"/>
        <v>2</v>
      </c>
      <c r="CI40" s="24">
        <v>7</v>
      </c>
      <c r="CJ40" s="24">
        <v>3</v>
      </c>
      <c r="CK40" s="24">
        <v>5</v>
      </c>
      <c r="CL40" s="24">
        <f t="shared" ref="CL40:CL43" si="42">+CJ40+CK40</f>
        <v>8</v>
      </c>
      <c r="CM40" s="85">
        <v>2</v>
      </c>
      <c r="CN40" s="40"/>
    </row>
    <row r="41" spans="1:92" ht="15.95" customHeight="1" x14ac:dyDescent="0.25">
      <c r="A41" s="47"/>
      <c r="C41" s="23"/>
      <c r="D41" s="23" t="s">
        <v>140</v>
      </c>
      <c r="E41" s="23"/>
      <c r="G41" s="5"/>
      <c r="H41" s="24">
        <v>2</v>
      </c>
      <c r="I41" s="23" t="s">
        <v>78</v>
      </c>
      <c r="L41" s="23" t="s">
        <v>832</v>
      </c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4</v>
      </c>
      <c r="BB41" s="24">
        <v>1</v>
      </c>
      <c r="BC41" s="24">
        <v>3</v>
      </c>
      <c r="BD41" s="24">
        <f t="shared" si="39"/>
        <v>4</v>
      </c>
      <c r="BE41" s="85">
        <v>2</v>
      </c>
      <c r="BF41" s="84">
        <f t="shared" si="40"/>
        <v>24</v>
      </c>
      <c r="BG41" s="24">
        <f t="shared" si="40"/>
        <v>4</v>
      </c>
      <c r="BH41" s="24">
        <f t="shared" si="40"/>
        <v>13</v>
      </c>
      <c r="BI41" s="24">
        <f t="shared" si="40"/>
        <v>17</v>
      </c>
      <c r="BJ41" s="85">
        <f t="shared" si="40"/>
        <v>8</v>
      </c>
      <c r="BK41" s="24">
        <v>20</v>
      </c>
      <c r="BL41" s="24">
        <v>3</v>
      </c>
      <c r="BM41" s="24">
        <v>10</v>
      </c>
      <c r="BN41" s="24">
        <f t="shared" si="41"/>
        <v>13</v>
      </c>
      <c r="BO41" s="85">
        <v>6</v>
      </c>
      <c r="BP41" s="40"/>
      <c r="BQ41" s="47"/>
      <c r="BR41" s="30">
        <v>8</v>
      </c>
      <c r="BS41" s="23" t="s">
        <v>341</v>
      </c>
      <c r="BT41" s="23"/>
      <c r="BU41" s="23"/>
      <c r="BV41" s="23"/>
      <c r="BW41" s="24"/>
      <c r="BX41" s="23"/>
      <c r="BY41" s="84">
        <v>4</v>
      </c>
      <c r="BZ41" s="24">
        <v>1</v>
      </c>
      <c r="CA41" s="24">
        <v>1</v>
      </c>
      <c r="CB41" s="24">
        <f t="shared" si="0"/>
        <v>2</v>
      </c>
      <c r="CC41" s="85">
        <v>0</v>
      </c>
      <c r="CD41" s="84">
        <f t="shared" si="1"/>
        <v>21</v>
      </c>
      <c r="CE41" s="24">
        <f t="shared" si="1"/>
        <v>5</v>
      </c>
      <c r="CF41" s="24">
        <f t="shared" si="1"/>
        <v>3</v>
      </c>
      <c r="CG41" s="24">
        <f t="shared" si="1"/>
        <v>8</v>
      </c>
      <c r="CH41" s="85">
        <f t="shared" si="1"/>
        <v>4</v>
      </c>
      <c r="CI41" s="24">
        <v>17</v>
      </c>
      <c r="CJ41" s="24">
        <v>4</v>
      </c>
      <c r="CK41" s="24">
        <v>2</v>
      </c>
      <c r="CL41" s="24">
        <f t="shared" si="42"/>
        <v>6</v>
      </c>
      <c r="CM41" s="85">
        <v>4</v>
      </c>
      <c r="CN41" s="40"/>
    </row>
    <row r="42" spans="1:92" ht="15.95" customHeight="1" x14ac:dyDescent="0.25">
      <c r="A42" s="47"/>
      <c r="H42" s="24">
        <v>2</v>
      </c>
      <c r="I42" s="23" t="s">
        <v>78</v>
      </c>
      <c r="L42" s="23" t="s">
        <v>123</v>
      </c>
      <c r="P42" s="23" t="s">
        <v>371</v>
      </c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3</v>
      </c>
      <c r="BB42" s="24">
        <v>0</v>
      </c>
      <c r="BC42" s="24">
        <v>0</v>
      </c>
      <c r="BD42" s="24">
        <f t="shared" si="39"/>
        <v>0</v>
      </c>
      <c r="BE42" s="85">
        <v>0</v>
      </c>
      <c r="BF42" s="84">
        <f t="shared" si="40"/>
        <v>23</v>
      </c>
      <c r="BG42" s="24">
        <f t="shared" si="40"/>
        <v>0</v>
      </c>
      <c r="BH42" s="24">
        <f t="shared" si="40"/>
        <v>11</v>
      </c>
      <c r="BI42" s="24">
        <f t="shared" si="40"/>
        <v>11</v>
      </c>
      <c r="BJ42" s="85">
        <f t="shared" si="40"/>
        <v>0</v>
      </c>
      <c r="BK42" s="24">
        <v>20</v>
      </c>
      <c r="BL42" s="24">
        <v>0</v>
      </c>
      <c r="BM42" s="24">
        <v>11</v>
      </c>
      <c r="BN42" s="24">
        <f t="shared" si="41"/>
        <v>11</v>
      </c>
      <c r="BO42" s="85">
        <v>0</v>
      </c>
      <c r="BP42" s="40"/>
      <c r="BQ42" s="47"/>
      <c r="BR42" s="30">
        <v>7.5</v>
      </c>
      <c r="BS42" s="23" t="s">
        <v>362</v>
      </c>
      <c r="BT42" s="23"/>
      <c r="BU42" s="23"/>
      <c r="BV42" s="23"/>
      <c r="BW42" s="24"/>
      <c r="BX42" s="23"/>
      <c r="BY42" s="84">
        <v>4</v>
      </c>
      <c r="BZ42" s="24">
        <v>1</v>
      </c>
      <c r="CA42" s="24">
        <v>2</v>
      </c>
      <c r="CB42" s="24">
        <f t="shared" si="0"/>
        <v>3</v>
      </c>
      <c r="CC42" s="85">
        <v>0</v>
      </c>
      <c r="CD42" s="84">
        <f t="shared" si="1"/>
        <v>14</v>
      </c>
      <c r="CE42" s="24">
        <f t="shared" si="1"/>
        <v>4</v>
      </c>
      <c r="CF42" s="24">
        <f t="shared" si="1"/>
        <v>8</v>
      </c>
      <c r="CG42" s="24">
        <f t="shared" si="1"/>
        <v>12</v>
      </c>
      <c r="CH42" s="85">
        <f t="shared" si="1"/>
        <v>0</v>
      </c>
      <c r="CI42" s="24">
        <v>10</v>
      </c>
      <c r="CJ42" s="24">
        <v>3</v>
      </c>
      <c r="CK42" s="24">
        <v>6</v>
      </c>
      <c r="CL42" s="24">
        <f t="shared" si="42"/>
        <v>9</v>
      </c>
      <c r="CM42" s="85">
        <v>0</v>
      </c>
      <c r="CN42" s="40"/>
    </row>
    <row r="43" spans="1:92" ht="15.95" customHeight="1" x14ac:dyDescent="0.25">
      <c r="A43" s="47"/>
      <c r="B43" s="40"/>
      <c r="C43" s="52"/>
      <c r="D43" s="52"/>
      <c r="E43" s="52"/>
      <c r="F43" s="52"/>
      <c r="G43" s="48"/>
      <c r="H43" s="51"/>
      <c r="I43" s="52"/>
      <c r="J43" s="52"/>
      <c r="K43" s="51"/>
      <c r="L43" s="51"/>
      <c r="M43" s="51"/>
      <c r="N43" s="51"/>
      <c r="O43" s="51"/>
      <c r="P43" s="51"/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4</v>
      </c>
      <c r="BB43" s="24">
        <v>0</v>
      </c>
      <c r="BC43" s="24">
        <v>2</v>
      </c>
      <c r="BD43" s="24">
        <f t="shared" si="39"/>
        <v>2</v>
      </c>
      <c r="BE43" s="85">
        <v>0</v>
      </c>
      <c r="BF43" s="84">
        <f t="shared" si="40"/>
        <v>21</v>
      </c>
      <c r="BG43" s="24">
        <f t="shared" si="40"/>
        <v>2</v>
      </c>
      <c r="BH43" s="24">
        <f t="shared" si="40"/>
        <v>16</v>
      </c>
      <c r="BI43" s="24">
        <f t="shared" si="40"/>
        <v>18</v>
      </c>
      <c r="BJ43" s="85">
        <f t="shared" si="40"/>
        <v>0</v>
      </c>
      <c r="BK43" s="24">
        <v>17</v>
      </c>
      <c r="BL43" s="24">
        <v>2</v>
      </c>
      <c r="BM43" s="24">
        <v>14</v>
      </c>
      <c r="BN43" s="24">
        <f t="shared" si="41"/>
        <v>16</v>
      </c>
      <c r="BO43" s="85">
        <v>0</v>
      </c>
      <c r="BP43" s="40"/>
      <c r="BQ43" s="47"/>
      <c r="BR43" s="30">
        <v>8</v>
      </c>
      <c r="BS43" s="23" t="s">
        <v>414</v>
      </c>
      <c r="BT43" s="23"/>
      <c r="BU43" s="23"/>
      <c r="BV43" s="23"/>
      <c r="BW43" s="24"/>
      <c r="BX43" s="23"/>
      <c r="BY43" s="84">
        <v>0</v>
      </c>
      <c r="BZ43" s="24">
        <v>0</v>
      </c>
      <c r="CA43" s="24">
        <v>0</v>
      </c>
      <c r="CB43" s="24">
        <f t="shared" si="0"/>
        <v>0</v>
      </c>
      <c r="CC43" s="85">
        <v>0</v>
      </c>
      <c r="CD43" s="84">
        <f t="shared" si="1"/>
        <v>2</v>
      </c>
      <c r="CE43" s="24">
        <f t="shared" si="1"/>
        <v>0</v>
      </c>
      <c r="CF43" s="24">
        <f t="shared" si="1"/>
        <v>0</v>
      </c>
      <c r="CG43" s="24">
        <f t="shared" si="1"/>
        <v>0</v>
      </c>
      <c r="CH43" s="85">
        <f t="shared" si="1"/>
        <v>0</v>
      </c>
      <c r="CI43" s="24">
        <v>2</v>
      </c>
      <c r="CJ43" s="24">
        <v>0</v>
      </c>
      <c r="CK43" s="24">
        <v>0</v>
      </c>
      <c r="CL43" s="24">
        <f t="shared" si="42"/>
        <v>0</v>
      </c>
      <c r="CM43" s="85">
        <v>0</v>
      </c>
      <c r="CN43" s="40"/>
    </row>
    <row r="44" spans="1:92" ht="15.95" customHeight="1" x14ac:dyDescent="0.25">
      <c r="A44" s="47"/>
      <c r="B44" s="48" t="s">
        <v>80</v>
      </c>
      <c r="C44" s="6" t="s">
        <v>783</v>
      </c>
      <c r="E44" s="11"/>
      <c r="F44" s="11"/>
      <c r="G44" s="5">
        <v>0</v>
      </c>
      <c r="H44" s="24"/>
      <c r="I44" s="23"/>
      <c r="J44" s="23"/>
      <c r="K44" s="23"/>
      <c r="L44" s="23"/>
      <c r="M44" s="23"/>
      <c r="N44" s="23"/>
      <c r="O44" s="23"/>
      <c r="P44" s="23"/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39"/>
        <v>0</v>
      </c>
      <c r="BE44" s="85">
        <v>0</v>
      </c>
      <c r="BF44" s="84">
        <f t="shared" si="40"/>
        <v>0</v>
      </c>
      <c r="BG44" s="24">
        <f t="shared" si="40"/>
        <v>0</v>
      </c>
      <c r="BH44" s="24">
        <f t="shared" si="40"/>
        <v>0</v>
      </c>
      <c r="BI44" s="24">
        <f t="shared" si="40"/>
        <v>0</v>
      </c>
      <c r="BJ44" s="85">
        <f t="shared" si="40"/>
        <v>0</v>
      </c>
      <c r="BK44" s="24">
        <v>0</v>
      </c>
      <c r="BL44" s="24">
        <v>0</v>
      </c>
      <c r="BM44" s="24">
        <v>0</v>
      </c>
      <c r="BN44" s="24">
        <f t="shared" si="41"/>
        <v>0</v>
      </c>
      <c r="BO44" s="85">
        <v>0</v>
      </c>
      <c r="BP44" s="40"/>
      <c r="BQ44" s="47"/>
      <c r="BR44" s="30">
        <v>7</v>
      </c>
      <c r="BS44" s="23" t="s">
        <v>293</v>
      </c>
      <c r="BT44" s="23"/>
      <c r="BU44" s="23"/>
      <c r="BV44" s="23"/>
      <c r="BW44" s="24"/>
      <c r="BX44" s="23"/>
      <c r="BY44" s="84">
        <v>2</v>
      </c>
      <c r="BZ44" s="24">
        <v>0</v>
      </c>
      <c r="CA44" s="24">
        <v>0</v>
      </c>
      <c r="CB44" s="24">
        <f t="shared" si="0"/>
        <v>0</v>
      </c>
      <c r="CC44" s="85">
        <v>0</v>
      </c>
      <c r="CD44" s="84">
        <f t="shared" si="1"/>
        <v>8</v>
      </c>
      <c r="CE44" s="24">
        <f t="shared" si="1"/>
        <v>3</v>
      </c>
      <c r="CF44" s="24">
        <f t="shared" si="1"/>
        <v>1</v>
      </c>
      <c r="CG44" s="24">
        <f t="shared" si="1"/>
        <v>4</v>
      </c>
      <c r="CH44" s="85">
        <f t="shared" si="1"/>
        <v>0</v>
      </c>
      <c r="CI44" s="24">
        <v>6</v>
      </c>
      <c r="CJ44" s="24">
        <v>3</v>
      </c>
      <c r="CK44" s="24">
        <v>1</v>
      </c>
      <c r="CL44" s="24">
        <f>+CJ44+CK44</f>
        <v>4</v>
      </c>
      <c r="CM44" s="85">
        <v>0</v>
      </c>
      <c r="CN44" s="40"/>
    </row>
    <row r="45" spans="1:92" ht="15.95" customHeight="1" thickBot="1" x14ac:dyDescent="0.3">
      <c r="A45" s="47"/>
      <c r="B45" s="24" t="s">
        <v>34</v>
      </c>
      <c r="C45" s="16"/>
      <c r="D45" s="16" t="s">
        <v>140</v>
      </c>
      <c r="E45" s="16"/>
      <c r="H45" s="24"/>
      <c r="I45" s="23"/>
      <c r="J45" s="23"/>
      <c r="K45" s="23"/>
      <c r="L45" s="23"/>
      <c r="M45" s="23"/>
      <c r="N45" s="23"/>
      <c r="O45" s="23"/>
      <c r="P45" s="23"/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44</v>
      </c>
      <c r="BB45" s="25">
        <f t="shared" ref="BB45" si="43">SUM(BB33:BB44)</f>
        <v>11</v>
      </c>
      <c r="BC45" s="25">
        <f>SUM(BC33:BC44)</f>
        <v>18</v>
      </c>
      <c r="BD45" s="25">
        <f>+BC45+BB45</f>
        <v>29</v>
      </c>
      <c r="BE45" s="89">
        <f>SUM(BE33:BE44)</f>
        <v>10</v>
      </c>
      <c r="BF45" s="88">
        <f>SUM(BF33:BF44)</f>
        <v>286</v>
      </c>
      <c r="BG45" s="25">
        <f t="shared" ref="BG45" si="44">SUM(BG33:BG44)</f>
        <v>75</v>
      </c>
      <c r="BH45" s="25">
        <f>SUM(BH33:BH44)</f>
        <v>116</v>
      </c>
      <c r="BI45" s="25">
        <f>+BH45+BG45</f>
        <v>191</v>
      </c>
      <c r="BJ45" s="89">
        <f>SUM(BJ33:BJ44)</f>
        <v>34</v>
      </c>
      <c r="BK45" s="25">
        <f>SUM(BK33:BK44)</f>
        <v>242</v>
      </c>
      <c r="BL45" s="25">
        <f t="shared" ref="BL45" si="45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7.5</v>
      </c>
      <c r="BS45" s="23" t="s">
        <v>215</v>
      </c>
      <c r="BT45" s="23"/>
      <c r="BU45" s="23"/>
      <c r="BV45" s="23"/>
      <c r="BW45" s="24"/>
      <c r="BX45" s="23"/>
      <c r="BY45" s="84">
        <v>0</v>
      </c>
      <c r="BZ45" s="24">
        <v>0</v>
      </c>
      <c r="CA45" s="24">
        <v>0</v>
      </c>
      <c r="CB45" s="24">
        <f t="shared" si="0"/>
        <v>0</v>
      </c>
      <c r="CC45" s="85">
        <v>0</v>
      </c>
      <c r="CD45" s="84">
        <f t="shared" si="1"/>
        <v>18</v>
      </c>
      <c r="CE45" s="24">
        <f t="shared" si="1"/>
        <v>7</v>
      </c>
      <c r="CF45" s="24">
        <f t="shared" si="1"/>
        <v>11</v>
      </c>
      <c r="CG45" s="24">
        <f t="shared" si="1"/>
        <v>18</v>
      </c>
      <c r="CH45" s="85">
        <f t="shared" si="1"/>
        <v>2</v>
      </c>
      <c r="CI45" s="24">
        <v>18</v>
      </c>
      <c r="CJ45" s="24">
        <v>7</v>
      </c>
      <c r="CK45" s="24">
        <v>11</v>
      </c>
      <c r="CL45" s="24">
        <f>+CJ45+CK45</f>
        <v>18</v>
      </c>
      <c r="CM45" s="85">
        <v>2</v>
      </c>
      <c r="CN45" s="40"/>
    </row>
    <row r="46" spans="1:92" ht="15.95" customHeight="1" thickBot="1" x14ac:dyDescent="0.3">
      <c r="A46" s="47"/>
      <c r="C46" s="16"/>
      <c r="H46" s="24"/>
      <c r="I46" s="23"/>
      <c r="J46" s="23"/>
      <c r="K46" s="23"/>
      <c r="L46" s="23"/>
      <c r="M46" s="23"/>
      <c r="N46" s="23"/>
      <c r="O46" s="23"/>
      <c r="P46" s="23"/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15</v>
      </c>
      <c r="BB46" s="24">
        <v>2</v>
      </c>
      <c r="BC46" s="24">
        <v>9</v>
      </c>
      <c r="BD46" s="24">
        <f t="shared" ref="BD46:BD57" si="46">+BB46+BC46</f>
        <v>11</v>
      </c>
      <c r="BE46" s="85">
        <v>2</v>
      </c>
      <c r="BF46" s="84">
        <f t="shared" ref="BF46:BJ57" si="47">+BK46+BA46</f>
        <v>69</v>
      </c>
      <c r="BG46" s="24">
        <f t="shared" si="47"/>
        <v>17</v>
      </c>
      <c r="BH46" s="24">
        <f t="shared" si="47"/>
        <v>35</v>
      </c>
      <c r="BI46" s="24">
        <f t="shared" si="47"/>
        <v>52</v>
      </c>
      <c r="BJ46" s="85">
        <f t="shared" si="47"/>
        <v>8</v>
      </c>
      <c r="BK46" s="15">
        <v>54</v>
      </c>
      <c r="BL46" s="15">
        <v>15</v>
      </c>
      <c r="BM46" s="15">
        <v>26</v>
      </c>
      <c r="BN46" s="15">
        <f t="shared" ref="BN46:BN57" si="48">+BL46+BM46</f>
        <v>41</v>
      </c>
      <c r="BO46" s="87">
        <v>6</v>
      </c>
      <c r="BP46" s="40"/>
      <c r="BQ46" s="47"/>
      <c r="BR46" s="30">
        <v>8.5</v>
      </c>
      <c r="BS46" s="23" t="s">
        <v>693</v>
      </c>
      <c r="BT46" s="23"/>
      <c r="BU46" s="23"/>
      <c r="BV46" s="23"/>
      <c r="BW46" s="24"/>
      <c r="BX46" s="23"/>
      <c r="BY46" s="84">
        <v>0</v>
      </c>
      <c r="BZ46" s="24">
        <v>0</v>
      </c>
      <c r="CA46" s="24">
        <v>0</v>
      </c>
      <c r="CB46" s="24">
        <f t="shared" si="0"/>
        <v>0</v>
      </c>
      <c r="CC46" s="85">
        <v>0</v>
      </c>
      <c r="CD46" s="84">
        <f t="shared" si="1"/>
        <v>1</v>
      </c>
      <c r="CE46" s="24">
        <f t="shared" si="1"/>
        <v>0</v>
      </c>
      <c r="CF46" s="24">
        <f t="shared" si="1"/>
        <v>1</v>
      </c>
      <c r="CG46" s="24">
        <f t="shared" si="1"/>
        <v>1</v>
      </c>
      <c r="CH46" s="85">
        <f t="shared" si="1"/>
        <v>0</v>
      </c>
      <c r="CI46" s="24">
        <v>1</v>
      </c>
      <c r="CJ46" s="24">
        <v>0</v>
      </c>
      <c r="CK46" s="24">
        <v>1</v>
      </c>
      <c r="CL46" s="24">
        <f t="shared" ref="CL46:CL48" si="49">+CJ46+CK46</f>
        <v>1</v>
      </c>
      <c r="CM46" s="85">
        <v>0</v>
      </c>
      <c r="CN46" s="40"/>
    </row>
    <row r="47" spans="1:92" ht="15.95" customHeight="1" x14ac:dyDescent="0.25">
      <c r="A47" s="47"/>
      <c r="C47" s="6" t="s">
        <v>782</v>
      </c>
      <c r="E47" s="23"/>
      <c r="F47" s="23"/>
      <c r="G47" s="5">
        <v>5</v>
      </c>
      <c r="H47" s="24">
        <v>1</v>
      </c>
      <c r="I47" s="23" t="s">
        <v>171</v>
      </c>
      <c r="J47" s="23"/>
      <c r="K47" s="23"/>
      <c r="L47" s="23" t="s">
        <v>834</v>
      </c>
      <c r="M47" s="23"/>
      <c r="N47" s="23"/>
      <c r="O47" s="23"/>
      <c r="P47" s="23"/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3</v>
      </c>
      <c r="BB47" s="24">
        <v>0</v>
      </c>
      <c r="BC47" s="24">
        <v>0</v>
      </c>
      <c r="BD47" s="24">
        <f t="shared" si="46"/>
        <v>0</v>
      </c>
      <c r="BE47" s="85">
        <v>0</v>
      </c>
      <c r="BF47" s="84">
        <f t="shared" si="47"/>
        <v>20</v>
      </c>
      <c r="BG47" s="24">
        <f t="shared" si="47"/>
        <v>0</v>
      </c>
      <c r="BH47" s="24">
        <f t="shared" si="47"/>
        <v>0</v>
      </c>
      <c r="BI47" s="24">
        <f t="shared" si="47"/>
        <v>0</v>
      </c>
      <c r="BJ47" s="85">
        <f t="shared" si="47"/>
        <v>0</v>
      </c>
      <c r="BK47" s="24">
        <v>17</v>
      </c>
      <c r="BL47" s="24">
        <v>0</v>
      </c>
      <c r="BM47" s="24">
        <v>0</v>
      </c>
      <c r="BN47" s="24">
        <f t="shared" si="48"/>
        <v>0</v>
      </c>
      <c r="BO47" s="85">
        <v>0</v>
      </c>
      <c r="BP47" s="40"/>
      <c r="BQ47" s="47"/>
      <c r="BR47" s="30">
        <v>8.5</v>
      </c>
      <c r="BS47" s="23" t="s">
        <v>339</v>
      </c>
      <c r="BT47" s="23"/>
      <c r="BU47" s="23"/>
      <c r="BV47" s="23"/>
      <c r="BW47" s="24"/>
      <c r="BX47" s="23"/>
      <c r="BY47" s="84">
        <v>1</v>
      </c>
      <c r="BZ47" s="24">
        <v>0</v>
      </c>
      <c r="CA47" s="24">
        <v>0</v>
      </c>
      <c r="CB47" s="24">
        <f t="shared" si="0"/>
        <v>0</v>
      </c>
      <c r="CC47" s="85">
        <v>0</v>
      </c>
      <c r="CD47" s="84">
        <f t="shared" si="1"/>
        <v>7</v>
      </c>
      <c r="CE47" s="24">
        <f t="shared" si="1"/>
        <v>2</v>
      </c>
      <c r="CF47" s="24">
        <f t="shared" si="1"/>
        <v>5</v>
      </c>
      <c r="CG47" s="24">
        <f t="shared" si="1"/>
        <v>7</v>
      </c>
      <c r="CH47" s="85">
        <f t="shared" si="1"/>
        <v>4</v>
      </c>
      <c r="CI47" s="24">
        <v>6</v>
      </c>
      <c r="CJ47" s="24">
        <v>2</v>
      </c>
      <c r="CK47" s="24">
        <v>5</v>
      </c>
      <c r="CL47" s="24">
        <f t="shared" si="49"/>
        <v>7</v>
      </c>
      <c r="CM47" s="85">
        <v>4</v>
      </c>
      <c r="CN47" s="40"/>
    </row>
    <row r="48" spans="1:92" ht="15.95" customHeight="1" x14ac:dyDescent="0.25">
      <c r="A48" s="47"/>
      <c r="B48" s="24" t="s">
        <v>34</v>
      </c>
      <c r="C48" s="23" t="s">
        <v>833</v>
      </c>
      <c r="D48" s="16"/>
      <c r="H48" s="24">
        <v>1</v>
      </c>
      <c r="I48" s="23" t="s">
        <v>65</v>
      </c>
      <c r="J48" s="23"/>
      <c r="K48" s="23"/>
      <c r="L48" s="23" t="s">
        <v>835</v>
      </c>
      <c r="M48" s="23"/>
      <c r="N48" s="23"/>
      <c r="O48" s="23"/>
      <c r="P48" s="23"/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3</v>
      </c>
      <c r="BB48" s="24">
        <v>7</v>
      </c>
      <c r="BC48" s="24">
        <v>1</v>
      </c>
      <c r="BD48" s="24">
        <f t="shared" si="46"/>
        <v>8</v>
      </c>
      <c r="BE48" s="85">
        <v>0</v>
      </c>
      <c r="BF48" s="84">
        <f t="shared" si="47"/>
        <v>23</v>
      </c>
      <c r="BG48" s="24">
        <f t="shared" si="47"/>
        <v>31</v>
      </c>
      <c r="BH48" s="24">
        <f t="shared" si="47"/>
        <v>11</v>
      </c>
      <c r="BI48" s="24">
        <f t="shared" si="47"/>
        <v>42</v>
      </c>
      <c r="BJ48" s="85">
        <f t="shared" si="47"/>
        <v>6</v>
      </c>
      <c r="BK48" s="24">
        <v>20</v>
      </c>
      <c r="BL48" s="24">
        <v>24</v>
      </c>
      <c r="BM48" s="24">
        <v>10</v>
      </c>
      <c r="BN48" s="24">
        <f t="shared" si="48"/>
        <v>34</v>
      </c>
      <c r="BO48" s="85">
        <v>6</v>
      </c>
      <c r="BP48" s="40"/>
      <c r="BQ48" s="47"/>
      <c r="BR48" s="30">
        <v>8</v>
      </c>
      <c r="BS48" s="23" t="s">
        <v>286</v>
      </c>
      <c r="BT48" s="23"/>
      <c r="BU48" s="23"/>
      <c r="BV48" s="23"/>
      <c r="BW48" s="24"/>
      <c r="BX48" s="23"/>
      <c r="BY48" s="84">
        <v>0</v>
      </c>
      <c r="BZ48" s="24">
        <v>0</v>
      </c>
      <c r="CA48" s="24">
        <v>0</v>
      </c>
      <c r="CB48" s="24">
        <f t="shared" si="0"/>
        <v>0</v>
      </c>
      <c r="CC48" s="85">
        <v>0</v>
      </c>
      <c r="CD48" s="84">
        <f t="shared" si="1"/>
        <v>3</v>
      </c>
      <c r="CE48" s="24">
        <f t="shared" si="1"/>
        <v>0</v>
      </c>
      <c r="CF48" s="24">
        <f t="shared" si="1"/>
        <v>3</v>
      </c>
      <c r="CG48" s="24">
        <f t="shared" si="1"/>
        <v>3</v>
      </c>
      <c r="CH48" s="85">
        <f t="shared" si="1"/>
        <v>0</v>
      </c>
      <c r="CI48" s="24">
        <v>3</v>
      </c>
      <c r="CJ48" s="24">
        <v>0</v>
      </c>
      <c r="CK48" s="24">
        <v>3</v>
      </c>
      <c r="CL48" s="24">
        <f t="shared" si="49"/>
        <v>3</v>
      </c>
      <c r="CM48" s="85">
        <v>0</v>
      </c>
      <c r="CN48" s="40"/>
    </row>
    <row r="49" spans="1:92" ht="15.95" customHeight="1" x14ac:dyDescent="0.25">
      <c r="A49" s="47"/>
      <c r="H49" s="24">
        <v>1</v>
      </c>
      <c r="I49" s="23" t="s">
        <v>41</v>
      </c>
      <c r="J49" s="23"/>
      <c r="K49" s="23"/>
      <c r="L49" s="23" t="s">
        <v>836</v>
      </c>
      <c r="M49" s="23"/>
      <c r="N49" s="23"/>
      <c r="O49" s="23"/>
      <c r="P49" s="23"/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2</v>
      </c>
      <c r="BB49" s="24">
        <v>2</v>
      </c>
      <c r="BC49" s="24">
        <v>2</v>
      </c>
      <c r="BD49" s="24">
        <f t="shared" si="46"/>
        <v>4</v>
      </c>
      <c r="BE49" s="85">
        <v>0</v>
      </c>
      <c r="BF49" s="84">
        <f t="shared" si="47"/>
        <v>15</v>
      </c>
      <c r="BG49" s="24">
        <f t="shared" si="47"/>
        <v>7</v>
      </c>
      <c r="BH49" s="24">
        <f t="shared" si="47"/>
        <v>11</v>
      </c>
      <c r="BI49" s="24">
        <f t="shared" si="47"/>
        <v>18</v>
      </c>
      <c r="BJ49" s="85">
        <f t="shared" si="47"/>
        <v>0</v>
      </c>
      <c r="BK49" s="24">
        <v>13</v>
      </c>
      <c r="BL49" s="24">
        <v>5</v>
      </c>
      <c r="BM49" s="24">
        <v>9</v>
      </c>
      <c r="BN49" s="24">
        <f t="shared" si="48"/>
        <v>14</v>
      </c>
      <c r="BO49" s="85">
        <v>0</v>
      </c>
      <c r="BP49" s="40"/>
      <c r="BQ49" s="47"/>
      <c r="BR49" s="30">
        <v>7</v>
      </c>
      <c r="BS49" s="23" t="s">
        <v>210</v>
      </c>
      <c r="BT49" s="23"/>
      <c r="BU49" s="23"/>
      <c r="BV49" s="23"/>
      <c r="BW49" s="24"/>
      <c r="BX49" s="23"/>
      <c r="BY49" s="84">
        <v>2</v>
      </c>
      <c r="BZ49" s="24">
        <v>0</v>
      </c>
      <c r="CA49" s="24">
        <v>3</v>
      </c>
      <c r="CB49" s="24">
        <f t="shared" si="0"/>
        <v>3</v>
      </c>
      <c r="CC49" s="85">
        <v>0</v>
      </c>
      <c r="CD49" s="84">
        <f t="shared" si="1"/>
        <v>22</v>
      </c>
      <c r="CE49" s="24">
        <f t="shared" si="1"/>
        <v>4</v>
      </c>
      <c r="CF49" s="24">
        <f t="shared" si="1"/>
        <v>9</v>
      </c>
      <c r="CG49" s="24">
        <f t="shared" si="1"/>
        <v>13</v>
      </c>
      <c r="CH49" s="85">
        <f t="shared" si="1"/>
        <v>2</v>
      </c>
      <c r="CI49" s="24">
        <v>20</v>
      </c>
      <c r="CJ49" s="24">
        <v>4</v>
      </c>
      <c r="CK49" s="24">
        <v>6</v>
      </c>
      <c r="CL49" s="24">
        <f>+CJ49+CK49</f>
        <v>10</v>
      </c>
      <c r="CM49" s="85">
        <v>2</v>
      </c>
      <c r="CN49" s="40"/>
    </row>
    <row r="50" spans="1:92" ht="15.95" customHeight="1" x14ac:dyDescent="0.25">
      <c r="A50" s="47"/>
      <c r="H50" s="24">
        <v>2</v>
      </c>
      <c r="I50" s="23" t="s">
        <v>158</v>
      </c>
      <c r="J50" s="23"/>
      <c r="K50" s="23"/>
      <c r="L50" s="23" t="s">
        <v>65</v>
      </c>
      <c r="M50" s="23"/>
      <c r="N50" s="23"/>
      <c r="O50" s="23"/>
      <c r="P50" s="23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2</v>
      </c>
      <c r="BB50" s="24">
        <v>0</v>
      </c>
      <c r="BC50" s="24">
        <v>0</v>
      </c>
      <c r="BD50" s="24">
        <f t="shared" si="46"/>
        <v>0</v>
      </c>
      <c r="BE50" s="85">
        <v>0</v>
      </c>
      <c r="BF50" s="84">
        <f t="shared" si="47"/>
        <v>11</v>
      </c>
      <c r="BG50" s="24">
        <f t="shared" si="47"/>
        <v>2</v>
      </c>
      <c r="BH50" s="24">
        <f t="shared" si="47"/>
        <v>9</v>
      </c>
      <c r="BI50" s="24">
        <f t="shared" si="47"/>
        <v>11</v>
      </c>
      <c r="BJ50" s="85">
        <f t="shared" si="47"/>
        <v>0</v>
      </c>
      <c r="BK50" s="24">
        <v>9</v>
      </c>
      <c r="BL50" s="24">
        <v>2</v>
      </c>
      <c r="BM50" s="24">
        <v>9</v>
      </c>
      <c r="BN50" s="24">
        <f t="shared" si="48"/>
        <v>11</v>
      </c>
      <c r="BO50" s="85">
        <v>0</v>
      </c>
      <c r="BP50" s="40"/>
      <c r="BQ50" s="47"/>
      <c r="BR50" s="30">
        <v>7.5</v>
      </c>
      <c r="BS50" s="23" t="s">
        <v>608</v>
      </c>
      <c r="BT50" s="23"/>
      <c r="BU50" s="23"/>
      <c r="BV50" s="23"/>
      <c r="BW50" s="24"/>
      <c r="BX50" s="23"/>
      <c r="BY50" s="84">
        <v>0</v>
      </c>
      <c r="BZ50" s="24">
        <v>0</v>
      </c>
      <c r="CA50" s="24">
        <v>0</v>
      </c>
      <c r="CB50" s="24">
        <f t="shared" si="0"/>
        <v>0</v>
      </c>
      <c r="CC50" s="85">
        <v>0</v>
      </c>
      <c r="CD50" s="84">
        <f t="shared" si="1"/>
        <v>1</v>
      </c>
      <c r="CE50" s="24">
        <f t="shared" si="1"/>
        <v>0</v>
      </c>
      <c r="CF50" s="24">
        <f t="shared" si="1"/>
        <v>0</v>
      </c>
      <c r="CG50" s="24">
        <f t="shared" si="1"/>
        <v>0</v>
      </c>
      <c r="CH50" s="85">
        <f t="shared" si="1"/>
        <v>0</v>
      </c>
      <c r="CI50" s="24">
        <v>1</v>
      </c>
      <c r="CJ50" s="24">
        <v>0</v>
      </c>
      <c r="CK50" s="24">
        <v>0</v>
      </c>
      <c r="CL50" s="24">
        <f t="shared" ref="CL50:CL53" si="50">+CJ50+CK50</f>
        <v>0</v>
      </c>
      <c r="CM50" s="85">
        <v>0</v>
      </c>
      <c r="CN50" s="40"/>
    </row>
    <row r="51" spans="1:92" ht="15.95" customHeight="1" x14ac:dyDescent="0.25">
      <c r="A51" s="47"/>
      <c r="H51" s="24">
        <v>2</v>
      </c>
      <c r="I51" s="23" t="s">
        <v>171</v>
      </c>
      <c r="J51" s="23"/>
      <c r="K51" s="23"/>
      <c r="L51" s="23" t="s">
        <v>542</v>
      </c>
      <c r="M51" s="23"/>
      <c r="N51" s="23"/>
      <c r="O51" s="23"/>
      <c r="P51" s="23"/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2</v>
      </c>
      <c r="BB51" s="24">
        <v>1</v>
      </c>
      <c r="BC51" s="24">
        <v>2</v>
      </c>
      <c r="BD51" s="24">
        <f t="shared" si="46"/>
        <v>3</v>
      </c>
      <c r="BE51" s="85">
        <v>0</v>
      </c>
      <c r="BF51" s="84">
        <f t="shared" si="47"/>
        <v>23</v>
      </c>
      <c r="BG51" s="24">
        <f t="shared" si="47"/>
        <v>11</v>
      </c>
      <c r="BH51" s="24">
        <f t="shared" si="47"/>
        <v>11</v>
      </c>
      <c r="BI51" s="24">
        <f t="shared" si="47"/>
        <v>22</v>
      </c>
      <c r="BJ51" s="85">
        <f t="shared" si="47"/>
        <v>0</v>
      </c>
      <c r="BK51" s="24">
        <v>21</v>
      </c>
      <c r="BL51" s="24">
        <v>10</v>
      </c>
      <c r="BM51" s="24">
        <v>9</v>
      </c>
      <c r="BN51" s="24">
        <f t="shared" si="48"/>
        <v>19</v>
      </c>
      <c r="BO51" s="85">
        <v>0</v>
      </c>
      <c r="BP51" s="40"/>
      <c r="BQ51" s="47"/>
      <c r="BR51" s="30">
        <v>6</v>
      </c>
      <c r="BS51" s="23" t="s">
        <v>364</v>
      </c>
      <c r="BT51" s="23"/>
      <c r="BU51" s="23"/>
      <c r="BV51" s="23"/>
      <c r="BW51" s="24"/>
      <c r="BX51" s="23"/>
      <c r="BY51" s="84">
        <v>1</v>
      </c>
      <c r="BZ51" s="24">
        <v>0</v>
      </c>
      <c r="CA51" s="24">
        <v>0</v>
      </c>
      <c r="CB51" s="24">
        <f t="shared" si="0"/>
        <v>0</v>
      </c>
      <c r="CC51" s="85">
        <v>0</v>
      </c>
      <c r="CD51" s="84">
        <f t="shared" si="1"/>
        <v>4</v>
      </c>
      <c r="CE51" s="24">
        <f t="shared" si="1"/>
        <v>0</v>
      </c>
      <c r="CF51" s="24">
        <f t="shared" si="1"/>
        <v>2</v>
      </c>
      <c r="CG51" s="24">
        <f t="shared" si="1"/>
        <v>2</v>
      </c>
      <c r="CH51" s="85">
        <f t="shared" si="1"/>
        <v>0</v>
      </c>
      <c r="CI51" s="24">
        <v>3</v>
      </c>
      <c r="CJ51" s="24">
        <v>0</v>
      </c>
      <c r="CK51" s="24">
        <v>2</v>
      </c>
      <c r="CL51" s="24">
        <f t="shared" si="50"/>
        <v>2</v>
      </c>
      <c r="CM51" s="85">
        <v>0</v>
      </c>
      <c r="CN51" s="40"/>
    </row>
    <row r="52" spans="1:92" ht="15.95" customHeight="1" x14ac:dyDescent="0.25">
      <c r="A52" s="47"/>
      <c r="B52" s="40"/>
      <c r="C52" s="52"/>
      <c r="D52" s="52"/>
      <c r="E52" s="52"/>
      <c r="F52" s="52"/>
      <c r="G52" s="48"/>
      <c r="H52" s="51"/>
      <c r="I52" s="52"/>
      <c r="J52" s="52"/>
      <c r="K52" s="51"/>
      <c r="L52" s="51"/>
      <c r="M52" s="51"/>
      <c r="N52" s="51"/>
      <c r="O52" s="51"/>
      <c r="P52" s="51"/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4</v>
      </c>
      <c r="BB52" s="24">
        <v>2</v>
      </c>
      <c r="BC52" s="24">
        <v>8</v>
      </c>
      <c r="BD52" s="24">
        <f t="shared" si="46"/>
        <v>10</v>
      </c>
      <c r="BE52" s="85">
        <v>0</v>
      </c>
      <c r="BF52" s="84">
        <f t="shared" si="47"/>
        <v>25</v>
      </c>
      <c r="BG52" s="24">
        <f t="shared" si="47"/>
        <v>10</v>
      </c>
      <c r="BH52" s="24">
        <f t="shared" si="47"/>
        <v>25</v>
      </c>
      <c r="BI52" s="24">
        <f t="shared" si="47"/>
        <v>35</v>
      </c>
      <c r="BJ52" s="85">
        <f t="shared" si="47"/>
        <v>14</v>
      </c>
      <c r="BK52" s="24">
        <v>21</v>
      </c>
      <c r="BL52" s="24">
        <v>8</v>
      </c>
      <c r="BM52" s="24">
        <v>17</v>
      </c>
      <c r="BN52" s="24">
        <f t="shared" si="48"/>
        <v>25</v>
      </c>
      <c r="BO52" s="85">
        <v>14</v>
      </c>
      <c r="BP52" s="40"/>
      <c r="BQ52" s="47"/>
      <c r="BR52" s="30">
        <v>9</v>
      </c>
      <c r="BS52" s="23" t="s">
        <v>281</v>
      </c>
      <c r="BT52" s="23"/>
      <c r="BU52" s="23"/>
      <c r="BV52" s="23"/>
      <c r="BW52" s="24"/>
      <c r="BX52" s="23"/>
      <c r="BY52" s="84">
        <v>0</v>
      </c>
      <c r="BZ52" s="24">
        <v>0</v>
      </c>
      <c r="CA52" s="24">
        <v>0</v>
      </c>
      <c r="CB52" s="24">
        <f t="shared" si="0"/>
        <v>0</v>
      </c>
      <c r="CC52" s="85">
        <v>0</v>
      </c>
      <c r="CD52" s="84">
        <f t="shared" si="1"/>
        <v>2</v>
      </c>
      <c r="CE52" s="24">
        <f t="shared" si="1"/>
        <v>0</v>
      </c>
      <c r="CF52" s="24">
        <f t="shared" si="1"/>
        <v>0</v>
      </c>
      <c r="CG52" s="24">
        <f t="shared" si="1"/>
        <v>0</v>
      </c>
      <c r="CH52" s="85">
        <f t="shared" si="1"/>
        <v>0</v>
      </c>
      <c r="CI52" s="24">
        <v>2</v>
      </c>
      <c r="CJ52" s="24">
        <v>0</v>
      </c>
      <c r="CK52" s="24">
        <v>0</v>
      </c>
      <c r="CL52" s="24">
        <f t="shared" si="50"/>
        <v>0</v>
      </c>
      <c r="CM52" s="85">
        <v>0</v>
      </c>
      <c r="CN52" s="40"/>
    </row>
    <row r="53" spans="1:92" ht="15.95" customHeight="1" x14ac:dyDescent="0.25">
      <c r="A53" s="47"/>
      <c r="B53" s="11"/>
      <c r="C53" s="11"/>
      <c r="D53" s="11"/>
      <c r="E53" s="23" t="s">
        <v>142</v>
      </c>
      <c r="F53" s="23"/>
      <c r="G53" s="5">
        <f>SUM(G14:G52)</f>
        <v>28</v>
      </c>
      <c r="H53" s="5"/>
      <c r="I53" s="20"/>
      <c r="J53" s="23" t="s">
        <v>84</v>
      </c>
      <c r="K53" s="20"/>
      <c r="L53" s="5">
        <f>COUNTA(C14:C52)-8</f>
        <v>3</v>
      </c>
      <c r="N53" s="23" t="s">
        <v>102</v>
      </c>
      <c r="O53" s="5">
        <f>+L53*2</f>
        <v>6</v>
      </c>
      <c r="P53" s="11"/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46"/>
        <v>0</v>
      </c>
      <c r="BE53" s="85">
        <v>0</v>
      </c>
      <c r="BF53" s="84">
        <f t="shared" si="47"/>
        <v>12</v>
      </c>
      <c r="BG53" s="24">
        <f t="shared" si="47"/>
        <v>0</v>
      </c>
      <c r="BH53" s="24">
        <f t="shared" si="47"/>
        <v>5</v>
      </c>
      <c r="BI53" s="24">
        <f t="shared" si="47"/>
        <v>5</v>
      </c>
      <c r="BJ53" s="85">
        <f t="shared" si="47"/>
        <v>0</v>
      </c>
      <c r="BK53" s="24">
        <v>12</v>
      </c>
      <c r="BL53" s="24">
        <v>0</v>
      </c>
      <c r="BM53" s="24">
        <v>5</v>
      </c>
      <c r="BN53" s="24">
        <f t="shared" si="48"/>
        <v>5</v>
      </c>
      <c r="BO53" s="85">
        <v>0</v>
      </c>
      <c r="BP53" s="40"/>
      <c r="BQ53" s="47"/>
      <c r="BR53" s="30">
        <v>6</v>
      </c>
      <c r="BS53" s="23" t="s">
        <v>282</v>
      </c>
      <c r="BT53" s="23"/>
      <c r="BU53" s="23"/>
      <c r="BV53" s="23"/>
      <c r="BW53" s="24"/>
      <c r="BX53" s="23"/>
      <c r="BY53" s="84">
        <v>4</v>
      </c>
      <c r="BZ53" s="24">
        <v>0</v>
      </c>
      <c r="CA53" s="24">
        <v>0</v>
      </c>
      <c r="CB53" s="24">
        <f t="shared" si="0"/>
        <v>0</v>
      </c>
      <c r="CC53" s="85">
        <v>0</v>
      </c>
      <c r="CD53" s="84">
        <f t="shared" si="1"/>
        <v>19</v>
      </c>
      <c r="CE53" s="24">
        <f t="shared" si="1"/>
        <v>2</v>
      </c>
      <c r="CF53" s="24">
        <f t="shared" si="1"/>
        <v>2</v>
      </c>
      <c r="CG53" s="24">
        <f t="shared" si="1"/>
        <v>4</v>
      </c>
      <c r="CH53" s="85">
        <f t="shared" si="1"/>
        <v>2</v>
      </c>
      <c r="CI53" s="24">
        <v>15</v>
      </c>
      <c r="CJ53" s="24">
        <v>2</v>
      </c>
      <c r="CK53" s="24">
        <v>2</v>
      </c>
      <c r="CL53" s="24">
        <f t="shared" si="50"/>
        <v>4</v>
      </c>
      <c r="CM53" s="85">
        <v>2</v>
      </c>
      <c r="CN53" s="40"/>
    </row>
    <row r="54" spans="1:92" ht="15.95" customHeight="1" thickBot="1" x14ac:dyDescent="0.3">
      <c r="A54" s="47"/>
      <c r="E54" s="23" t="s">
        <v>141</v>
      </c>
      <c r="F54" s="23"/>
      <c r="G54" s="5">
        <f>COUNTA(L15:L52)+COUNTIF(L15:L52,"*&amp;*")</f>
        <v>45</v>
      </c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4</v>
      </c>
      <c r="BB54" s="24">
        <v>0</v>
      </c>
      <c r="BC54" s="24">
        <v>1</v>
      </c>
      <c r="BD54" s="24">
        <f t="shared" si="46"/>
        <v>1</v>
      </c>
      <c r="BE54" s="85">
        <v>0</v>
      </c>
      <c r="BF54" s="84">
        <f t="shared" si="47"/>
        <v>21</v>
      </c>
      <c r="BG54" s="24">
        <f t="shared" si="47"/>
        <v>0</v>
      </c>
      <c r="BH54" s="24">
        <f t="shared" si="47"/>
        <v>6</v>
      </c>
      <c r="BI54" s="24">
        <f t="shared" si="47"/>
        <v>6</v>
      </c>
      <c r="BJ54" s="85">
        <f t="shared" si="47"/>
        <v>4</v>
      </c>
      <c r="BK54" s="24">
        <v>17</v>
      </c>
      <c r="BL54" s="24">
        <v>0</v>
      </c>
      <c r="BM54" s="24">
        <v>5</v>
      </c>
      <c r="BN54" s="24">
        <f t="shared" si="48"/>
        <v>5</v>
      </c>
      <c r="BO54" s="85">
        <v>4</v>
      </c>
      <c r="BP54" s="40"/>
      <c r="BQ54" s="47"/>
      <c r="BR54" s="30">
        <v>6</v>
      </c>
      <c r="BS54" s="23" t="s">
        <v>211</v>
      </c>
      <c r="BT54" s="23"/>
      <c r="BU54" s="23"/>
      <c r="BV54" s="23"/>
      <c r="BW54" s="24"/>
      <c r="BX54" s="23"/>
      <c r="BY54" s="84">
        <v>2</v>
      </c>
      <c r="BZ54" s="24">
        <v>0</v>
      </c>
      <c r="CA54" s="24">
        <v>2</v>
      </c>
      <c r="CB54" s="24">
        <f t="shared" si="0"/>
        <v>2</v>
      </c>
      <c r="CC54" s="85">
        <v>0</v>
      </c>
      <c r="CD54" s="84">
        <f t="shared" si="1"/>
        <v>4</v>
      </c>
      <c r="CE54" s="24">
        <f t="shared" si="1"/>
        <v>0</v>
      </c>
      <c r="CF54" s="24">
        <f t="shared" si="1"/>
        <v>3</v>
      </c>
      <c r="CG54" s="24">
        <f t="shared" si="1"/>
        <v>3</v>
      </c>
      <c r="CH54" s="85">
        <f t="shared" si="1"/>
        <v>0</v>
      </c>
      <c r="CI54" s="24">
        <v>2</v>
      </c>
      <c r="CJ54" s="24">
        <v>0</v>
      </c>
      <c r="CK54" s="24">
        <v>1</v>
      </c>
      <c r="CL54" s="24">
        <f>+CJ54+CK54</f>
        <v>1</v>
      </c>
      <c r="CM54" s="85">
        <v>0</v>
      </c>
      <c r="CN54" s="40"/>
    </row>
    <row r="55" spans="1:92" ht="15.95" customHeight="1" x14ac:dyDescent="0.25">
      <c r="A55" s="47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46"/>
        <v>0</v>
      </c>
      <c r="BE55" s="85">
        <v>0</v>
      </c>
      <c r="BF55" s="84">
        <f t="shared" si="47"/>
        <v>17</v>
      </c>
      <c r="BG55" s="24">
        <f t="shared" si="47"/>
        <v>4</v>
      </c>
      <c r="BH55" s="24">
        <f t="shared" si="47"/>
        <v>5</v>
      </c>
      <c r="BI55" s="24">
        <f t="shared" si="47"/>
        <v>9</v>
      </c>
      <c r="BJ55" s="85">
        <f t="shared" si="47"/>
        <v>0</v>
      </c>
      <c r="BK55" s="24">
        <v>17</v>
      </c>
      <c r="BL55" s="24">
        <v>4</v>
      </c>
      <c r="BM55" s="24">
        <v>5</v>
      </c>
      <c r="BN55" s="24">
        <f t="shared" si="48"/>
        <v>9</v>
      </c>
      <c r="BO55" s="85">
        <v>0</v>
      </c>
      <c r="BP55" s="40"/>
      <c r="BQ55" s="47"/>
      <c r="BR55" s="57"/>
      <c r="BS55" s="34" t="s">
        <v>120</v>
      </c>
      <c r="BT55" s="34"/>
      <c r="BU55" s="34"/>
      <c r="BV55" s="57"/>
      <c r="BW55" s="15"/>
      <c r="BX55" s="34"/>
      <c r="BY55" s="86">
        <f>SUM(BY6:BY54)</f>
        <v>70</v>
      </c>
      <c r="BZ55" s="15">
        <f t="shared" ref="BZ55:CM55" si="51">SUM(BZ6:BZ54)</f>
        <v>13</v>
      </c>
      <c r="CA55" s="15">
        <f t="shared" si="51"/>
        <v>32</v>
      </c>
      <c r="CB55" s="15">
        <f t="shared" si="51"/>
        <v>45</v>
      </c>
      <c r="CC55" s="87">
        <f t="shared" si="51"/>
        <v>6</v>
      </c>
      <c r="CD55" s="86">
        <f t="shared" si="51"/>
        <v>377</v>
      </c>
      <c r="CE55" s="15">
        <f t="shared" si="51"/>
        <v>105</v>
      </c>
      <c r="CF55" s="15">
        <f t="shared" si="51"/>
        <v>161</v>
      </c>
      <c r="CG55" s="15">
        <f t="shared" si="51"/>
        <v>266</v>
      </c>
      <c r="CH55" s="87">
        <f t="shared" si="51"/>
        <v>50</v>
      </c>
      <c r="CI55" s="15">
        <f t="shared" si="51"/>
        <v>307</v>
      </c>
      <c r="CJ55" s="15">
        <f t="shared" si="51"/>
        <v>92</v>
      </c>
      <c r="CK55" s="15">
        <f t="shared" si="51"/>
        <v>129</v>
      </c>
      <c r="CL55" s="15">
        <f t="shared" si="51"/>
        <v>221</v>
      </c>
      <c r="CM55" s="87">
        <f t="shared" si="51"/>
        <v>44</v>
      </c>
      <c r="CN55" s="40"/>
    </row>
    <row r="56" spans="1:92" ht="15.95" customHeight="1" x14ac:dyDescent="0.25">
      <c r="A56" s="47"/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4</v>
      </c>
      <c r="BB56" s="24">
        <v>1</v>
      </c>
      <c r="BC56" s="24">
        <v>0</v>
      </c>
      <c r="BD56" s="24">
        <f t="shared" si="46"/>
        <v>1</v>
      </c>
      <c r="BE56" s="85">
        <v>0</v>
      </c>
      <c r="BF56" s="84">
        <f t="shared" si="47"/>
        <v>26</v>
      </c>
      <c r="BG56" s="24">
        <f t="shared" si="47"/>
        <v>6</v>
      </c>
      <c r="BH56" s="24">
        <f t="shared" si="47"/>
        <v>14</v>
      </c>
      <c r="BI56" s="24">
        <f t="shared" si="47"/>
        <v>20</v>
      </c>
      <c r="BJ56" s="85">
        <f t="shared" si="47"/>
        <v>8</v>
      </c>
      <c r="BK56" s="24">
        <v>22</v>
      </c>
      <c r="BL56" s="24">
        <v>5</v>
      </c>
      <c r="BM56" s="24">
        <v>14</v>
      </c>
      <c r="BN56" s="24">
        <f t="shared" si="48"/>
        <v>19</v>
      </c>
      <c r="BO56" s="85">
        <v>8</v>
      </c>
      <c r="BP56" s="40"/>
      <c r="BQ56" s="47"/>
      <c r="CN56" s="40"/>
    </row>
    <row r="57" spans="1:92" ht="15.95" customHeight="1" x14ac:dyDescent="0.25">
      <c r="A57" s="47"/>
      <c r="B57" s="6" t="s">
        <v>117</v>
      </c>
      <c r="C57" s="6"/>
      <c r="N57" s="6"/>
      <c r="O57" s="6"/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4</v>
      </c>
      <c r="BB57" s="24">
        <v>0</v>
      </c>
      <c r="BC57" s="24">
        <v>1</v>
      </c>
      <c r="BD57" s="24">
        <f t="shared" si="46"/>
        <v>1</v>
      </c>
      <c r="BE57" s="85">
        <v>0</v>
      </c>
      <c r="BF57" s="84">
        <f t="shared" si="47"/>
        <v>22</v>
      </c>
      <c r="BG57" s="24">
        <f t="shared" si="47"/>
        <v>0</v>
      </c>
      <c r="BH57" s="24">
        <f t="shared" si="47"/>
        <v>8</v>
      </c>
      <c r="BI57" s="24">
        <f t="shared" si="47"/>
        <v>8</v>
      </c>
      <c r="BJ57" s="85">
        <f t="shared" si="47"/>
        <v>0</v>
      </c>
      <c r="BK57" s="24">
        <v>18</v>
      </c>
      <c r="BL57" s="24">
        <v>0</v>
      </c>
      <c r="BM57" s="24">
        <v>7</v>
      </c>
      <c r="BN57" s="24">
        <f t="shared" si="48"/>
        <v>7</v>
      </c>
      <c r="BO57" s="85">
        <v>0</v>
      </c>
      <c r="BP57" s="40"/>
      <c r="BQ57" s="47"/>
      <c r="BR57" s="30"/>
      <c r="BS57" s="23"/>
      <c r="BT57" s="23"/>
      <c r="BU57" s="23"/>
      <c r="BV57" s="30"/>
      <c r="BW57" s="24"/>
      <c r="BX57" s="23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40"/>
    </row>
    <row r="58" spans="1:92" ht="15.95" customHeight="1" thickBot="1" x14ac:dyDescent="0.3">
      <c r="A58" s="47"/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43</v>
      </c>
      <c r="BB58" s="25">
        <f>SUM(BB46:BB57)</f>
        <v>15</v>
      </c>
      <c r="BC58" s="25">
        <f>SUM(BC46:BC57)</f>
        <v>24</v>
      </c>
      <c r="BD58" s="25">
        <f>+BC58+BB58</f>
        <v>39</v>
      </c>
      <c r="BE58" s="89">
        <f>SUM(BE46:BE57)</f>
        <v>2</v>
      </c>
      <c r="BF58" s="88">
        <f>SUM(BF46:BF57)</f>
        <v>284</v>
      </c>
      <c r="BG58" s="25">
        <f>SUM(BG46:BG57)</f>
        <v>88</v>
      </c>
      <c r="BH58" s="25">
        <f>SUM(BH46:BH57)</f>
        <v>140</v>
      </c>
      <c r="BI58" s="25">
        <f>+BH58+BG58</f>
        <v>228</v>
      </c>
      <c r="BJ58" s="89">
        <f>SUM(BJ46:BJ57)</f>
        <v>40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16"/>
      <c r="BS58" s="16"/>
      <c r="BT58" s="16"/>
      <c r="BU58" s="16"/>
      <c r="BV58" s="16"/>
      <c r="BW58" s="16"/>
      <c r="BX58" s="16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40"/>
    </row>
    <row r="59" spans="1:92" ht="15.95" customHeight="1" x14ac:dyDescent="0.25">
      <c r="A59" s="47"/>
      <c r="C59" s="6" t="s">
        <v>86</v>
      </c>
      <c r="H59" s="6" t="s">
        <v>93</v>
      </c>
      <c r="M59" s="6" t="s">
        <v>94</v>
      </c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C60" s="23" t="s">
        <v>792</v>
      </c>
      <c r="F60" s="23"/>
      <c r="H60" s="23" t="s">
        <v>170</v>
      </c>
      <c r="I60" s="23"/>
      <c r="J60" s="23"/>
      <c r="K60" s="23"/>
      <c r="L60" s="23"/>
      <c r="M60" s="23" t="s">
        <v>838</v>
      </c>
      <c r="O60" s="23"/>
      <c r="P60" s="23"/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C61" s="23"/>
      <c r="H61" s="23" t="s">
        <v>839</v>
      </c>
      <c r="M61" s="23" t="s">
        <v>840</v>
      </c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C62" s="23"/>
      <c r="M62" s="23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26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23" t="s">
        <v>131</v>
      </c>
      <c r="H79" s="24"/>
      <c r="I79" s="24">
        <v>26</v>
      </c>
      <c r="J79" s="24">
        <v>28</v>
      </c>
      <c r="K79" s="24">
        <v>36</v>
      </c>
      <c r="L79" s="55">
        <v>64</v>
      </c>
      <c r="M79" s="24">
        <v>6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23" t="s">
        <v>131</v>
      </c>
      <c r="H80" s="24"/>
      <c r="I80" s="24">
        <v>26</v>
      </c>
      <c r="J80" s="24">
        <v>33</v>
      </c>
      <c r="K80" s="24">
        <v>27</v>
      </c>
      <c r="L80" s="55">
        <v>60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7</v>
      </c>
      <c r="BB80" s="24">
        <v>0</v>
      </c>
      <c r="BC80" s="24">
        <v>0</v>
      </c>
      <c r="BD80" s="24">
        <f t="shared" ref="BD80:BD91" si="52">+BB80+BC80</f>
        <v>0</v>
      </c>
      <c r="BE80" s="85">
        <v>2</v>
      </c>
      <c r="BF80" s="84">
        <f t="shared" ref="BF80:BJ91" si="53">+BK80+BA80</f>
        <v>57</v>
      </c>
      <c r="BG80" s="24">
        <f t="shared" si="53"/>
        <v>13</v>
      </c>
      <c r="BH80" s="24">
        <f t="shared" si="53"/>
        <v>23</v>
      </c>
      <c r="BI80" s="24">
        <f t="shared" si="53"/>
        <v>36</v>
      </c>
      <c r="BJ80" s="85">
        <f t="shared" si="53"/>
        <v>12</v>
      </c>
      <c r="BK80" s="24">
        <v>50</v>
      </c>
      <c r="BL80" s="24">
        <v>13</v>
      </c>
      <c r="BM80" s="24">
        <v>23</v>
      </c>
      <c r="BN80" s="24">
        <f t="shared" ref="BN80:BN91" si="54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61</v>
      </c>
      <c r="E81" s="23"/>
      <c r="F81" s="23"/>
      <c r="G81" s="23" t="s">
        <v>17</v>
      </c>
      <c r="H81" s="24"/>
      <c r="I81" s="24">
        <v>22</v>
      </c>
      <c r="J81" s="24">
        <v>26</v>
      </c>
      <c r="K81" s="24">
        <v>19</v>
      </c>
      <c r="L81" s="55">
        <v>45</v>
      </c>
      <c r="M81" s="24">
        <v>4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2</v>
      </c>
      <c r="BB81" s="24">
        <v>0</v>
      </c>
      <c r="BC81" s="24">
        <v>0</v>
      </c>
      <c r="BD81" s="24">
        <f t="shared" si="52"/>
        <v>0</v>
      </c>
      <c r="BE81" s="85">
        <v>0</v>
      </c>
      <c r="BF81" s="84">
        <f t="shared" si="53"/>
        <v>18</v>
      </c>
      <c r="BG81" s="24">
        <f t="shared" si="53"/>
        <v>0</v>
      </c>
      <c r="BH81" s="24">
        <f t="shared" si="53"/>
        <v>1</v>
      </c>
      <c r="BI81" s="24">
        <f t="shared" si="53"/>
        <v>1</v>
      </c>
      <c r="BJ81" s="85">
        <f t="shared" si="53"/>
        <v>0</v>
      </c>
      <c r="BK81" s="24">
        <v>16</v>
      </c>
      <c r="BL81" s="24">
        <v>0</v>
      </c>
      <c r="BM81" s="24">
        <v>1</v>
      </c>
      <c r="BN81" s="24">
        <f t="shared" si="54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78</v>
      </c>
      <c r="E82" s="23"/>
      <c r="F82" s="23"/>
      <c r="G82" s="23" t="s">
        <v>23</v>
      </c>
      <c r="H82" s="24"/>
      <c r="I82" s="24">
        <v>22</v>
      </c>
      <c r="J82" s="24">
        <v>33</v>
      </c>
      <c r="K82" s="24">
        <v>10</v>
      </c>
      <c r="L82" s="55">
        <v>43</v>
      </c>
      <c r="M82" s="24">
        <v>10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55">SUMIF($V$97:$V$102,$V82,AC$97:AC$102)+SUMIF($V$111:$V$121,$V82,AC$111:AC$121)</f>
        <v>1</v>
      </c>
      <c r="AD82" s="24">
        <f t="shared" si="55"/>
        <v>0</v>
      </c>
      <c r="AE82" s="24">
        <f t="shared" si="55"/>
        <v>1</v>
      </c>
      <c r="AF82" s="24">
        <f t="shared" si="55"/>
        <v>0</v>
      </c>
      <c r="AG82" s="115">
        <f t="shared" ref="AG82" si="56">(2*AD82+AF82)/(2*AC82)</f>
        <v>0</v>
      </c>
      <c r="AH82" s="115"/>
      <c r="AI82" s="24">
        <f t="shared" ref="AI82:AK91" si="57">SUMIF($V$97:$V$102,$V82,AI$97:AI$102)+SUMIF($V$111:$V$121,$V82,AI$111:AI$121)</f>
        <v>4</v>
      </c>
      <c r="AJ82" s="24">
        <f t="shared" si="57"/>
        <v>0</v>
      </c>
      <c r="AK82" s="24">
        <f t="shared" si="57"/>
        <v>0</v>
      </c>
      <c r="AL82" s="29">
        <f t="shared" ref="AL82:AL92" si="58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4</v>
      </c>
      <c r="BB82" s="24">
        <v>2</v>
      </c>
      <c r="BC82" s="24">
        <v>1</v>
      </c>
      <c r="BD82" s="24">
        <f t="shared" si="52"/>
        <v>3</v>
      </c>
      <c r="BE82" s="85">
        <v>0</v>
      </c>
      <c r="BF82" s="84">
        <f t="shared" si="53"/>
        <v>22</v>
      </c>
      <c r="BG82" s="24">
        <f t="shared" si="53"/>
        <v>33</v>
      </c>
      <c r="BH82" s="24">
        <f t="shared" si="53"/>
        <v>10</v>
      </c>
      <c r="BI82" s="24">
        <f t="shared" si="53"/>
        <v>43</v>
      </c>
      <c r="BJ82" s="85">
        <f t="shared" si="53"/>
        <v>10</v>
      </c>
      <c r="BK82" s="24">
        <v>18</v>
      </c>
      <c r="BL82" s="24">
        <v>31</v>
      </c>
      <c r="BM82" s="24">
        <v>9</v>
      </c>
      <c r="BN82" s="24">
        <f t="shared" si="54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91" si="59">+BZ82+CA82</f>
        <v>0</v>
      </c>
      <c r="CC82" s="85">
        <v>0</v>
      </c>
      <c r="CD82" s="84">
        <f t="shared" ref="CD82:CH92" si="60">+CI82+BY82</f>
        <v>3.5</v>
      </c>
      <c r="CE82" s="24">
        <f t="shared" si="60"/>
        <v>0</v>
      </c>
      <c r="CF82" s="24">
        <f t="shared" si="60"/>
        <v>1</v>
      </c>
      <c r="CG82" s="24">
        <f t="shared" si="60"/>
        <v>1</v>
      </c>
      <c r="CH82" s="85">
        <f t="shared" si="60"/>
        <v>0</v>
      </c>
      <c r="CI82" s="24">
        <v>3.5</v>
      </c>
      <c r="CJ82" s="24">
        <v>0</v>
      </c>
      <c r="CK82" s="24">
        <v>1</v>
      </c>
      <c r="CL82" s="24">
        <f t="shared" ref="CL82:CL91" si="61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125</v>
      </c>
      <c r="E83" s="23"/>
      <c r="F83" s="23"/>
      <c r="G83" s="23" t="s">
        <v>25</v>
      </c>
      <c r="H83" s="24"/>
      <c r="I83" s="24">
        <v>26</v>
      </c>
      <c r="J83" s="24">
        <v>32</v>
      </c>
      <c r="K83" s="24">
        <v>10</v>
      </c>
      <c r="L83" s="55">
        <v>42</v>
      </c>
      <c r="M83" s="24">
        <v>0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55"/>
        <v>5</v>
      </c>
      <c r="AD83" s="24">
        <f t="shared" si="55"/>
        <v>5</v>
      </c>
      <c r="AE83" s="24">
        <f t="shared" si="55"/>
        <v>0</v>
      </c>
      <c r="AF83" s="24">
        <f t="shared" si="55"/>
        <v>0</v>
      </c>
      <c r="AG83" s="115">
        <f t="shared" ref="AG83:AG86" si="62">+(AD83*2+AF83)/(2*AC83)</f>
        <v>1</v>
      </c>
      <c r="AH83" s="115"/>
      <c r="AI83" s="24">
        <f t="shared" si="57"/>
        <v>7</v>
      </c>
      <c r="AJ83" s="24">
        <f t="shared" si="57"/>
        <v>0</v>
      </c>
      <c r="AK83" s="24">
        <f t="shared" si="57"/>
        <v>0</v>
      </c>
      <c r="AL83" s="26">
        <f t="shared" si="58"/>
        <v>1.4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4</v>
      </c>
      <c r="BB83" s="24">
        <v>2</v>
      </c>
      <c r="BC83" s="24">
        <v>0</v>
      </c>
      <c r="BD83" s="24">
        <f t="shared" si="52"/>
        <v>2</v>
      </c>
      <c r="BE83" s="85">
        <v>0</v>
      </c>
      <c r="BF83" s="84">
        <f t="shared" si="53"/>
        <v>23</v>
      </c>
      <c r="BG83" s="24">
        <f t="shared" si="53"/>
        <v>22</v>
      </c>
      <c r="BH83" s="24">
        <f t="shared" si="53"/>
        <v>16</v>
      </c>
      <c r="BI83" s="24">
        <f t="shared" si="53"/>
        <v>38</v>
      </c>
      <c r="BJ83" s="85">
        <f t="shared" si="53"/>
        <v>2</v>
      </c>
      <c r="BK83" s="24">
        <v>19</v>
      </c>
      <c r="BL83" s="24">
        <v>20</v>
      </c>
      <c r="BM83" s="24">
        <v>16</v>
      </c>
      <c r="BN83" s="24">
        <f t="shared" si="54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59"/>
        <v>0</v>
      </c>
      <c r="CC83" s="85">
        <v>0</v>
      </c>
      <c r="CD83" s="84">
        <f t="shared" si="60"/>
        <v>3</v>
      </c>
      <c r="CE83" s="24">
        <f t="shared" si="60"/>
        <v>1</v>
      </c>
      <c r="CF83" s="24">
        <f t="shared" si="60"/>
        <v>1</v>
      </c>
      <c r="CG83" s="24">
        <f t="shared" si="60"/>
        <v>2</v>
      </c>
      <c r="CH83" s="85">
        <f t="shared" si="60"/>
        <v>0</v>
      </c>
      <c r="CI83" s="24">
        <v>3</v>
      </c>
      <c r="CJ83" s="24">
        <v>1</v>
      </c>
      <c r="CK83" s="24">
        <v>1</v>
      </c>
      <c r="CL83" s="24">
        <f t="shared" si="61"/>
        <v>2</v>
      </c>
      <c r="CM83" s="85">
        <v>0</v>
      </c>
      <c r="CN83" s="40"/>
    </row>
    <row r="84" spans="1:92" ht="15.75" customHeight="1" x14ac:dyDescent="0.25">
      <c r="A84" s="40"/>
      <c r="D84" s="23" t="s">
        <v>119</v>
      </c>
      <c r="E84" s="23"/>
      <c r="F84" s="23"/>
      <c r="G84" s="23" t="s">
        <v>19</v>
      </c>
      <c r="H84" s="24"/>
      <c r="I84" s="24">
        <v>23</v>
      </c>
      <c r="J84" s="24">
        <v>31</v>
      </c>
      <c r="K84" s="24">
        <v>11</v>
      </c>
      <c r="L84" s="55">
        <v>42</v>
      </c>
      <c r="M84" s="24">
        <v>6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55"/>
        <v>5</v>
      </c>
      <c r="AD84" s="24">
        <f t="shared" si="55"/>
        <v>3</v>
      </c>
      <c r="AE84" s="24">
        <f t="shared" si="55"/>
        <v>2</v>
      </c>
      <c r="AF84" s="24">
        <f t="shared" si="55"/>
        <v>0</v>
      </c>
      <c r="AG84" s="115">
        <f t="shared" si="62"/>
        <v>0.6</v>
      </c>
      <c r="AH84" s="115"/>
      <c r="AI84" s="24">
        <f t="shared" si="57"/>
        <v>10</v>
      </c>
      <c r="AJ84" s="24">
        <f t="shared" si="57"/>
        <v>0</v>
      </c>
      <c r="AK84" s="24">
        <f t="shared" si="57"/>
        <v>0</v>
      </c>
      <c r="AL84" s="26">
        <f t="shared" si="58"/>
        <v>2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4</v>
      </c>
      <c r="BB84" s="24">
        <v>0</v>
      </c>
      <c r="BC84" s="24">
        <v>2</v>
      </c>
      <c r="BD84" s="24">
        <f t="shared" si="52"/>
        <v>2</v>
      </c>
      <c r="BE84" s="85">
        <v>2</v>
      </c>
      <c r="BF84" s="84">
        <f t="shared" si="53"/>
        <v>26</v>
      </c>
      <c r="BG84" s="24">
        <f t="shared" si="53"/>
        <v>9</v>
      </c>
      <c r="BH84" s="24">
        <f t="shared" si="53"/>
        <v>19</v>
      </c>
      <c r="BI84" s="24">
        <f t="shared" si="53"/>
        <v>28</v>
      </c>
      <c r="BJ84" s="85">
        <f t="shared" si="53"/>
        <v>4</v>
      </c>
      <c r="BK84" s="24">
        <v>22</v>
      </c>
      <c r="BL84" s="24">
        <v>9</v>
      </c>
      <c r="BM84" s="24">
        <v>17</v>
      </c>
      <c r="BN84" s="24">
        <f t="shared" si="54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59"/>
        <v>0</v>
      </c>
      <c r="CC84" s="85">
        <v>0</v>
      </c>
      <c r="CD84" s="84">
        <f t="shared" si="60"/>
        <v>1</v>
      </c>
      <c r="CE84" s="24">
        <f t="shared" si="60"/>
        <v>0</v>
      </c>
      <c r="CF84" s="24">
        <f t="shared" si="60"/>
        <v>0</v>
      </c>
      <c r="CG84" s="24">
        <f t="shared" si="60"/>
        <v>0</v>
      </c>
      <c r="CH84" s="85">
        <f t="shared" si="60"/>
        <v>0</v>
      </c>
      <c r="CI84" s="24">
        <v>1</v>
      </c>
      <c r="CJ84" s="24">
        <v>0</v>
      </c>
      <c r="CK84" s="24">
        <v>0</v>
      </c>
      <c r="CL84" s="24">
        <f t="shared" si="61"/>
        <v>0</v>
      </c>
      <c r="CM84" s="85">
        <v>0</v>
      </c>
      <c r="CN84" s="40"/>
    </row>
    <row r="85" spans="1:92" ht="15.75" customHeight="1" x14ac:dyDescent="0.25">
      <c r="A85" s="40"/>
      <c r="D85" s="23" t="s">
        <v>112</v>
      </c>
      <c r="E85" s="23"/>
      <c r="F85" s="23"/>
      <c r="G85" s="23" t="s">
        <v>15</v>
      </c>
      <c r="H85" s="24"/>
      <c r="I85" s="24">
        <v>22</v>
      </c>
      <c r="J85" s="24">
        <v>23</v>
      </c>
      <c r="K85" s="24">
        <v>16</v>
      </c>
      <c r="L85" s="55">
        <v>39</v>
      </c>
      <c r="M85" s="24">
        <v>10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55"/>
        <v>9</v>
      </c>
      <c r="AD85" s="24">
        <f t="shared" si="55"/>
        <v>1</v>
      </c>
      <c r="AE85" s="24">
        <f t="shared" si="55"/>
        <v>6</v>
      </c>
      <c r="AF85" s="24">
        <f t="shared" si="55"/>
        <v>2</v>
      </c>
      <c r="AG85" s="115">
        <f t="shared" si="62"/>
        <v>0.22222222222222221</v>
      </c>
      <c r="AH85" s="115"/>
      <c r="AI85" s="24">
        <f t="shared" si="57"/>
        <v>23</v>
      </c>
      <c r="AJ85" s="24">
        <f t="shared" si="57"/>
        <v>1</v>
      </c>
      <c r="AK85" s="24">
        <f t="shared" si="57"/>
        <v>0</v>
      </c>
      <c r="AL85" s="26">
        <f t="shared" si="58"/>
        <v>2.5555555555555554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4</v>
      </c>
      <c r="BB85" s="24">
        <v>0</v>
      </c>
      <c r="BC85" s="24">
        <v>1</v>
      </c>
      <c r="BD85" s="24">
        <f t="shared" si="52"/>
        <v>1</v>
      </c>
      <c r="BE85" s="85">
        <v>0</v>
      </c>
      <c r="BF85" s="84">
        <f t="shared" si="53"/>
        <v>23</v>
      </c>
      <c r="BG85" s="24">
        <f t="shared" si="53"/>
        <v>3</v>
      </c>
      <c r="BH85" s="24">
        <f t="shared" si="53"/>
        <v>11</v>
      </c>
      <c r="BI85" s="24">
        <f t="shared" si="53"/>
        <v>14</v>
      </c>
      <c r="BJ85" s="85">
        <f t="shared" si="53"/>
        <v>2</v>
      </c>
      <c r="BK85" s="24">
        <v>19</v>
      </c>
      <c r="BL85" s="24">
        <v>3</v>
      </c>
      <c r="BM85" s="24">
        <v>10</v>
      </c>
      <c r="BN85" s="24">
        <f t="shared" si="54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59"/>
        <v>0</v>
      </c>
      <c r="CC85" s="85">
        <v>0</v>
      </c>
      <c r="CD85" s="84">
        <f t="shared" si="60"/>
        <v>4</v>
      </c>
      <c r="CE85" s="24">
        <f t="shared" si="60"/>
        <v>0</v>
      </c>
      <c r="CF85" s="24">
        <f t="shared" si="60"/>
        <v>0</v>
      </c>
      <c r="CG85" s="24">
        <f t="shared" si="60"/>
        <v>0</v>
      </c>
      <c r="CH85" s="85">
        <f t="shared" si="60"/>
        <v>0</v>
      </c>
      <c r="CI85" s="24">
        <v>4</v>
      </c>
      <c r="CJ85" s="24">
        <v>0</v>
      </c>
      <c r="CK85" s="24">
        <v>0</v>
      </c>
      <c r="CL85" s="24">
        <f t="shared" si="61"/>
        <v>0</v>
      </c>
      <c r="CM85" s="85">
        <v>0</v>
      </c>
      <c r="CN85" s="40"/>
    </row>
    <row r="86" spans="1:92" ht="15.75" customHeight="1" x14ac:dyDescent="0.25">
      <c r="A86" s="40"/>
      <c r="D86" s="23" t="s">
        <v>180</v>
      </c>
      <c r="E86" s="23"/>
      <c r="F86" s="23"/>
      <c r="G86" s="23" t="s">
        <v>23</v>
      </c>
      <c r="H86" s="24"/>
      <c r="I86" s="24">
        <v>23</v>
      </c>
      <c r="J86" s="24">
        <v>22</v>
      </c>
      <c r="K86" s="24">
        <v>16</v>
      </c>
      <c r="L86" s="55">
        <v>38</v>
      </c>
      <c r="M86" s="24">
        <v>2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55"/>
        <v>2</v>
      </c>
      <c r="AD86" s="24">
        <f t="shared" si="55"/>
        <v>2</v>
      </c>
      <c r="AE86" s="24">
        <f t="shared" si="55"/>
        <v>0</v>
      </c>
      <c r="AF86" s="24">
        <f t="shared" si="55"/>
        <v>0</v>
      </c>
      <c r="AG86" s="115">
        <f t="shared" si="62"/>
        <v>1</v>
      </c>
      <c r="AH86" s="115"/>
      <c r="AI86" s="24">
        <f t="shared" si="57"/>
        <v>1</v>
      </c>
      <c r="AJ86" s="24">
        <f t="shared" si="57"/>
        <v>0</v>
      </c>
      <c r="AK86" s="24">
        <f t="shared" si="57"/>
        <v>1</v>
      </c>
      <c r="AL86" s="26">
        <f t="shared" si="58"/>
        <v>0.5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3</v>
      </c>
      <c r="BB86" s="24">
        <v>1</v>
      </c>
      <c r="BC86" s="24">
        <v>0</v>
      </c>
      <c r="BD86" s="24">
        <f t="shared" si="52"/>
        <v>1</v>
      </c>
      <c r="BE86" s="85">
        <v>2</v>
      </c>
      <c r="BF86" s="84">
        <f t="shared" si="53"/>
        <v>16</v>
      </c>
      <c r="BG86" s="24">
        <f t="shared" si="53"/>
        <v>2</v>
      </c>
      <c r="BH86" s="24">
        <f t="shared" si="53"/>
        <v>9</v>
      </c>
      <c r="BI86" s="24">
        <f t="shared" si="53"/>
        <v>11</v>
      </c>
      <c r="BJ86" s="85">
        <f t="shared" si="53"/>
        <v>4</v>
      </c>
      <c r="BK86" s="24">
        <v>13</v>
      </c>
      <c r="BL86" s="24">
        <v>1</v>
      </c>
      <c r="BM86" s="24">
        <v>9</v>
      </c>
      <c r="BN86" s="24">
        <f t="shared" si="54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3</v>
      </c>
      <c r="BZ86" s="24">
        <v>0</v>
      </c>
      <c r="CA86" s="24">
        <v>2</v>
      </c>
      <c r="CB86" s="24">
        <f t="shared" si="59"/>
        <v>2</v>
      </c>
      <c r="CC86" s="85">
        <v>0</v>
      </c>
      <c r="CD86" s="84">
        <f t="shared" si="60"/>
        <v>10</v>
      </c>
      <c r="CE86" s="24">
        <f t="shared" si="60"/>
        <v>0</v>
      </c>
      <c r="CF86" s="24">
        <f t="shared" si="60"/>
        <v>4</v>
      </c>
      <c r="CG86" s="24">
        <f t="shared" si="60"/>
        <v>4</v>
      </c>
      <c r="CH86" s="85">
        <f t="shared" si="60"/>
        <v>0</v>
      </c>
      <c r="CI86" s="24">
        <v>7</v>
      </c>
      <c r="CJ86" s="24">
        <v>0</v>
      </c>
      <c r="CK86" s="24">
        <v>2</v>
      </c>
      <c r="CL86" s="24">
        <f t="shared" si="61"/>
        <v>2</v>
      </c>
      <c r="CM86" s="85">
        <v>0</v>
      </c>
      <c r="CN86" s="46"/>
    </row>
    <row r="87" spans="1:92" ht="15.75" customHeight="1" x14ac:dyDescent="0.25">
      <c r="A87" s="40"/>
      <c r="D87" s="23" t="s">
        <v>106</v>
      </c>
      <c r="E87" s="23"/>
      <c r="F87" s="23"/>
      <c r="G87" s="23" t="s">
        <v>15</v>
      </c>
      <c r="H87" s="24"/>
      <c r="I87" s="24">
        <v>22</v>
      </c>
      <c r="J87" s="24">
        <v>20</v>
      </c>
      <c r="K87" s="24">
        <v>18</v>
      </c>
      <c r="L87" s="55">
        <v>38</v>
      </c>
      <c r="M87" s="24">
        <v>4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55"/>
        <v>1</v>
      </c>
      <c r="AD87" s="24">
        <f t="shared" si="55"/>
        <v>0</v>
      </c>
      <c r="AE87" s="24">
        <f t="shared" si="55"/>
        <v>1</v>
      </c>
      <c r="AF87" s="24">
        <f t="shared" si="55"/>
        <v>0</v>
      </c>
      <c r="AG87" s="115">
        <f>+(AD87*2+AF87)/(2*AC87)</f>
        <v>0</v>
      </c>
      <c r="AH87" s="115"/>
      <c r="AI87" s="24">
        <f t="shared" si="57"/>
        <v>3</v>
      </c>
      <c r="AJ87" s="24">
        <f t="shared" si="57"/>
        <v>0</v>
      </c>
      <c r="AK87" s="24">
        <f t="shared" si="57"/>
        <v>0</v>
      </c>
      <c r="AL87" s="26">
        <f t="shared" si="58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3</v>
      </c>
      <c r="BB87" s="24">
        <v>0</v>
      </c>
      <c r="BC87" s="24">
        <v>0</v>
      </c>
      <c r="BD87" s="24">
        <f t="shared" si="52"/>
        <v>0</v>
      </c>
      <c r="BE87" s="85">
        <v>0</v>
      </c>
      <c r="BF87" s="84">
        <f t="shared" si="53"/>
        <v>19</v>
      </c>
      <c r="BG87" s="24">
        <f t="shared" si="53"/>
        <v>0</v>
      </c>
      <c r="BH87" s="24">
        <f t="shared" si="53"/>
        <v>13</v>
      </c>
      <c r="BI87" s="24">
        <f t="shared" si="53"/>
        <v>13</v>
      </c>
      <c r="BJ87" s="85">
        <f t="shared" si="53"/>
        <v>8</v>
      </c>
      <c r="BK87" s="24">
        <v>16</v>
      </c>
      <c r="BL87" s="24">
        <v>0</v>
      </c>
      <c r="BM87" s="24">
        <v>13</v>
      </c>
      <c r="BN87" s="24">
        <f t="shared" si="54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0</v>
      </c>
      <c r="BZ87" s="24">
        <v>0</v>
      </c>
      <c r="CA87" s="24">
        <v>0</v>
      </c>
      <c r="CB87" s="24">
        <f t="shared" si="59"/>
        <v>0</v>
      </c>
      <c r="CC87" s="85">
        <v>0</v>
      </c>
      <c r="CD87" s="84">
        <f t="shared" si="60"/>
        <v>1</v>
      </c>
      <c r="CE87" s="24">
        <f t="shared" si="60"/>
        <v>0</v>
      </c>
      <c r="CF87" s="24">
        <f t="shared" si="60"/>
        <v>0</v>
      </c>
      <c r="CG87" s="24">
        <f t="shared" si="60"/>
        <v>0</v>
      </c>
      <c r="CH87" s="85">
        <f t="shared" si="60"/>
        <v>0</v>
      </c>
      <c r="CI87" s="24">
        <v>1</v>
      </c>
      <c r="CJ87" s="24">
        <v>0</v>
      </c>
      <c r="CK87" s="24">
        <v>0</v>
      </c>
      <c r="CL87" s="24">
        <f t="shared" si="61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G88" s="23" t="s">
        <v>19</v>
      </c>
      <c r="H88" s="24"/>
      <c r="I88" s="24">
        <v>25</v>
      </c>
      <c r="J88" s="24">
        <v>10</v>
      </c>
      <c r="K88" s="24">
        <v>25</v>
      </c>
      <c r="L88" s="55">
        <v>35</v>
      </c>
      <c r="M88" s="24">
        <v>14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55"/>
        <v>3</v>
      </c>
      <c r="AD88" s="24">
        <f t="shared" si="55"/>
        <v>2</v>
      </c>
      <c r="AE88" s="24">
        <f t="shared" si="55"/>
        <v>1</v>
      </c>
      <c r="AF88" s="24">
        <f t="shared" si="55"/>
        <v>0</v>
      </c>
      <c r="AG88" s="115">
        <f>+(AD88*2+AF88)/(2*AC88)</f>
        <v>0.66666666666666663</v>
      </c>
      <c r="AH88" s="115"/>
      <c r="AI88" s="24">
        <f t="shared" si="57"/>
        <v>6</v>
      </c>
      <c r="AJ88" s="24">
        <f t="shared" si="57"/>
        <v>0</v>
      </c>
      <c r="AK88" s="24">
        <f t="shared" si="57"/>
        <v>0</v>
      </c>
      <c r="AL88" s="26">
        <f t="shared" si="58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4</v>
      </c>
      <c r="BB88" s="24">
        <v>0</v>
      </c>
      <c r="BC88" s="24">
        <v>1</v>
      </c>
      <c r="BD88" s="24">
        <f t="shared" si="52"/>
        <v>1</v>
      </c>
      <c r="BE88" s="85">
        <v>0</v>
      </c>
      <c r="BF88" s="84">
        <f t="shared" si="53"/>
        <v>20</v>
      </c>
      <c r="BG88" s="24">
        <f t="shared" si="53"/>
        <v>0</v>
      </c>
      <c r="BH88" s="24">
        <f t="shared" si="53"/>
        <v>18</v>
      </c>
      <c r="BI88" s="24">
        <f t="shared" si="53"/>
        <v>18</v>
      </c>
      <c r="BJ88" s="85">
        <f t="shared" si="53"/>
        <v>0</v>
      </c>
      <c r="BK88" s="24">
        <v>16</v>
      </c>
      <c r="BL88" s="24">
        <v>0</v>
      </c>
      <c r="BM88" s="24">
        <v>17</v>
      </c>
      <c r="BN88" s="24">
        <f t="shared" si="54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59"/>
        <v>0</v>
      </c>
      <c r="CC88" s="85">
        <v>0</v>
      </c>
      <c r="CD88" s="84">
        <f t="shared" si="60"/>
        <v>2</v>
      </c>
      <c r="CE88" s="24">
        <f t="shared" si="60"/>
        <v>1</v>
      </c>
      <c r="CF88" s="24">
        <f t="shared" si="60"/>
        <v>0</v>
      </c>
      <c r="CG88" s="24">
        <f t="shared" si="60"/>
        <v>1</v>
      </c>
      <c r="CH88" s="85">
        <f t="shared" si="60"/>
        <v>0</v>
      </c>
      <c r="CI88" s="24">
        <v>2</v>
      </c>
      <c r="CJ88" s="24">
        <v>1</v>
      </c>
      <c r="CK88" s="24">
        <v>0</v>
      </c>
      <c r="CL88" s="24">
        <f t="shared" si="61"/>
        <v>1</v>
      </c>
      <c r="CM88" s="85">
        <v>0</v>
      </c>
      <c r="CN88" s="46"/>
    </row>
    <row r="89" spans="1:92" ht="15.75" customHeight="1" x14ac:dyDescent="0.25">
      <c r="A89" s="40"/>
      <c r="D89" s="23" t="s">
        <v>123</v>
      </c>
      <c r="E89" s="23"/>
      <c r="F89" s="23"/>
      <c r="G89" s="23" t="s">
        <v>23</v>
      </c>
      <c r="H89" s="24"/>
      <c r="I89" s="24">
        <v>26</v>
      </c>
      <c r="J89" s="24">
        <v>9</v>
      </c>
      <c r="K89" s="24">
        <v>19</v>
      </c>
      <c r="L89" s="55">
        <v>28</v>
      </c>
      <c r="M89" s="24">
        <v>4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55"/>
        <v>1</v>
      </c>
      <c r="AD89" s="24">
        <f t="shared" si="55"/>
        <v>1</v>
      </c>
      <c r="AE89" s="24">
        <f t="shared" si="55"/>
        <v>0</v>
      </c>
      <c r="AF89" s="24">
        <f t="shared" si="55"/>
        <v>0</v>
      </c>
      <c r="AG89" s="115">
        <f>+(AD89*2+AF89)/(2*AC89)</f>
        <v>1</v>
      </c>
      <c r="AH89" s="115"/>
      <c r="AI89" s="24">
        <f t="shared" si="57"/>
        <v>3</v>
      </c>
      <c r="AJ89" s="24">
        <f t="shared" si="57"/>
        <v>0</v>
      </c>
      <c r="AK89" s="24">
        <f t="shared" si="57"/>
        <v>0</v>
      </c>
      <c r="AL89" s="26">
        <f t="shared" si="58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4</v>
      </c>
      <c r="BB89" s="24">
        <v>0</v>
      </c>
      <c r="BC89" s="24">
        <v>1</v>
      </c>
      <c r="BD89" s="24">
        <f t="shared" si="52"/>
        <v>1</v>
      </c>
      <c r="BE89" s="85">
        <v>0</v>
      </c>
      <c r="BF89" s="84">
        <f t="shared" si="53"/>
        <v>13</v>
      </c>
      <c r="BG89" s="24">
        <f t="shared" si="53"/>
        <v>0</v>
      </c>
      <c r="BH89" s="24">
        <f t="shared" si="53"/>
        <v>3</v>
      </c>
      <c r="BI89" s="24">
        <f t="shared" si="53"/>
        <v>3</v>
      </c>
      <c r="BJ89" s="85">
        <f t="shared" si="53"/>
        <v>0</v>
      </c>
      <c r="BK89" s="24">
        <v>9</v>
      </c>
      <c r="BL89" s="24">
        <v>0</v>
      </c>
      <c r="BM89" s="24">
        <v>2</v>
      </c>
      <c r="BN89" s="24">
        <f t="shared" si="54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59"/>
        <v>0</v>
      </c>
      <c r="CC89" s="85">
        <v>0</v>
      </c>
      <c r="CD89" s="84">
        <f t="shared" si="60"/>
        <v>1</v>
      </c>
      <c r="CE89" s="24">
        <f t="shared" si="60"/>
        <v>0</v>
      </c>
      <c r="CF89" s="24">
        <f t="shared" si="60"/>
        <v>0</v>
      </c>
      <c r="CG89" s="24">
        <f t="shared" si="60"/>
        <v>0</v>
      </c>
      <c r="CH89" s="85">
        <f t="shared" si="60"/>
        <v>0</v>
      </c>
      <c r="CI89" s="24">
        <v>1</v>
      </c>
      <c r="CJ89" s="24">
        <v>0</v>
      </c>
      <c r="CK89" s="24">
        <v>0</v>
      </c>
      <c r="CL89" s="24">
        <f t="shared" si="61"/>
        <v>0</v>
      </c>
      <c r="CM89" s="85">
        <v>0</v>
      </c>
      <c r="CN89" s="47"/>
    </row>
    <row r="90" spans="1:92" ht="15.75" customHeight="1" x14ac:dyDescent="0.25">
      <c r="A90" s="40"/>
      <c r="D90" s="23" t="s">
        <v>62</v>
      </c>
      <c r="E90" s="23"/>
      <c r="F90" s="23"/>
      <c r="G90" s="16" t="s">
        <v>21</v>
      </c>
      <c r="H90" s="24"/>
      <c r="I90" s="24">
        <v>20</v>
      </c>
      <c r="J90" s="24">
        <v>15</v>
      </c>
      <c r="K90" s="24">
        <v>7</v>
      </c>
      <c r="L90" s="55">
        <v>22</v>
      </c>
      <c r="M90" s="24">
        <v>6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55"/>
        <v>13</v>
      </c>
      <c r="AD90" s="24">
        <f t="shared" si="55"/>
        <v>6</v>
      </c>
      <c r="AE90" s="24">
        <f t="shared" si="55"/>
        <v>5</v>
      </c>
      <c r="AF90" s="24">
        <f t="shared" si="55"/>
        <v>2</v>
      </c>
      <c r="AG90" s="115">
        <f>+(AD90*2+AF90)/(2*AC90)</f>
        <v>0.53846153846153844</v>
      </c>
      <c r="AH90" s="115"/>
      <c r="AI90" s="24">
        <f t="shared" si="57"/>
        <v>38</v>
      </c>
      <c r="AJ90" s="24">
        <f t="shared" si="57"/>
        <v>0</v>
      </c>
      <c r="AK90" s="24">
        <f t="shared" si="57"/>
        <v>1</v>
      </c>
      <c r="AL90" s="26">
        <f t="shared" si="58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2</v>
      </c>
      <c r="BB90" s="24">
        <v>0</v>
      </c>
      <c r="BC90" s="24">
        <v>1</v>
      </c>
      <c r="BD90" s="24">
        <f t="shared" si="52"/>
        <v>1</v>
      </c>
      <c r="BE90" s="85">
        <v>0</v>
      </c>
      <c r="BF90" s="84">
        <f t="shared" si="53"/>
        <v>23</v>
      </c>
      <c r="BG90" s="24">
        <f t="shared" si="53"/>
        <v>4</v>
      </c>
      <c r="BH90" s="24">
        <f t="shared" si="53"/>
        <v>11</v>
      </c>
      <c r="BI90" s="24">
        <f t="shared" si="53"/>
        <v>15</v>
      </c>
      <c r="BJ90" s="85">
        <f t="shared" si="53"/>
        <v>4</v>
      </c>
      <c r="BK90" s="24">
        <v>21</v>
      </c>
      <c r="BL90" s="24">
        <v>4</v>
      </c>
      <c r="BM90" s="24">
        <v>10</v>
      </c>
      <c r="BN90" s="24">
        <f t="shared" si="54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1</v>
      </c>
      <c r="BZ90" s="24">
        <v>0</v>
      </c>
      <c r="CA90" s="24">
        <v>1</v>
      </c>
      <c r="CB90" s="24">
        <f t="shared" si="59"/>
        <v>1</v>
      </c>
      <c r="CC90" s="85">
        <v>2</v>
      </c>
      <c r="CD90" s="84">
        <f t="shared" si="60"/>
        <v>3</v>
      </c>
      <c r="CE90" s="24">
        <f t="shared" si="60"/>
        <v>0</v>
      </c>
      <c r="CF90" s="24">
        <f t="shared" si="60"/>
        <v>1</v>
      </c>
      <c r="CG90" s="24">
        <f t="shared" si="60"/>
        <v>1</v>
      </c>
      <c r="CH90" s="85">
        <f t="shared" si="60"/>
        <v>2</v>
      </c>
      <c r="CI90" s="24">
        <v>2</v>
      </c>
      <c r="CJ90" s="24">
        <v>0</v>
      </c>
      <c r="CK90" s="24">
        <v>0</v>
      </c>
      <c r="CL90" s="24">
        <f t="shared" si="61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81</v>
      </c>
      <c r="E91" s="23"/>
      <c r="F91" s="23"/>
      <c r="G91" s="23" t="s">
        <v>19</v>
      </c>
      <c r="H91" s="24"/>
      <c r="I91" s="24">
        <v>23</v>
      </c>
      <c r="J91" s="24">
        <v>11</v>
      </c>
      <c r="K91" s="24">
        <v>11</v>
      </c>
      <c r="L91" s="55">
        <v>22</v>
      </c>
      <c r="M91" s="24">
        <v>0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55"/>
        <v>18</v>
      </c>
      <c r="AD91" s="24">
        <f t="shared" si="55"/>
        <v>5</v>
      </c>
      <c r="AE91" s="24">
        <f t="shared" si="55"/>
        <v>11</v>
      </c>
      <c r="AF91" s="24">
        <f t="shared" si="55"/>
        <v>2</v>
      </c>
      <c r="AG91" s="119">
        <f>+(AD91*2+AF91)/(2*AC91)</f>
        <v>0.33333333333333331</v>
      </c>
      <c r="AH91" s="119"/>
      <c r="AI91" s="24">
        <f t="shared" si="57"/>
        <v>72</v>
      </c>
      <c r="AJ91" s="24">
        <f t="shared" si="57"/>
        <v>1</v>
      </c>
      <c r="AK91" s="24">
        <f t="shared" si="57"/>
        <v>1</v>
      </c>
      <c r="AL91" s="60">
        <f t="shared" si="58"/>
        <v>4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3</v>
      </c>
      <c r="BB91" s="24">
        <v>0</v>
      </c>
      <c r="BC91" s="24">
        <v>0</v>
      </c>
      <c r="BD91" s="24">
        <f t="shared" si="52"/>
        <v>0</v>
      </c>
      <c r="BE91" s="85">
        <v>0</v>
      </c>
      <c r="BF91" s="84">
        <f t="shared" si="53"/>
        <v>24</v>
      </c>
      <c r="BG91" s="24">
        <f t="shared" si="53"/>
        <v>3</v>
      </c>
      <c r="BH91" s="24">
        <f t="shared" si="53"/>
        <v>13</v>
      </c>
      <c r="BI91" s="24">
        <f t="shared" si="53"/>
        <v>16</v>
      </c>
      <c r="BJ91" s="85">
        <f t="shared" si="53"/>
        <v>0</v>
      </c>
      <c r="BK91" s="24">
        <v>21</v>
      </c>
      <c r="BL91" s="24">
        <v>3</v>
      </c>
      <c r="BM91" s="24">
        <v>13</v>
      </c>
      <c r="BN91" s="24">
        <f t="shared" si="54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3</v>
      </c>
      <c r="BZ91" s="24">
        <v>2</v>
      </c>
      <c r="CA91" s="24">
        <v>3</v>
      </c>
      <c r="CB91" s="24">
        <f t="shared" si="59"/>
        <v>5</v>
      </c>
      <c r="CC91" s="85">
        <v>0</v>
      </c>
      <c r="CD91" s="84">
        <f t="shared" si="60"/>
        <v>6</v>
      </c>
      <c r="CE91" s="24">
        <f t="shared" si="60"/>
        <v>2</v>
      </c>
      <c r="CF91" s="24">
        <f t="shared" si="60"/>
        <v>3</v>
      </c>
      <c r="CG91" s="24">
        <f t="shared" si="60"/>
        <v>5</v>
      </c>
      <c r="CH91" s="85">
        <f t="shared" si="60"/>
        <v>0</v>
      </c>
      <c r="CI91" s="24">
        <v>3</v>
      </c>
      <c r="CJ91" s="24">
        <v>0</v>
      </c>
      <c r="CK91" s="24">
        <v>0</v>
      </c>
      <c r="CL91" s="24">
        <f t="shared" si="61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154</v>
      </c>
      <c r="E92" s="23"/>
      <c r="F92" s="23"/>
      <c r="G92" s="23" t="s">
        <v>25</v>
      </c>
      <c r="H92" s="24"/>
      <c r="I92" s="24">
        <v>25</v>
      </c>
      <c r="J92" s="24">
        <v>12</v>
      </c>
      <c r="K92" s="24">
        <v>9</v>
      </c>
      <c r="L92" s="55">
        <v>21</v>
      </c>
      <c r="M92" s="24">
        <v>2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58</v>
      </c>
      <c r="AD92" s="15">
        <f>SUM(AD82:AD91)</f>
        <v>25</v>
      </c>
      <c r="AE92" s="15">
        <f>SUM(AE82:AE91)</f>
        <v>27</v>
      </c>
      <c r="AF92" s="15">
        <f>SUM(AF82:AF91)</f>
        <v>6</v>
      </c>
      <c r="AG92" s="118">
        <f>(2*AD92+AF92)/(2*AC92)</f>
        <v>0.48275862068965519</v>
      </c>
      <c r="AH92" s="118"/>
      <c r="AI92" s="15">
        <f>SUM(AI82:AI91)</f>
        <v>167</v>
      </c>
      <c r="AJ92" s="15">
        <f>SUM(AJ82:AJ91)</f>
        <v>2</v>
      </c>
      <c r="AK92" s="15">
        <f>SUM(AK82:AK91)</f>
        <v>3</v>
      </c>
      <c r="AL92" s="36">
        <f t="shared" si="58"/>
        <v>2.8793103448275863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44</v>
      </c>
      <c r="BB92" s="25">
        <f t="shared" ref="BB92" si="63">SUM(BB80:BB91)</f>
        <v>5</v>
      </c>
      <c r="BC92" s="25">
        <f>SUM(BC80:BC91)</f>
        <v>7</v>
      </c>
      <c r="BD92" s="25">
        <f>+BC92+BB92</f>
        <v>12</v>
      </c>
      <c r="BE92" s="89">
        <f>SUM(BE80:BE91)</f>
        <v>6</v>
      </c>
      <c r="BF92" s="88">
        <f>SUM(BF80:BF91)</f>
        <v>284</v>
      </c>
      <c r="BG92" s="25">
        <f t="shared" ref="BG92" si="64">SUM(BG80:BG91)</f>
        <v>89</v>
      </c>
      <c r="BH92" s="25">
        <f>SUM(BH80:BH91)</f>
        <v>147</v>
      </c>
      <c r="BI92" s="25">
        <f>+BH92+BG92</f>
        <v>236</v>
      </c>
      <c r="BJ92" s="89">
        <f>SUM(BJ80:BJ91)</f>
        <v>46</v>
      </c>
      <c r="BK92" s="25">
        <f>SUM(BK80:BK91)</f>
        <v>240</v>
      </c>
      <c r="BL92" s="25">
        <f t="shared" ref="BL92" si="65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7</v>
      </c>
      <c r="BS92" s="23" t="s">
        <v>54</v>
      </c>
      <c r="BY92" s="84">
        <v>1</v>
      </c>
      <c r="BZ92" s="24">
        <v>0</v>
      </c>
      <c r="CA92" s="24">
        <v>1</v>
      </c>
      <c r="CB92" s="24">
        <f t="shared" ref="CB92:CB118" si="66">+BZ92+CA92</f>
        <v>1</v>
      </c>
      <c r="CC92" s="85">
        <v>0</v>
      </c>
      <c r="CD92" s="84">
        <f t="shared" si="60"/>
        <v>1</v>
      </c>
      <c r="CE92" s="24">
        <f t="shared" si="60"/>
        <v>0</v>
      </c>
      <c r="CF92" s="24">
        <f t="shared" si="60"/>
        <v>1</v>
      </c>
      <c r="CG92" s="24">
        <f t="shared" si="60"/>
        <v>1</v>
      </c>
      <c r="CH92" s="85">
        <f t="shared" si="60"/>
        <v>0</v>
      </c>
      <c r="CI92" s="24">
        <v>0</v>
      </c>
      <c r="CJ92" s="24">
        <v>0</v>
      </c>
      <c r="CK92" s="24">
        <v>0</v>
      </c>
      <c r="CL92" s="24">
        <v>0</v>
      </c>
      <c r="CM92" s="85">
        <v>0</v>
      </c>
      <c r="CN92" s="47"/>
    </row>
    <row r="93" spans="1:92" ht="15.75" customHeight="1" x14ac:dyDescent="0.25">
      <c r="A93" s="40"/>
      <c r="D93" s="23" t="s">
        <v>37</v>
      </c>
      <c r="E93" s="23"/>
      <c r="F93" s="23"/>
      <c r="G93" s="23" t="s">
        <v>17</v>
      </c>
      <c r="H93" s="24"/>
      <c r="I93" s="24">
        <v>18</v>
      </c>
      <c r="J93" s="24">
        <v>6</v>
      </c>
      <c r="K93" s="24">
        <v>15</v>
      </c>
      <c r="L93" s="55">
        <v>21</v>
      </c>
      <c r="M93" s="24">
        <v>6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14</v>
      </c>
      <c r="BB93" s="24">
        <v>4</v>
      </c>
      <c r="BC93" s="24">
        <v>6</v>
      </c>
      <c r="BD93" s="24">
        <f t="shared" ref="BD93:BD104" si="67">+BB93+BC93</f>
        <v>10</v>
      </c>
      <c r="BE93" s="85">
        <v>4</v>
      </c>
      <c r="BF93" s="84">
        <f t="shared" ref="BF93:BJ104" si="68">+BK93+BA93</f>
        <v>95</v>
      </c>
      <c r="BG93" s="24">
        <f t="shared" si="68"/>
        <v>28</v>
      </c>
      <c r="BH93" s="24">
        <f t="shared" si="68"/>
        <v>38</v>
      </c>
      <c r="BI93" s="24">
        <f t="shared" si="68"/>
        <v>66</v>
      </c>
      <c r="BJ93" s="85">
        <f t="shared" si="68"/>
        <v>16</v>
      </c>
      <c r="BK93" s="15">
        <v>81</v>
      </c>
      <c r="BL93" s="15">
        <v>24</v>
      </c>
      <c r="BM93" s="15">
        <v>32</v>
      </c>
      <c r="BN93" s="15">
        <f t="shared" ref="BN93:BN104" si="69">+BL93+BM93</f>
        <v>56</v>
      </c>
      <c r="BO93" s="87">
        <v>12</v>
      </c>
      <c r="BP93" s="47"/>
      <c r="BQ93" s="47"/>
      <c r="BR93" s="30">
        <v>6.5</v>
      </c>
      <c r="BS93" s="23" t="s">
        <v>143</v>
      </c>
      <c r="BT93" s="23"/>
      <c r="BU93" s="23"/>
      <c r="BV93" s="23"/>
      <c r="BW93" s="24"/>
      <c r="BX93" s="23"/>
      <c r="BY93" s="84">
        <v>0</v>
      </c>
      <c r="BZ93" s="24">
        <v>0</v>
      </c>
      <c r="CA93" s="24">
        <v>0</v>
      </c>
      <c r="CB93" s="24">
        <f t="shared" si="66"/>
        <v>0</v>
      </c>
      <c r="CC93" s="85">
        <v>0</v>
      </c>
      <c r="CD93" s="84">
        <f t="shared" ref="CD93:CD102" si="70">+CI93+BY93</f>
        <v>1</v>
      </c>
      <c r="CE93" s="24">
        <f t="shared" ref="CE93:CE102" si="71">+CJ93+BZ93</f>
        <v>0</v>
      </c>
      <c r="CF93" s="24">
        <f t="shared" ref="CF93:CF102" si="72">+CK93+CA93</f>
        <v>0</v>
      </c>
      <c r="CG93" s="24">
        <f t="shared" ref="CG93:CG102" si="73">+CL93+CB93</f>
        <v>0</v>
      </c>
      <c r="CH93" s="85">
        <f t="shared" ref="CH93:CH102" si="74">+CM93+CC93</f>
        <v>0</v>
      </c>
      <c r="CI93" s="24">
        <v>1</v>
      </c>
      <c r="CJ93" s="24">
        <v>0</v>
      </c>
      <c r="CK93" s="24">
        <v>0</v>
      </c>
      <c r="CL93" s="24">
        <f t="shared" ref="CL93:CL100" si="75">+CJ93+CK93</f>
        <v>0</v>
      </c>
      <c r="CM93" s="85">
        <v>0</v>
      </c>
      <c r="CN93" s="47"/>
    </row>
    <row r="94" spans="1:92" ht="15.75" customHeight="1" x14ac:dyDescent="0.25">
      <c r="A94" s="40"/>
      <c r="D94" s="23" t="s">
        <v>65</v>
      </c>
      <c r="E94" s="23"/>
      <c r="F94" s="23"/>
      <c r="G94" s="23" t="s">
        <v>131</v>
      </c>
      <c r="H94" s="24"/>
      <c r="I94" s="24">
        <v>20</v>
      </c>
      <c r="J94" s="24">
        <v>3</v>
      </c>
      <c r="K94" s="24">
        <v>18</v>
      </c>
      <c r="L94" s="55">
        <v>21</v>
      </c>
      <c r="M94" s="24">
        <v>0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3</v>
      </c>
      <c r="BB94" s="24">
        <v>0</v>
      </c>
      <c r="BC94" s="24">
        <v>0</v>
      </c>
      <c r="BD94" s="24">
        <f t="shared" si="67"/>
        <v>0</v>
      </c>
      <c r="BE94" s="85">
        <v>0</v>
      </c>
      <c r="BF94" s="84">
        <f t="shared" si="68"/>
        <v>16</v>
      </c>
      <c r="BG94" s="24">
        <f t="shared" si="68"/>
        <v>0</v>
      </c>
      <c r="BH94" s="24">
        <f t="shared" si="68"/>
        <v>0</v>
      </c>
      <c r="BI94" s="24">
        <f t="shared" si="68"/>
        <v>0</v>
      </c>
      <c r="BJ94" s="85">
        <f t="shared" si="68"/>
        <v>0</v>
      </c>
      <c r="BK94" s="24">
        <v>13</v>
      </c>
      <c r="BL94" s="24">
        <v>0</v>
      </c>
      <c r="BM94" s="24">
        <v>0</v>
      </c>
      <c r="BN94" s="24">
        <f t="shared" si="69"/>
        <v>0</v>
      </c>
      <c r="BO94" s="85">
        <v>0</v>
      </c>
      <c r="BP94" s="47"/>
      <c r="BQ94" s="47"/>
      <c r="BR94" s="30">
        <v>6.5</v>
      </c>
      <c r="BS94" s="23" t="s">
        <v>55</v>
      </c>
      <c r="BT94" s="23"/>
      <c r="BU94" s="23"/>
      <c r="BV94" s="23"/>
      <c r="BW94" s="24"/>
      <c r="BX94" s="23"/>
      <c r="BY94" s="84">
        <v>0</v>
      </c>
      <c r="BZ94" s="24">
        <v>0</v>
      </c>
      <c r="CA94" s="24">
        <v>0</v>
      </c>
      <c r="CB94" s="24">
        <f t="shared" si="66"/>
        <v>0</v>
      </c>
      <c r="CC94" s="85">
        <v>0</v>
      </c>
      <c r="CD94" s="84">
        <f t="shared" si="70"/>
        <v>2</v>
      </c>
      <c r="CE94" s="24">
        <f t="shared" si="71"/>
        <v>0</v>
      </c>
      <c r="CF94" s="24">
        <f t="shared" si="72"/>
        <v>1</v>
      </c>
      <c r="CG94" s="24">
        <f t="shared" si="73"/>
        <v>1</v>
      </c>
      <c r="CH94" s="85">
        <f t="shared" si="74"/>
        <v>0</v>
      </c>
      <c r="CI94" s="24">
        <v>2</v>
      </c>
      <c r="CJ94" s="24">
        <v>0</v>
      </c>
      <c r="CK94" s="24">
        <v>1</v>
      </c>
      <c r="CL94" s="24">
        <f t="shared" si="75"/>
        <v>1</v>
      </c>
      <c r="CM94" s="85">
        <v>0</v>
      </c>
      <c r="CN94" s="47"/>
    </row>
    <row r="95" spans="1:92" ht="15.75" customHeight="1" x14ac:dyDescent="0.25">
      <c r="A95" s="40"/>
      <c r="D95" s="23" t="s">
        <v>41</v>
      </c>
      <c r="E95" s="23"/>
      <c r="F95" s="23"/>
      <c r="G95" s="23" t="s">
        <v>131</v>
      </c>
      <c r="H95" s="24"/>
      <c r="I95" s="24">
        <v>25</v>
      </c>
      <c r="J95" s="24">
        <v>13</v>
      </c>
      <c r="K95" s="24">
        <v>7</v>
      </c>
      <c r="L95" s="55">
        <v>20</v>
      </c>
      <c r="M95" s="24">
        <v>10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67"/>
        <v>0</v>
      </c>
      <c r="BE95" s="85">
        <v>0</v>
      </c>
      <c r="BF95" s="84">
        <f t="shared" si="68"/>
        <v>0</v>
      </c>
      <c r="BG95" s="24">
        <f t="shared" si="68"/>
        <v>0</v>
      </c>
      <c r="BH95" s="24">
        <f t="shared" si="68"/>
        <v>0</v>
      </c>
      <c r="BI95" s="24">
        <f t="shared" si="68"/>
        <v>0</v>
      </c>
      <c r="BJ95" s="85">
        <f t="shared" si="68"/>
        <v>0</v>
      </c>
      <c r="BK95" s="24">
        <v>0</v>
      </c>
      <c r="BL95" s="24">
        <v>0</v>
      </c>
      <c r="BM95" s="24">
        <v>0</v>
      </c>
      <c r="BN95" s="24">
        <f t="shared" si="69"/>
        <v>0</v>
      </c>
      <c r="BO95" s="85">
        <v>0</v>
      </c>
      <c r="BP95" s="47"/>
      <c r="BQ95" s="47"/>
      <c r="BR95" s="30">
        <v>6.5</v>
      </c>
      <c r="BS95" s="23" t="s">
        <v>42</v>
      </c>
      <c r="BT95" s="23"/>
      <c r="BU95" s="23"/>
      <c r="BV95" s="23"/>
      <c r="BW95" s="24"/>
      <c r="BX95" s="23"/>
      <c r="BY95" s="84">
        <v>1</v>
      </c>
      <c r="BZ95" s="24">
        <v>0</v>
      </c>
      <c r="CA95" s="24">
        <v>0</v>
      </c>
      <c r="CB95" s="24">
        <f t="shared" si="66"/>
        <v>0</v>
      </c>
      <c r="CC95" s="85">
        <v>0</v>
      </c>
      <c r="CD95" s="84">
        <f t="shared" si="70"/>
        <v>6</v>
      </c>
      <c r="CE95" s="24">
        <f t="shared" si="71"/>
        <v>0</v>
      </c>
      <c r="CF95" s="24">
        <f t="shared" si="72"/>
        <v>4</v>
      </c>
      <c r="CG95" s="24">
        <f t="shared" si="73"/>
        <v>4</v>
      </c>
      <c r="CH95" s="85">
        <f t="shared" si="74"/>
        <v>0</v>
      </c>
      <c r="CI95" s="24">
        <v>5</v>
      </c>
      <c r="CJ95" s="24">
        <v>0</v>
      </c>
      <c r="CK95" s="24">
        <v>4</v>
      </c>
      <c r="CL95" s="24">
        <f t="shared" si="75"/>
        <v>4</v>
      </c>
      <c r="CM95" s="85">
        <v>0</v>
      </c>
      <c r="CN95" s="47"/>
    </row>
    <row r="96" spans="1:92" ht="15.75" customHeight="1" x14ac:dyDescent="0.25">
      <c r="A96" s="40"/>
      <c r="D96" s="23" t="s">
        <v>49</v>
      </c>
      <c r="E96" s="23"/>
      <c r="F96" s="23"/>
      <c r="G96" s="16" t="s">
        <v>138</v>
      </c>
      <c r="H96" s="24"/>
      <c r="I96" s="24">
        <v>24</v>
      </c>
      <c r="J96" s="24">
        <v>11</v>
      </c>
      <c r="K96" s="24">
        <v>9</v>
      </c>
      <c r="L96" s="55">
        <v>20</v>
      </c>
      <c r="M96" s="24">
        <v>6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3</v>
      </c>
      <c r="BB96" s="24">
        <v>1</v>
      </c>
      <c r="BC96" s="24">
        <v>1</v>
      </c>
      <c r="BD96" s="24">
        <f t="shared" si="67"/>
        <v>2</v>
      </c>
      <c r="BE96" s="85">
        <v>0</v>
      </c>
      <c r="BF96" s="84">
        <f t="shared" si="68"/>
        <v>20</v>
      </c>
      <c r="BG96" s="24">
        <f t="shared" si="68"/>
        <v>2</v>
      </c>
      <c r="BH96" s="24">
        <f t="shared" si="68"/>
        <v>5</v>
      </c>
      <c r="BI96" s="24">
        <f t="shared" si="68"/>
        <v>7</v>
      </c>
      <c r="BJ96" s="85">
        <f t="shared" si="68"/>
        <v>0</v>
      </c>
      <c r="BK96" s="24">
        <v>17</v>
      </c>
      <c r="BL96" s="24">
        <v>1</v>
      </c>
      <c r="BM96" s="24">
        <v>4</v>
      </c>
      <c r="BN96" s="24">
        <f t="shared" si="69"/>
        <v>5</v>
      </c>
      <c r="BO96" s="85">
        <v>0</v>
      </c>
      <c r="BP96" s="47"/>
      <c r="BQ96" s="47"/>
      <c r="BR96" s="30">
        <v>8.5</v>
      </c>
      <c r="BS96" s="23" t="s">
        <v>158</v>
      </c>
      <c r="BT96" s="23"/>
      <c r="BU96" s="23"/>
      <c r="BV96" s="23"/>
      <c r="BW96" s="24"/>
      <c r="BX96" s="23"/>
      <c r="BY96" s="84">
        <v>0</v>
      </c>
      <c r="BZ96" s="24">
        <v>0</v>
      </c>
      <c r="CA96" s="24">
        <v>0</v>
      </c>
      <c r="CB96" s="24">
        <f t="shared" si="66"/>
        <v>0</v>
      </c>
      <c r="CC96" s="85">
        <v>0</v>
      </c>
      <c r="CD96" s="84">
        <f t="shared" si="70"/>
        <v>1</v>
      </c>
      <c r="CE96" s="24">
        <f t="shared" si="71"/>
        <v>2</v>
      </c>
      <c r="CF96" s="24">
        <f t="shared" si="72"/>
        <v>0</v>
      </c>
      <c r="CG96" s="24">
        <f t="shared" si="73"/>
        <v>2</v>
      </c>
      <c r="CH96" s="85">
        <f t="shared" si="74"/>
        <v>0</v>
      </c>
      <c r="CI96" s="24">
        <v>1</v>
      </c>
      <c r="CJ96" s="24">
        <v>2</v>
      </c>
      <c r="CK96" s="24">
        <v>0</v>
      </c>
      <c r="CL96" s="24">
        <f t="shared" si="75"/>
        <v>2</v>
      </c>
      <c r="CM96" s="85">
        <v>0</v>
      </c>
      <c r="CN96" s="47"/>
    </row>
    <row r="97" spans="1:92" ht="15.75" customHeight="1" thickBot="1" x14ac:dyDescent="0.3">
      <c r="A97" s="40"/>
      <c r="D97" s="23" t="s">
        <v>122</v>
      </c>
      <c r="E97" s="23"/>
      <c r="F97" s="23"/>
      <c r="G97" s="23" t="s">
        <v>131</v>
      </c>
      <c r="H97" s="24"/>
      <c r="I97" s="24">
        <v>26</v>
      </c>
      <c r="J97" s="24">
        <v>6</v>
      </c>
      <c r="K97" s="24">
        <v>14</v>
      </c>
      <c r="L97" s="55">
        <v>20</v>
      </c>
      <c r="M97" s="24">
        <v>0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2</v>
      </c>
      <c r="BB97" s="24">
        <v>1</v>
      </c>
      <c r="BC97" s="24">
        <v>0</v>
      </c>
      <c r="BD97" s="24">
        <f t="shared" si="67"/>
        <v>1</v>
      </c>
      <c r="BE97" s="85">
        <v>0</v>
      </c>
      <c r="BF97" s="84">
        <f t="shared" si="68"/>
        <v>20</v>
      </c>
      <c r="BG97" s="24">
        <f t="shared" si="68"/>
        <v>15</v>
      </c>
      <c r="BH97" s="24">
        <f t="shared" si="68"/>
        <v>7</v>
      </c>
      <c r="BI97" s="24">
        <f t="shared" si="68"/>
        <v>22</v>
      </c>
      <c r="BJ97" s="85">
        <f t="shared" si="68"/>
        <v>6</v>
      </c>
      <c r="BK97" s="24">
        <v>18</v>
      </c>
      <c r="BL97" s="24">
        <v>14</v>
      </c>
      <c r="BM97" s="24">
        <v>7</v>
      </c>
      <c r="BN97" s="24">
        <f t="shared" si="69"/>
        <v>21</v>
      </c>
      <c r="BO97" s="85">
        <v>6</v>
      </c>
      <c r="BP97" s="47"/>
      <c r="BQ97" s="47"/>
      <c r="BR97" s="30">
        <v>7</v>
      </c>
      <c r="BS97" s="23" t="s">
        <v>82</v>
      </c>
      <c r="BT97" s="23"/>
      <c r="BU97" s="23"/>
      <c r="BV97" s="23"/>
      <c r="BW97" s="24"/>
      <c r="BX97" s="23"/>
      <c r="BY97" s="84">
        <v>2</v>
      </c>
      <c r="BZ97" s="24">
        <v>0</v>
      </c>
      <c r="CA97" s="24">
        <v>0</v>
      </c>
      <c r="CB97" s="24">
        <f t="shared" si="66"/>
        <v>0</v>
      </c>
      <c r="CC97" s="85">
        <v>0</v>
      </c>
      <c r="CD97" s="84">
        <f t="shared" si="70"/>
        <v>3</v>
      </c>
      <c r="CE97" s="24">
        <f t="shared" si="71"/>
        <v>0</v>
      </c>
      <c r="CF97" s="24">
        <f t="shared" si="72"/>
        <v>0</v>
      </c>
      <c r="CG97" s="24">
        <f t="shared" si="73"/>
        <v>0</v>
      </c>
      <c r="CH97" s="85">
        <f t="shared" si="74"/>
        <v>0</v>
      </c>
      <c r="CI97" s="24">
        <v>1</v>
      </c>
      <c r="CJ97" s="24">
        <v>0</v>
      </c>
      <c r="CK97" s="24">
        <v>0</v>
      </c>
      <c r="CL97" s="24">
        <f t="shared" si="75"/>
        <v>0</v>
      </c>
      <c r="CM97" s="85">
        <v>0</v>
      </c>
      <c r="CN97" s="47"/>
    </row>
    <row r="98" spans="1:92" ht="15.75" customHeight="1" x14ac:dyDescent="0.25">
      <c r="A98" s="40"/>
      <c r="D98" s="23" t="s">
        <v>179</v>
      </c>
      <c r="E98" s="23"/>
      <c r="F98" s="23"/>
      <c r="G98" s="23" t="s">
        <v>19</v>
      </c>
      <c r="H98" s="24"/>
      <c r="I98" s="24">
        <v>26</v>
      </c>
      <c r="J98" s="24">
        <v>6</v>
      </c>
      <c r="K98" s="24">
        <v>14</v>
      </c>
      <c r="L98" s="55">
        <v>20</v>
      </c>
      <c r="M98" s="24">
        <v>8</v>
      </c>
      <c r="Q98" s="47"/>
      <c r="R98" s="47"/>
      <c r="S98" s="30"/>
      <c r="T98" s="23"/>
      <c r="U98" s="30">
        <v>7.5</v>
      </c>
      <c r="V98" s="23" t="s">
        <v>82</v>
      </c>
      <c r="W98" s="23"/>
      <c r="X98" s="23"/>
      <c r="Y98" s="23"/>
      <c r="Z98" s="24"/>
      <c r="AC98" s="24">
        <f>+AD98+AE98+AF98</f>
        <v>1</v>
      </c>
      <c r="AD98" s="24">
        <v>1</v>
      </c>
      <c r="AE98" s="24">
        <v>0</v>
      </c>
      <c r="AF98" s="24">
        <v>0</v>
      </c>
      <c r="AG98" s="115">
        <f>+(AD98*2+AF98)/(2*AC98)</f>
        <v>1</v>
      </c>
      <c r="AH98" s="115"/>
      <c r="AI98" s="24">
        <v>2</v>
      </c>
      <c r="AJ98" s="24">
        <v>0</v>
      </c>
      <c r="AK98" s="24">
        <v>0</v>
      </c>
      <c r="AL98" s="26">
        <f t="shared" ref="AL98" si="76">+AI98/AC98</f>
        <v>2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4</v>
      </c>
      <c r="BB98" s="24">
        <v>0</v>
      </c>
      <c r="BC98" s="24">
        <v>0</v>
      </c>
      <c r="BD98" s="24">
        <f t="shared" si="67"/>
        <v>0</v>
      </c>
      <c r="BE98" s="85">
        <v>0</v>
      </c>
      <c r="BF98" s="84">
        <f t="shared" si="68"/>
        <v>24</v>
      </c>
      <c r="BG98" s="24">
        <f t="shared" si="68"/>
        <v>1</v>
      </c>
      <c r="BH98" s="24">
        <f t="shared" si="68"/>
        <v>8</v>
      </c>
      <c r="BI98" s="24">
        <f t="shared" si="68"/>
        <v>9</v>
      </c>
      <c r="BJ98" s="85">
        <f t="shared" si="68"/>
        <v>0</v>
      </c>
      <c r="BK98" s="24">
        <v>20</v>
      </c>
      <c r="BL98" s="24">
        <v>1</v>
      </c>
      <c r="BM98" s="24">
        <v>8</v>
      </c>
      <c r="BN98" s="24">
        <f t="shared" si="69"/>
        <v>9</v>
      </c>
      <c r="BO98" s="85">
        <v>0</v>
      </c>
      <c r="BP98" s="47"/>
      <c r="BQ98" s="47"/>
      <c r="BR98" s="30">
        <v>7</v>
      </c>
      <c r="BS98" s="23" t="s">
        <v>91</v>
      </c>
      <c r="BT98" s="23"/>
      <c r="BU98" s="23"/>
      <c r="BV98" s="23"/>
      <c r="BW98" s="24"/>
      <c r="BX98" s="23"/>
      <c r="BY98" s="84">
        <v>0</v>
      </c>
      <c r="BZ98" s="24">
        <v>0</v>
      </c>
      <c r="CA98" s="24">
        <v>0</v>
      </c>
      <c r="CB98" s="24">
        <f t="shared" si="66"/>
        <v>0</v>
      </c>
      <c r="CC98" s="85">
        <v>0</v>
      </c>
      <c r="CD98" s="84">
        <f t="shared" si="70"/>
        <v>1</v>
      </c>
      <c r="CE98" s="24">
        <f t="shared" si="71"/>
        <v>0</v>
      </c>
      <c r="CF98" s="24">
        <f t="shared" si="72"/>
        <v>0</v>
      </c>
      <c r="CG98" s="24">
        <f t="shared" si="73"/>
        <v>0</v>
      </c>
      <c r="CH98" s="85">
        <f t="shared" si="74"/>
        <v>0</v>
      </c>
      <c r="CI98" s="24">
        <v>1</v>
      </c>
      <c r="CJ98" s="24">
        <v>0</v>
      </c>
      <c r="CK98" s="24">
        <v>0</v>
      </c>
      <c r="CL98" s="24">
        <f t="shared" si="75"/>
        <v>0</v>
      </c>
      <c r="CM98" s="85">
        <v>0</v>
      </c>
      <c r="CN98" s="47"/>
    </row>
    <row r="99" spans="1:92" ht="15.75" customHeight="1" x14ac:dyDescent="0.25">
      <c r="A99" s="40"/>
      <c r="D99" s="23" t="s">
        <v>104</v>
      </c>
      <c r="E99" s="23"/>
      <c r="F99" s="23"/>
      <c r="G99" s="23" t="s">
        <v>25</v>
      </c>
      <c r="H99" s="24"/>
      <c r="I99" s="24">
        <v>22</v>
      </c>
      <c r="J99" s="24">
        <v>3</v>
      </c>
      <c r="K99" s="24">
        <v>16</v>
      </c>
      <c r="L99" s="55">
        <v>19</v>
      </c>
      <c r="M99" s="24">
        <v>6</v>
      </c>
      <c r="Q99" s="47"/>
      <c r="R99" s="47"/>
      <c r="S99" s="30"/>
      <c r="T99" s="23"/>
      <c r="U99" s="30">
        <v>7.5</v>
      </c>
      <c r="V99" s="23" t="s">
        <v>388</v>
      </c>
      <c r="W99" s="23"/>
      <c r="X99" s="23"/>
      <c r="Y99" s="23"/>
      <c r="Z99" s="24"/>
      <c r="AC99" s="24">
        <f>+AD99+AE99+AF99</f>
        <v>1</v>
      </c>
      <c r="AD99" s="24">
        <v>0</v>
      </c>
      <c r="AE99" s="24">
        <v>1</v>
      </c>
      <c r="AF99" s="24">
        <v>0</v>
      </c>
      <c r="AG99" s="115">
        <f>+(AD99*2+AF99)/(2*AC99)</f>
        <v>0</v>
      </c>
      <c r="AH99" s="115"/>
      <c r="AI99" s="24">
        <v>3</v>
      </c>
      <c r="AJ99" s="24">
        <v>0</v>
      </c>
      <c r="AK99" s="24">
        <v>0</v>
      </c>
      <c r="AL99" s="26">
        <f t="shared" ref="AL99:AL102" si="77">+AI99/AC99</f>
        <v>3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3</v>
      </c>
      <c r="BB99" s="24">
        <v>0</v>
      </c>
      <c r="BC99" s="24">
        <v>1</v>
      </c>
      <c r="BD99" s="24">
        <f t="shared" si="67"/>
        <v>1</v>
      </c>
      <c r="BE99" s="85">
        <v>0</v>
      </c>
      <c r="BF99" s="84">
        <f t="shared" si="68"/>
        <v>20</v>
      </c>
      <c r="BG99" s="24">
        <f t="shared" si="68"/>
        <v>3</v>
      </c>
      <c r="BH99" s="24">
        <f t="shared" si="68"/>
        <v>7</v>
      </c>
      <c r="BI99" s="24">
        <f t="shared" si="68"/>
        <v>10</v>
      </c>
      <c r="BJ99" s="85">
        <f t="shared" si="68"/>
        <v>0</v>
      </c>
      <c r="BK99" s="24">
        <v>17</v>
      </c>
      <c r="BL99" s="24">
        <v>3</v>
      </c>
      <c r="BM99" s="24">
        <v>6</v>
      </c>
      <c r="BN99" s="24">
        <f t="shared" si="69"/>
        <v>9</v>
      </c>
      <c r="BO99" s="85">
        <v>0</v>
      </c>
      <c r="BP99" s="47"/>
      <c r="BQ99" s="47"/>
      <c r="BR99" s="30">
        <v>6.5</v>
      </c>
      <c r="BS99" s="23" t="s">
        <v>71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 t="shared" si="66"/>
        <v>0</v>
      </c>
      <c r="CC99" s="85">
        <v>0</v>
      </c>
      <c r="CD99" s="84">
        <f t="shared" si="70"/>
        <v>1</v>
      </c>
      <c r="CE99" s="24">
        <f t="shared" si="71"/>
        <v>0</v>
      </c>
      <c r="CF99" s="24">
        <f t="shared" si="72"/>
        <v>0</v>
      </c>
      <c r="CG99" s="24">
        <f t="shared" si="73"/>
        <v>0</v>
      </c>
      <c r="CH99" s="85">
        <f t="shared" si="74"/>
        <v>0</v>
      </c>
      <c r="CI99" s="24">
        <v>1</v>
      </c>
      <c r="CJ99" s="24">
        <v>0</v>
      </c>
      <c r="CK99" s="24">
        <v>0</v>
      </c>
      <c r="CL99" s="24">
        <f t="shared" si="75"/>
        <v>0</v>
      </c>
      <c r="CM99" s="85">
        <v>0</v>
      </c>
      <c r="CN99" s="47"/>
    </row>
    <row r="100" spans="1:92" ht="15.75" customHeight="1" x14ac:dyDescent="0.25">
      <c r="A100" s="40"/>
      <c r="D100" s="23" t="s">
        <v>178</v>
      </c>
      <c r="E100" s="23"/>
      <c r="F100" s="23"/>
      <c r="G100" s="23" t="s">
        <v>19</v>
      </c>
      <c r="H100" s="24"/>
      <c r="I100" s="24">
        <v>15</v>
      </c>
      <c r="J100" s="24">
        <v>7</v>
      </c>
      <c r="K100" s="24">
        <v>11</v>
      </c>
      <c r="L100" s="55">
        <v>18</v>
      </c>
      <c r="M100" s="24">
        <v>0</v>
      </c>
      <c r="Q100" s="47"/>
      <c r="R100" s="47"/>
      <c r="S100" s="30"/>
      <c r="T100" s="23"/>
      <c r="U100" s="30">
        <v>7.5</v>
      </c>
      <c r="V100" s="23" t="s">
        <v>16</v>
      </c>
      <c r="W100" s="23"/>
      <c r="X100" s="23"/>
      <c r="Y100" s="23"/>
      <c r="Z100" s="24"/>
      <c r="AC100" s="24">
        <f>+AD100+AE100+AF100</f>
        <v>3</v>
      </c>
      <c r="AD100" s="24">
        <v>0</v>
      </c>
      <c r="AE100" s="24">
        <v>2</v>
      </c>
      <c r="AF100" s="24">
        <v>1</v>
      </c>
      <c r="AG100" s="115">
        <f>+(AD100*2+AF100)/(2*AC100)</f>
        <v>0.16666666666666666</v>
      </c>
      <c r="AH100" s="115"/>
      <c r="AI100" s="24">
        <v>4</v>
      </c>
      <c r="AJ100" s="24">
        <v>0</v>
      </c>
      <c r="AK100" s="24">
        <v>0</v>
      </c>
      <c r="AL100" s="26">
        <f t="shared" si="77"/>
        <v>1.3333333333333333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3</v>
      </c>
      <c r="BB100" s="24">
        <v>0</v>
      </c>
      <c r="BC100" s="24">
        <v>0</v>
      </c>
      <c r="BD100" s="24">
        <f t="shared" si="67"/>
        <v>0</v>
      </c>
      <c r="BE100" s="85">
        <v>2</v>
      </c>
      <c r="BF100" s="84">
        <f t="shared" si="68"/>
        <v>25</v>
      </c>
      <c r="BG100" s="24">
        <f t="shared" si="68"/>
        <v>3</v>
      </c>
      <c r="BH100" s="24">
        <f t="shared" si="68"/>
        <v>9</v>
      </c>
      <c r="BI100" s="24">
        <f t="shared" si="68"/>
        <v>12</v>
      </c>
      <c r="BJ100" s="85">
        <f t="shared" si="68"/>
        <v>4</v>
      </c>
      <c r="BK100" s="24">
        <v>22</v>
      </c>
      <c r="BL100" s="24">
        <v>3</v>
      </c>
      <c r="BM100" s="24">
        <v>9</v>
      </c>
      <c r="BN100" s="24">
        <f t="shared" si="69"/>
        <v>12</v>
      </c>
      <c r="BO100" s="85">
        <v>2</v>
      </c>
      <c r="BP100" s="47"/>
      <c r="BQ100" s="47"/>
      <c r="BR100" s="30">
        <v>6</v>
      </c>
      <c r="BS100" s="23" t="s">
        <v>56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 t="shared" si="66"/>
        <v>0</v>
      </c>
      <c r="CC100" s="85">
        <v>0</v>
      </c>
      <c r="CD100" s="84">
        <f t="shared" si="70"/>
        <v>1</v>
      </c>
      <c r="CE100" s="24">
        <f t="shared" si="71"/>
        <v>0</v>
      </c>
      <c r="CF100" s="24">
        <f t="shared" si="72"/>
        <v>0</v>
      </c>
      <c r="CG100" s="24">
        <f t="shared" si="73"/>
        <v>0</v>
      </c>
      <c r="CH100" s="85">
        <f t="shared" si="74"/>
        <v>0</v>
      </c>
      <c r="CI100" s="24">
        <v>1</v>
      </c>
      <c r="CJ100" s="24">
        <v>0</v>
      </c>
      <c r="CK100" s="24">
        <v>0</v>
      </c>
      <c r="CL100" s="24">
        <f t="shared" si="75"/>
        <v>0</v>
      </c>
      <c r="CM100" s="85">
        <v>0</v>
      </c>
      <c r="CN100" s="47"/>
    </row>
    <row r="101" spans="1:92" ht="15.75" customHeight="1" thickBot="1" x14ac:dyDescent="0.3">
      <c r="A101" s="40"/>
      <c r="D101" s="23" t="s">
        <v>143</v>
      </c>
      <c r="E101" s="23"/>
      <c r="F101" s="23"/>
      <c r="G101" s="23" t="s">
        <v>25</v>
      </c>
      <c r="H101" s="24"/>
      <c r="I101" s="24">
        <v>21</v>
      </c>
      <c r="J101" s="24">
        <v>2</v>
      </c>
      <c r="K101" s="24">
        <v>16</v>
      </c>
      <c r="L101" s="55">
        <v>18</v>
      </c>
      <c r="M101" s="24">
        <v>0</v>
      </c>
      <c r="Q101" s="47"/>
      <c r="R101" s="47"/>
      <c r="S101" s="30"/>
      <c r="T101" s="23"/>
      <c r="U101" s="59">
        <v>7</v>
      </c>
      <c r="V101" s="31" t="s">
        <v>363</v>
      </c>
      <c r="W101" s="31"/>
      <c r="X101" s="31"/>
      <c r="Y101" s="31"/>
      <c r="Z101" s="43"/>
      <c r="AA101" s="3"/>
      <c r="AB101" s="3"/>
      <c r="AC101" s="24">
        <f>+AD101+AE101+AF101</f>
        <v>4</v>
      </c>
      <c r="AD101" s="24">
        <v>0</v>
      </c>
      <c r="AE101" s="24">
        <v>3</v>
      </c>
      <c r="AF101" s="24">
        <v>1</v>
      </c>
      <c r="AG101" s="115">
        <f>+(AD101*2+AF101)/(2*AC101)</f>
        <v>0.125</v>
      </c>
      <c r="AH101" s="115"/>
      <c r="AI101" s="24">
        <v>20</v>
      </c>
      <c r="AJ101" s="24">
        <v>0</v>
      </c>
      <c r="AK101" s="24">
        <v>0</v>
      </c>
      <c r="AL101" s="26">
        <f t="shared" si="77"/>
        <v>5</v>
      </c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67"/>
        <v>0</v>
      </c>
      <c r="BE101" s="85">
        <v>0</v>
      </c>
      <c r="BF101" s="84">
        <f t="shared" si="68"/>
        <v>9</v>
      </c>
      <c r="BG101" s="24">
        <f t="shared" si="68"/>
        <v>1</v>
      </c>
      <c r="BH101" s="24">
        <f t="shared" si="68"/>
        <v>5</v>
      </c>
      <c r="BI101" s="24">
        <f t="shared" si="68"/>
        <v>6</v>
      </c>
      <c r="BJ101" s="85">
        <f t="shared" si="68"/>
        <v>2</v>
      </c>
      <c r="BK101" s="24">
        <v>9</v>
      </c>
      <c r="BL101" s="24">
        <v>1</v>
      </c>
      <c r="BM101" s="24">
        <v>5</v>
      </c>
      <c r="BN101" s="24">
        <f t="shared" si="69"/>
        <v>6</v>
      </c>
      <c r="BO101" s="85">
        <v>2</v>
      </c>
      <c r="BP101" s="47"/>
      <c r="BQ101" s="47"/>
      <c r="BR101" s="30">
        <v>8.5</v>
      </c>
      <c r="BS101" s="23" t="s">
        <v>63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 t="shared" si="66"/>
        <v>0</v>
      </c>
      <c r="CC101" s="85">
        <v>0</v>
      </c>
      <c r="CD101" s="84">
        <f t="shared" si="70"/>
        <v>2</v>
      </c>
      <c r="CE101" s="24">
        <f t="shared" si="71"/>
        <v>2</v>
      </c>
      <c r="CF101" s="24">
        <f t="shared" si="72"/>
        <v>1</v>
      </c>
      <c r="CG101" s="24">
        <f t="shared" si="73"/>
        <v>3</v>
      </c>
      <c r="CH101" s="85">
        <f t="shared" si="74"/>
        <v>0</v>
      </c>
      <c r="CI101" s="24">
        <v>2</v>
      </c>
      <c r="CJ101" s="24">
        <v>2</v>
      </c>
      <c r="CK101" s="24">
        <v>1</v>
      </c>
      <c r="CL101" s="24">
        <v>3</v>
      </c>
      <c r="CM101" s="85">
        <v>0</v>
      </c>
      <c r="CN101" s="47"/>
    </row>
    <row r="102" spans="1:92" ht="15.75" customHeight="1" x14ac:dyDescent="0.25">
      <c r="A102" s="40"/>
      <c r="D102" s="23" t="s">
        <v>69</v>
      </c>
      <c r="E102" s="23"/>
      <c r="F102" s="23"/>
      <c r="G102" s="23" t="s">
        <v>23</v>
      </c>
      <c r="H102" s="24"/>
      <c r="I102" s="24">
        <v>20</v>
      </c>
      <c r="J102" s="24">
        <v>0</v>
      </c>
      <c r="K102" s="24">
        <v>18</v>
      </c>
      <c r="L102" s="55">
        <v>18</v>
      </c>
      <c r="M102" s="24">
        <v>0</v>
      </c>
      <c r="Q102" s="47"/>
      <c r="R102" s="47"/>
      <c r="S102" s="30"/>
      <c r="T102" s="23"/>
      <c r="U102" s="8"/>
      <c r="V102" s="35"/>
      <c r="W102" s="34" t="s">
        <v>27</v>
      </c>
      <c r="X102" s="35"/>
      <c r="Y102" s="35"/>
      <c r="Z102" s="15"/>
      <c r="AA102" s="8"/>
      <c r="AB102" s="8"/>
      <c r="AC102" s="15">
        <f>SUM(AC98:AC101)</f>
        <v>9</v>
      </c>
      <c r="AD102" s="15">
        <f t="shared" ref="AD102:AF102" si="78">SUM(AD98:AD101)</f>
        <v>1</v>
      </c>
      <c r="AE102" s="15">
        <f t="shared" si="78"/>
        <v>6</v>
      </c>
      <c r="AF102" s="15">
        <f t="shared" si="78"/>
        <v>2</v>
      </c>
      <c r="AG102" s="118">
        <f>(2*AD102+AF102)/(2*AC102)</f>
        <v>0.22222222222222221</v>
      </c>
      <c r="AH102" s="118"/>
      <c r="AI102" s="15">
        <f t="shared" ref="AI102:AK102" si="79">SUM(AI98:AI101)</f>
        <v>29</v>
      </c>
      <c r="AJ102" s="15">
        <f t="shared" si="79"/>
        <v>0</v>
      </c>
      <c r="AK102" s="15">
        <f t="shared" si="79"/>
        <v>0</v>
      </c>
      <c r="AL102" s="36">
        <f t="shared" si="77"/>
        <v>3.2222222222222223</v>
      </c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4</v>
      </c>
      <c r="BB102" s="24">
        <v>0</v>
      </c>
      <c r="BC102" s="24">
        <v>1</v>
      </c>
      <c r="BD102" s="24">
        <f t="shared" si="67"/>
        <v>1</v>
      </c>
      <c r="BE102" s="85">
        <v>0</v>
      </c>
      <c r="BF102" s="84">
        <f t="shared" si="68"/>
        <v>17</v>
      </c>
      <c r="BG102" s="24">
        <f t="shared" si="68"/>
        <v>0</v>
      </c>
      <c r="BH102" s="24">
        <f t="shared" si="68"/>
        <v>5</v>
      </c>
      <c r="BI102" s="24">
        <f t="shared" si="68"/>
        <v>5</v>
      </c>
      <c r="BJ102" s="85">
        <f t="shared" si="68"/>
        <v>0</v>
      </c>
      <c r="BK102" s="24">
        <v>13</v>
      </c>
      <c r="BL102" s="24">
        <v>0</v>
      </c>
      <c r="BM102" s="24">
        <v>4</v>
      </c>
      <c r="BN102" s="24">
        <f t="shared" si="69"/>
        <v>4</v>
      </c>
      <c r="BO102" s="85">
        <v>0</v>
      </c>
      <c r="BP102" s="47"/>
      <c r="BQ102" s="47"/>
      <c r="BR102" s="30">
        <v>8.5</v>
      </c>
      <c r="BS102" s="23" t="s">
        <v>156</v>
      </c>
      <c r="BT102" s="23"/>
      <c r="BU102" s="23"/>
      <c r="BV102" s="23"/>
      <c r="BW102" s="24"/>
      <c r="BX102" s="23"/>
      <c r="BY102" s="84">
        <v>0</v>
      </c>
      <c r="BZ102" s="24">
        <v>0</v>
      </c>
      <c r="CA102" s="24">
        <v>0</v>
      </c>
      <c r="CB102" s="24">
        <f t="shared" si="66"/>
        <v>0</v>
      </c>
      <c r="CC102" s="85">
        <v>0</v>
      </c>
      <c r="CD102" s="84">
        <f t="shared" si="70"/>
        <v>1</v>
      </c>
      <c r="CE102" s="24">
        <f t="shared" si="71"/>
        <v>0</v>
      </c>
      <c r="CF102" s="24">
        <f t="shared" si="72"/>
        <v>0</v>
      </c>
      <c r="CG102" s="24">
        <f t="shared" si="73"/>
        <v>0</v>
      </c>
      <c r="CH102" s="85">
        <f t="shared" si="74"/>
        <v>0</v>
      </c>
      <c r="CI102" s="24">
        <v>1</v>
      </c>
      <c r="CJ102" s="24">
        <v>0</v>
      </c>
      <c r="CK102" s="24">
        <v>0</v>
      </c>
      <c r="CL102" s="24">
        <v>0</v>
      </c>
      <c r="CM102" s="85">
        <v>0</v>
      </c>
      <c r="CN102" s="47"/>
    </row>
    <row r="103" spans="1:92" ht="15.75" customHeight="1" x14ac:dyDescent="0.25">
      <c r="A103" s="40"/>
      <c r="D103" s="23" t="s">
        <v>38</v>
      </c>
      <c r="E103" s="23"/>
      <c r="F103" s="23"/>
      <c r="G103" s="23" t="s">
        <v>25</v>
      </c>
      <c r="H103" s="24"/>
      <c r="I103" s="24">
        <v>24</v>
      </c>
      <c r="J103" s="24">
        <v>4</v>
      </c>
      <c r="K103" s="24">
        <v>13</v>
      </c>
      <c r="L103" s="55">
        <v>17</v>
      </c>
      <c r="M103" s="24">
        <v>8</v>
      </c>
      <c r="Q103" s="47"/>
      <c r="R103" s="47"/>
      <c r="S103" s="30"/>
      <c r="T103" s="23"/>
      <c r="Z103" s="24"/>
      <c r="AA103" s="24"/>
      <c r="AB103" s="24"/>
      <c r="AC103" s="24"/>
      <c r="AD103" s="24"/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4</v>
      </c>
      <c r="BB103" s="24">
        <v>0</v>
      </c>
      <c r="BC103" s="24">
        <v>2</v>
      </c>
      <c r="BD103" s="24">
        <f t="shared" si="67"/>
        <v>2</v>
      </c>
      <c r="BE103" s="85">
        <v>0</v>
      </c>
      <c r="BF103" s="84">
        <f t="shared" si="68"/>
        <v>19</v>
      </c>
      <c r="BG103" s="24">
        <f t="shared" si="68"/>
        <v>0</v>
      </c>
      <c r="BH103" s="24">
        <f t="shared" si="68"/>
        <v>4</v>
      </c>
      <c r="BI103" s="24">
        <f t="shared" si="68"/>
        <v>4</v>
      </c>
      <c r="BJ103" s="85">
        <f t="shared" si="68"/>
        <v>4</v>
      </c>
      <c r="BK103" s="24">
        <v>15</v>
      </c>
      <c r="BL103" s="24">
        <v>0</v>
      </c>
      <c r="BM103" s="24">
        <v>2</v>
      </c>
      <c r="BN103" s="24">
        <f t="shared" si="69"/>
        <v>2</v>
      </c>
      <c r="BO103" s="85">
        <v>4</v>
      </c>
      <c r="BP103" s="47"/>
      <c r="BQ103" s="47"/>
      <c r="BR103" s="30">
        <v>6.5</v>
      </c>
      <c r="BS103" s="23" t="s">
        <v>65</v>
      </c>
      <c r="BY103" s="84">
        <v>1</v>
      </c>
      <c r="BZ103" s="24">
        <v>0</v>
      </c>
      <c r="CA103" s="24">
        <v>0</v>
      </c>
      <c r="CB103" s="24">
        <f t="shared" si="66"/>
        <v>0</v>
      </c>
      <c r="CC103" s="85">
        <v>0</v>
      </c>
      <c r="CD103" s="84">
        <f t="shared" ref="CD103:CH118" si="80">+CI103+BY103</f>
        <v>1</v>
      </c>
      <c r="CE103" s="24">
        <f t="shared" si="80"/>
        <v>0</v>
      </c>
      <c r="CF103" s="24">
        <f t="shared" si="80"/>
        <v>0</v>
      </c>
      <c r="CG103" s="24">
        <f t="shared" si="80"/>
        <v>0</v>
      </c>
      <c r="CH103" s="85">
        <f t="shared" si="80"/>
        <v>0</v>
      </c>
      <c r="CI103" s="24">
        <v>0</v>
      </c>
      <c r="CJ103" s="24">
        <v>0</v>
      </c>
      <c r="CK103" s="24">
        <v>0</v>
      </c>
      <c r="CL103" s="24">
        <v>0</v>
      </c>
      <c r="CM103" s="85">
        <v>0</v>
      </c>
      <c r="CN103" s="47"/>
    </row>
    <row r="104" spans="1:92" ht="15.75" customHeight="1" x14ac:dyDescent="0.25">
      <c r="A104" s="40"/>
      <c r="D104" s="23" t="s">
        <v>156</v>
      </c>
      <c r="E104" s="23"/>
      <c r="F104" s="23"/>
      <c r="G104" s="23" t="s">
        <v>131</v>
      </c>
      <c r="H104" s="24"/>
      <c r="I104" s="24">
        <v>24</v>
      </c>
      <c r="J104" s="24">
        <v>5</v>
      </c>
      <c r="K104" s="24">
        <v>11</v>
      </c>
      <c r="L104" s="55">
        <v>16</v>
      </c>
      <c r="M104" s="24">
        <v>10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4</v>
      </c>
      <c r="BB104" s="24">
        <v>0</v>
      </c>
      <c r="BC104" s="24">
        <v>0</v>
      </c>
      <c r="BD104" s="24">
        <f t="shared" si="67"/>
        <v>0</v>
      </c>
      <c r="BE104" s="85">
        <v>2</v>
      </c>
      <c r="BF104" s="84">
        <f t="shared" si="68"/>
        <v>21</v>
      </c>
      <c r="BG104" s="24">
        <f t="shared" si="68"/>
        <v>3</v>
      </c>
      <c r="BH104" s="24">
        <f t="shared" si="68"/>
        <v>4</v>
      </c>
      <c r="BI104" s="24">
        <f t="shared" si="68"/>
        <v>7</v>
      </c>
      <c r="BJ104" s="85">
        <f t="shared" si="68"/>
        <v>2</v>
      </c>
      <c r="BK104" s="24">
        <v>17</v>
      </c>
      <c r="BL104" s="24">
        <v>3</v>
      </c>
      <c r="BM104" s="24">
        <v>4</v>
      </c>
      <c r="BN104" s="24">
        <f t="shared" si="69"/>
        <v>7</v>
      </c>
      <c r="BO104" s="85">
        <v>0</v>
      </c>
      <c r="BP104" s="47"/>
      <c r="BQ104" s="47"/>
      <c r="BR104" s="30">
        <v>8.5</v>
      </c>
      <c r="BS104" s="23" t="s">
        <v>88</v>
      </c>
      <c r="BT104" s="23"/>
      <c r="BU104" s="23"/>
      <c r="BV104" s="23"/>
      <c r="BW104" s="24"/>
      <c r="BX104" s="23"/>
      <c r="BY104" s="84">
        <v>0</v>
      </c>
      <c r="BZ104" s="24">
        <v>0</v>
      </c>
      <c r="CA104" s="24">
        <v>0</v>
      </c>
      <c r="CB104" s="24">
        <f t="shared" si="66"/>
        <v>0</v>
      </c>
      <c r="CC104" s="85">
        <v>0</v>
      </c>
      <c r="CD104" s="84">
        <f t="shared" si="80"/>
        <v>1</v>
      </c>
      <c r="CE104" s="24">
        <f t="shared" si="80"/>
        <v>1</v>
      </c>
      <c r="CF104" s="24">
        <f t="shared" si="80"/>
        <v>0</v>
      </c>
      <c r="CG104" s="24">
        <f t="shared" si="80"/>
        <v>1</v>
      </c>
      <c r="CH104" s="85">
        <f t="shared" si="80"/>
        <v>0</v>
      </c>
      <c r="CI104" s="24">
        <v>1</v>
      </c>
      <c r="CJ104" s="24">
        <v>1</v>
      </c>
      <c r="CK104" s="24">
        <v>0</v>
      </c>
      <c r="CL104" s="24">
        <v>1</v>
      </c>
      <c r="CM104" s="85">
        <v>0</v>
      </c>
      <c r="CN104" s="47"/>
    </row>
    <row r="105" spans="1:92" ht="15.75" customHeight="1" thickBot="1" x14ac:dyDescent="0.3">
      <c r="A105" s="40"/>
      <c r="D105" s="23" t="s">
        <v>83</v>
      </c>
      <c r="E105" s="23"/>
      <c r="F105" s="23"/>
      <c r="G105" s="23" t="s">
        <v>23</v>
      </c>
      <c r="H105" s="24"/>
      <c r="I105" s="24">
        <v>24</v>
      </c>
      <c r="J105" s="24">
        <v>3</v>
      </c>
      <c r="K105" s="24">
        <v>13</v>
      </c>
      <c r="L105" s="55">
        <v>16</v>
      </c>
      <c r="M105" s="24">
        <v>0</v>
      </c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44</v>
      </c>
      <c r="BB105" s="25">
        <f t="shared" ref="BB105" si="81">SUM(BB93:BB104)</f>
        <v>6</v>
      </c>
      <c r="BC105" s="25">
        <f>SUM(BC93:BC104)</f>
        <v>11</v>
      </c>
      <c r="BD105" s="25">
        <f>+BC105+BB105</f>
        <v>17</v>
      </c>
      <c r="BE105" s="89">
        <f>SUM(BE93:BE104)</f>
        <v>8</v>
      </c>
      <c r="BF105" s="88">
        <f>SUM(BF93:BF104)</f>
        <v>286</v>
      </c>
      <c r="BG105" s="25">
        <f t="shared" ref="BG105" si="82">SUM(BG93:BG104)</f>
        <v>56</v>
      </c>
      <c r="BH105" s="25">
        <f>SUM(BH93:BH104)</f>
        <v>92</v>
      </c>
      <c r="BI105" s="25">
        <f>+BH105+BG105</f>
        <v>148</v>
      </c>
      <c r="BJ105" s="89">
        <f>SUM(BJ93:BJ104)</f>
        <v>34</v>
      </c>
      <c r="BK105" s="25">
        <f>SUM(BK93:BK104)</f>
        <v>242</v>
      </c>
      <c r="BL105" s="25">
        <f t="shared" ref="BL105" si="83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7.5</v>
      </c>
      <c r="BS105" s="23" t="s">
        <v>39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 t="shared" si="66"/>
        <v>0</v>
      </c>
      <c r="CC105" s="85">
        <v>0</v>
      </c>
      <c r="CD105" s="84">
        <f t="shared" si="80"/>
        <v>2</v>
      </c>
      <c r="CE105" s="24">
        <f t="shared" si="80"/>
        <v>0</v>
      </c>
      <c r="CF105" s="24">
        <f t="shared" si="80"/>
        <v>0</v>
      </c>
      <c r="CG105" s="24">
        <f t="shared" si="80"/>
        <v>0</v>
      </c>
      <c r="CH105" s="85">
        <f t="shared" si="80"/>
        <v>0</v>
      </c>
      <c r="CI105" s="24">
        <v>2</v>
      </c>
      <c r="CJ105" s="24">
        <v>0</v>
      </c>
      <c r="CK105" s="24">
        <v>0</v>
      </c>
      <c r="CL105" s="24">
        <v>0</v>
      </c>
      <c r="CM105" s="85">
        <v>0</v>
      </c>
      <c r="CN105" s="47"/>
    </row>
    <row r="106" spans="1:92" ht="15.75" customHeight="1" x14ac:dyDescent="0.25">
      <c r="A106" s="40"/>
      <c r="D106" s="23" t="s">
        <v>66</v>
      </c>
      <c r="E106" s="23"/>
      <c r="F106" s="23"/>
      <c r="G106" s="23" t="s">
        <v>131</v>
      </c>
      <c r="H106" s="24"/>
      <c r="I106" s="24">
        <v>22</v>
      </c>
      <c r="J106" s="24">
        <v>2</v>
      </c>
      <c r="K106" s="24">
        <v>14</v>
      </c>
      <c r="L106" s="55">
        <v>16</v>
      </c>
      <c r="M106" s="24">
        <v>2</v>
      </c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22</v>
      </c>
      <c r="BB106" s="24">
        <v>6</v>
      </c>
      <c r="BC106" s="24">
        <v>18</v>
      </c>
      <c r="BD106" s="24">
        <f t="shared" ref="BD106:BD117" si="84">+BB106+BC106</f>
        <v>24</v>
      </c>
      <c r="BE106" s="85">
        <v>0</v>
      </c>
      <c r="BF106" s="84">
        <f t="shared" ref="BF106:BJ117" si="85">+BK106+BA106</f>
        <v>89.5</v>
      </c>
      <c r="BG106" s="24">
        <f t="shared" si="85"/>
        <v>31</v>
      </c>
      <c r="BH106" s="24">
        <f t="shared" si="85"/>
        <v>44</v>
      </c>
      <c r="BI106" s="24">
        <f t="shared" si="85"/>
        <v>75</v>
      </c>
      <c r="BJ106" s="85">
        <f t="shared" si="85"/>
        <v>6</v>
      </c>
      <c r="BK106" s="15">
        <v>67.5</v>
      </c>
      <c r="BL106" s="15">
        <v>25</v>
      </c>
      <c r="BM106" s="15">
        <v>26</v>
      </c>
      <c r="BN106" s="15">
        <f t="shared" ref="BN106:BN117" si="86">+BL106+BM106</f>
        <v>51</v>
      </c>
      <c r="BO106" s="87">
        <v>6</v>
      </c>
      <c r="BP106" s="47"/>
      <c r="BQ106" s="47"/>
      <c r="BR106" s="30">
        <v>8.5</v>
      </c>
      <c r="BS106" s="23" t="s">
        <v>171</v>
      </c>
      <c r="BT106" s="23"/>
      <c r="BU106" s="23"/>
      <c r="BV106" s="23"/>
      <c r="BW106" s="24"/>
      <c r="BX106" s="23"/>
      <c r="BY106" s="84">
        <v>0</v>
      </c>
      <c r="BZ106" s="24">
        <v>0</v>
      </c>
      <c r="CA106" s="24">
        <v>0</v>
      </c>
      <c r="CB106" s="24">
        <f t="shared" si="66"/>
        <v>0</v>
      </c>
      <c r="CC106" s="85">
        <v>0</v>
      </c>
      <c r="CD106" s="84">
        <f t="shared" si="80"/>
        <v>1</v>
      </c>
      <c r="CE106" s="24">
        <f t="shared" si="80"/>
        <v>1</v>
      </c>
      <c r="CF106" s="24">
        <f t="shared" si="80"/>
        <v>0</v>
      </c>
      <c r="CG106" s="24">
        <f t="shared" si="80"/>
        <v>1</v>
      </c>
      <c r="CH106" s="85">
        <f t="shared" si="80"/>
        <v>0</v>
      </c>
      <c r="CI106" s="24">
        <v>1</v>
      </c>
      <c r="CJ106" s="24">
        <v>1</v>
      </c>
      <c r="CK106" s="24">
        <v>0</v>
      </c>
      <c r="CL106" s="24">
        <v>1</v>
      </c>
      <c r="CM106" s="85">
        <v>0</v>
      </c>
      <c r="CN106" s="47"/>
    </row>
    <row r="107" spans="1:92" ht="15.75" customHeight="1" x14ac:dyDescent="0.25">
      <c r="A107" s="40"/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3</v>
      </c>
      <c r="BB107" s="24">
        <v>0</v>
      </c>
      <c r="BC107" s="24">
        <v>0</v>
      </c>
      <c r="BD107" s="24">
        <f t="shared" si="84"/>
        <v>0</v>
      </c>
      <c r="BE107" s="85">
        <v>0</v>
      </c>
      <c r="BF107" s="84">
        <f t="shared" si="85"/>
        <v>22</v>
      </c>
      <c r="BG107" s="24">
        <f t="shared" si="85"/>
        <v>0</v>
      </c>
      <c r="BH107" s="24">
        <f t="shared" si="85"/>
        <v>0</v>
      </c>
      <c r="BI107" s="24">
        <f t="shared" si="85"/>
        <v>0</v>
      </c>
      <c r="BJ107" s="85">
        <f t="shared" si="85"/>
        <v>2</v>
      </c>
      <c r="BK107" s="24">
        <v>19</v>
      </c>
      <c r="BL107" s="24">
        <v>0</v>
      </c>
      <c r="BM107" s="24">
        <v>0</v>
      </c>
      <c r="BN107" s="24">
        <f t="shared" si="86"/>
        <v>0</v>
      </c>
      <c r="BO107" s="85">
        <v>2</v>
      </c>
      <c r="BP107" s="47"/>
      <c r="BQ107" s="47"/>
      <c r="BR107" s="30">
        <v>7.5</v>
      </c>
      <c r="BS107" s="23" t="s">
        <v>41</v>
      </c>
      <c r="BT107" s="23"/>
      <c r="BU107" s="23"/>
      <c r="BV107" s="23"/>
      <c r="BW107" s="24"/>
      <c r="BX107" s="23"/>
      <c r="BY107" s="84">
        <v>1</v>
      </c>
      <c r="BZ107" s="24">
        <v>0</v>
      </c>
      <c r="CA107" s="24">
        <v>1</v>
      </c>
      <c r="CB107" s="24">
        <f t="shared" si="66"/>
        <v>1</v>
      </c>
      <c r="CC107" s="85">
        <v>0</v>
      </c>
      <c r="CD107" s="84">
        <f t="shared" si="80"/>
        <v>4</v>
      </c>
      <c r="CE107" s="24">
        <f t="shared" si="80"/>
        <v>3</v>
      </c>
      <c r="CF107" s="24">
        <f t="shared" si="80"/>
        <v>2</v>
      </c>
      <c r="CG107" s="24">
        <f t="shared" si="80"/>
        <v>5</v>
      </c>
      <c r="CH107" s="85">
        <f t="shared" si="80"/>
        <v>0</v>
      </c>
      <c r="CI107" s="24">
        <v>3</v>
      </c>
      <c r="CJ107" s="24">
        <v>3</v>
      </c>
      <c r="CK107" s="24">
        <v>1</v>
      </c>
      <c r="CL107" s="24">
        <v>4</v>
      </c>
      <c r="CM107" s="85">
        <v>0</v>
      </c>
      <c r="CN107" s="47"/>
    </row>
    <row r="108" spans="1:92" ht="15.75" customHeight="1" x14ac:dyDescent="0.25">
      <c r="A108" s="40"/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4</v>
      </c>
      <c r="BB108" s="24">
        <v>8</v>
      </c>
      <c r="BC108" s="24">
        <v>3</v>
      </c>
      <c r="BD108" s="24">
        <f t="shared" si="84"/>
        <v>11</v>
      </c>
      <c r="BE108" s="85">
        <v>0</v>
      </c>
      <c r="BF108" s="84">
        <f t="shared" si="85"/>
        <v>22</v>
      </c>
      <c r="BG108" s="24">
        <f t="shared" si="85"/>
        <v>26</v>
      </c>
      <c r="BH108" s="24">
        <f t="shared" si="85"/>
        <v>19</v>
      </c>
      <c r="BI108" s="24">
        <f t="shared" si="85"/>
        <v>45</v>
      </c>
      <c r="BJ108" s="85">
        <f t="shared" si="85"/>
        <v>4</v>
      </c>
      <c r="BK108" s="24">
        <v>18</v>
      </c>
      <c r="BL108" s="24">
        <v>18</v>
      </c>
      <c r="BM108" s="24">
        <v>16</v>
      </c>
      <c r="BN108" s="24">
        <f t="shared" si="86"/>
        <v>34</v>
      </c>
      <c r="BO108" s="85">
        <v>4</v>
      </c>
      <c r="BP108" s="47"/>
      <c r="BQ108" s="47"/>
      <c r="BR108" s="30">
        <v>6.5</v>
      </c>
      <c r="BS108" s="23" t="s">
        <v>72</v>
      </c>
      <c r="BT108" s="23"/>
      <c r="BU108" s="23"/>
      <c r="BV108" s="23"/>
      <c r="BW108" s="24"/>
      <c r="BX108" s="23"/>
      <c r="BY108" s="84">
        <v>3</v>
      </c>
      <c r="BZ108" s="24">
        <v>1</v>
      </c>
      <c r="CA108" s="24">
        <v>1</v>
      </c>
      <c r="CB108" s="24">
        <f t="shared" si="66"/>
        <v>2</v>
      </c>
      <c r="CC108" s="85">
        <v>0</v>
      </c>
      <c r="CD108" s="84">
        <f t="shared" si="80"/>
        <v>4</v>
      </c>
      <c r="CE108" s="24">
        <f t="shared" si="80"/>
        <v>1</v>
      </c>
      <c r="CF108" s="24">
        <f t="shared" si="80"/>
        <v>1</v>
      </c>
      <c r="CG108" s="24">
        <f t="shared" si="80"/>
        <v>2</v>
      </c>
      <c r="CH108" s="85">
        <f t="shared" si="80"/>
        <v>0</v>
      </c>
      <c r="CI108" s="24">
        <v>1</v>
      </c>
      <c r="CJ108" s="24">
        <v>0</v>
      </c>
      <c r="CK108" s="24">
        <v>0</v>
      </c>
      <c r="CL108" s="24">
        <v>0</v>
      </c>
      <c r="CM108" s="85">
        <v>0</v>
      </c>
      <c r="CN108" s="47"/>
    </row>
    <row r="109" spans="1:92" ht="15.75" customHeight="1" thickBot="1" x14ac:dyDescent="0.3">
      <c r="A109" s="40"/>
      <c r="D109" s="2" t="s">
        <v>109</v>
      </c>
      <c r="E109" s="2"/>
      <c r="F109" s="2"/>
      <c r="G109" s="4" t="s">
        <v>2</v>
      </c>
      <c r="H109" s="4"/>
      <c r="I109" s="4" t="s">
        <v>4</v>
      </c>
      <c r="J109" s="4" t="s">
        <v>29</v>
      </c>
      <c r="K109" s="4" t="s">
        <v>30</v>
      </c>
      <c r="L109" s="4" t="s">
        <v>31</v>
      </c>
      <c r="M109" s="56" t="s">
        <v>3</v>
      </c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0</v>
      </c>
      <c r="BB109" s="24">
        <v>0</v>
      </c>
      <c r="BC109" s="24">
        <v>0</v>
      </c>
      <c r="BD109" s="24">
        <f t="shared" si="84"/>
        <v>0</v>
      </c>
      <c r="BE109" s="85">
        <v>0</v>
      </c>
      <c r="BF109" s="84">
        <f t="shared" si="85"/>
        <v>18</v>
      </c>
      <c r="BG109" s="24">
        <f t="shared" si="85"/>
        <v>6</v>
      </c>
      <c r="BH109" s="24">
        <f t="shared" si="85"/>
        <v>15</v>
      </c>
      <c r="BI109" s="24">
        <f t="shared" si="85"/>
        <v>21</v>
      </c>
      <c r="BJ109" s="85">
        <f t="shared" si="85"/>
        <v>6</v>
      </c>
      <c r="BK109" s="24">
        <v>18</v>
      </c>
      <c r="BL109" s="24">
        <v>6</v>
      </c>
      <c r="BM109" s="24">
        <v>15</v>
      </c>
      <c r="BN109" s="24">
        <f t="shared" si="86"/>
        <v>21</v>
      </c>
      <c r="BO109" s="85">
        <v>6</v>
      </c>
      <c r="BP109" s="47"/>
      <c r="BQ109" s="47"/>
      <c r="BR109" s="30">
        <v>9</v>
      </c>
      <c r="BS109" s="23" t="s">
        <v>112</v>
      </c>
      <c r="BT109" s="23"/>
      <c r="BU109" s="23"/>
      <c r="BV109" s="23"/>
      <c r="BW109" s="24"/>
      <c r="BX109" s="23"/>
      <c r="BY109" s="84">
        <v>0</v>
      </c>
      <c r="BZ109" s="24">
        <v>0</v>
      </c>
      <c r="CA109" s="24">
        <v>0</v>
      </c>
      <c r="CB109" s="24">
        <f t="shared" si="66"/>
        <v>0</v>
      </c>
      <c r="CC109" s="85">
        <v>0</v>
      </c>
      <c r="CD109" s="84">
        <f t="shared" si="80"/>
        <v>1</v>
      </c>
      <c r="CE109" s="24">
        <f t="shared" si="80"/>
        <v>0</v>
      </c>
      <c r="CF109" s="24">
        <f t="shared" si="80"/>
        <v>0</v>
      </c>
      <c r="CG109" s="24">
        <f t="shared" si="80"/>
        <v>0</v>
      </c>
      <c r="CH109" s="85">
        <f t="shared" si="80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D110" s="23" t="s">
        <v>172</v>
      </c>
      <c r="G110" s="23" t="s">
        <v>19</v>
      </c>
      <c r="H110" s="24"/>
      <c r="I110" s="24">
        <v>25</v>
      </c>
      <c r="J110" s="24">
        <v>10</v>
      </c>
      <c r="K110" s="24">
        <v>25</v>
      </c>
      <c r="L110" s="24">
        <v>35</v>
      </c>
      <c r="M110" s="55">
        <v>14</v>
      </c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84"/>
        <v>0</v>
      </c>
      <c r="BE110" s="85">
        <v>0</v>
      </c>
      <c r="BF110" s="84">
        <f t="shared" si="85"/>
        <v>9</v>
      </c>
      <c r="BG110" s="24">
        <f t="shared" si="85"/>
        <v>1</v>
      </c>
      <c r="BH110" s="24">
        <f t="shared" si="85"/>
        <v>6</v>
      </c>
      <c r="BI110" s="24">
        <f t="shared" si="85"/>
        <v>7</v>
      </c>
      <c r="BJ110" s="85">
        <f t="shared" si="85"/>
        <v>0</v>
      </c>
      <c r="BK110" s="24">
        <v>9</v>
      </c>
      <c r="BL110" s="24">
        <v>1</v>
      </c>
      <c r="BM110" s="24">
        <v>6</v>
      </c>
      <c r="BN110" s="24">
        <f t="shared" si="86"/>
        <v>7</v>
      </c>
      <c r="BO110" s="85">
        <v>0</v>
      </c>
      <c r="BP110" s="47"/>
      <c r="BQ110" s="47"/>
      <c r="BR110" s="30">
        <v>7</v>
      </c>
      <c r="BS110" s="23" t="s">
        <v>44</v>
      </c>
      <c r="BT110" s="23"/>
      <c r="BU110" s="23"/>
      <c r="BV110" s="23"/>
      <c r="BW110" s="24"/>
      <c r="BX110" s="23"/>
      <c r="BY110" s="84">
        <v>1</v>
      </c>
      <c r="BZ110" s="24">
        <v>0</v>
      </c>
      <c r="CA110" s="24">
        <v>0</v>
      </c>
      <c r="CB110" s="24">
        <f t="shared" si="66"/>
        <v>0</v>
      </c>
      <c r="CC110" s="85">
        <v>0</v>
      </c>
      <c r="CD110" s="84">
        <f t="shared" si="80"/>
        <v>2</v>
      </c>
      <c r="CE110" s="24">
        <f t="shared" si="80"/>
        <v>0</v>
      </c>
      <c r="CF110" s="24">
        <f t="shared" si="80"/>
        <v>0</v>
      </c>
      <c r="CG110" s="24">
        <f t="shared" si="80"/>
        <v>0</v>
      </c>
      <c r="CH110" s="85">
        <f t="shared" si="80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x14ac:dyDescent="0.25">
      <c r="A111" s="40"/>
      <c r="D111" s="23" t="s">
        <v>78</v>
      </c>
      <c r="E111" s="23"/>
      <c r="F111" s="23"/>
      <c r="G111" s="23" t="s">
        <v>23</v>
      </c>
      <c r="H111" s="24"/>
      <c r="I111" s="24">
        <v>22</v>
      </c>
      <c r="J111" s="24">
        <v>33</v>
      </c>
      <c r="K111" s="24">
        <v>10</v>
      </c>
      <c r="L111" s="24">
        <v>43</v>
      </c>
      <c r="M111" s="55">
        <v>10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84"/>
        <v>0</v>
      </c>
      <c r="BE111" s="85">
        <v>0</v>
      </c>
      <c r="BF111" s="84">
        <f t="shared" si="85"/>
        <v>5</v>
      </c>
      <c r="BG111" s="24">
        <f t="shared" si="85"/>
        <v>0</v>
      </c>
      <c r="BH111" s="24">
        <f t="shared" si="85"/>
        <v>2</v>
      </c>
      <c r="BI111" s="24">
        <f t="shared" si="85"/>
        <v>2</v>
      </c>
      <c r="BJ111" s="85">
        <f t="shared" si="85"/>
        <v>0</v>
      </c>
      <c r="BK111" s="24">
        <v>5</v>
      </c>
      <c r="BL111" s="24">
        <v>0</v>
      </c>
      <c r="BM111" s="24">
        <v>2</v>
      </c>
      <c r="BN111" s="24">
        <f t="shared" si="86"/>
        <v>2</v>
      </c>
      <c r="BO111" s="85">
        <v>0</v>
      </c>
      <c r="BP111" s="47"/>
      <c r="BQ111" s="47"/>
      <c r="BR111" s="30">
        <v>6</v>
      </c>
      <c r="BS111" s="23" t="s">
        <v>145</v>
      </c>
      <c r="BT111" s="23"/>
      <c r="BU111" s="23"/>
      <c r="BV111" s="23"/>
      <c r="BW111" s="24"/>
      <c r="BX111" s="23"/>
      <c r="BY111" s="84">
        <v>0</v>
      </c>
      <c r="BZ111" s="24">
        <v>0</v>
      </c>
      <c r="CA111" s="24">
        <v>0</v>
      </c>
      <c r="CB111" s="24">
        <f t="shared" si="66"/>
        <v>0</v>
      </c>
      <c r="CC111" s="85">
        <v>0</v>
      </c>
      <c r="CD111" s="84">
        <f t="shared" si="80"/>
        <v>1</v>
      </c>
      <c r="CE111" s="24">
        <f t="shared" si="80"/>
        <v>0</v>
      </c>
      <c r="CF111" s="24">
        <f t="shared" si="80"/>
        <v>0</v>
      </c>
      <c r="CG111" s="24">
        <f t="shared" si="80"/>
        <v>0</v>
      </c>
      <c r="CH111" s="85">
        <f t="shared" si="80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112</v>
      </c>
      <c r="E112" s="23"/>
      <c r="F112" s="23"/>
      <c r="G112" s="23" t="s">
        <v>15</v>
      </c>
      <c r="H112" s="24"/>
      <c r="I112" s="24">
        <v>22</v>
      </c>
      <c r="J112" s="24">
        <v>23</v>
      </c>
      <c r="K112" s="24">
        <v>16</v>
      </c>
      <c r="L112" s="24">
        <v>39</v>
      </c>
      <c r="M112" s="55">
        <v>10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4</v>
      </c>
      <c r="BB112" s="24">
        <v>0</v>
      </c>
      <c r="BC112" s="24">
        <v>2</v>
      </c>
      <c r="BD112" s="24">
        <f t="shared" si="84"/>
        <v>2</v>
      </c>
      <c r="BE112" s="85">
        <v>0</v>
      </c>
      <c r="BF112" s="84">
        <f t="shared" si="85"/>
        <v>26</v>
      </c>
      <c r="BG112" s="24">
        <f t="shared" si="85"/>
        <v>3</v>
      </c>
      <c r="BH112" s="24">
        <f t="shared" si="85"/>
        <v>6</v>
      </c>
      <c r="BI112" s="24">
        <f t="shared" si="85"/>
        <v>9</v>
      </c>
      <c r="BJ112" s="85">
        <f t="shared" si="85"/>
        <v>2</v>
      </c>
      <c r="BK112" s="24">
        <v>22</v>
      </c>
      <c r="BL112" s="24">
        <v>3</v>
      </c>
      <c r="BM112" s="24">
        <v>4</v>
      </c>
      <c r="BN112" s="24">
        <f t="shared" si="86"/>
        <v>7</v>
      </c>
      <c r="BO112" s="85">
        <v>2</v>
      </c>
      <c r="BP112" s="47"/>
      <c r="BQ112" s="47"/>
      <c r="BR112" s="30">
        <v>7</v>
      </c>
      <c r="BS112" s="23" t="s">
        <v>51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 t="shared" si="66"/>
        <v>0</v>
      </c>
      <c r="CC112" s="85">
        <v>0</v>
      </c>
      <c r="CD112" s="84">
        <f t="shared" si="80"/>
        <v>1</v>
      </c>
      <c r="CE112" s="24">
        <f t="shared" si="80"/>
        <v>0</v>
      </c>
      <c r="CF112" s="24">
        <f t="shared" si="80"/>
        <v>0</v>
      </c>
      <c r="CG112" s="24">
        <f t="shared" si="80"/>
        <v>0</v>
      </c>
      <c r="CH112" s="85">
        <f t="shared" si="80"/>
        <v>0</v>
      </c>
      <c r="CI112" s="24">
        <v>1</v>
      </c>
      <c r="CJ112" s="24">
        <v>0</v>
      </c>
      <c r="CK112" s="24">
        <v>0</v>
      </c>
      <c r="CL112" s="24">
        <v>0</v>
      </c>
      <c r="CM112" s="85">
        <v>0</v>
      </c>
      <c r="CN112" s="47"/>
    </row>
    <row r="113" spans="1:92" ht="15.75" customHeight="1" x14ac:dyDescent="0.25">
      <c r="A113" s="40"/>
      <c r="D113" s="23" t="s">
        <v>156</v>
      </c>
      <c r="E113" s="23"/>
      <c r="F113" s="23"/>
      <c r="G113" s="23" t="s">
        <v>131</v>
      </c>
      <c r="H113" s="24"/>
      <c r="I113" s="24">
        <v>24</v>
      </c>
      <c r="J113" s="24">
        <v>5</v>
      </c>
      <c r="K113" s="24">
        <v>11</v>
      </c>
      <c r="L113" s="24">
        <v>16</v>
      </c>
      <c r="M113" s="55">
        <v>10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3</v>
      </c>
      <c r="BB113" s="24">
        <v>0</v>
      </c>
      <c r="BC113" s="24">
        <v>0</v>
      </c>
      <c r="BD113" s="24">
        <f t="shared" si="84"/>
        <v>0</v>
      </c>
      <c r="BE113" s="85">
        <v>0</v>
      </c>
      <c r="BF113" s="84">
        <f t="shared" si="85"/>
        <v>25</v>
      </c>
      <c r="BG113" s="24">
        <f t="shared" si="85"/>
        <v>0</v>
      </c>
      <c r="BH113" s="24">
        <f t="shared" si="85"/>
        <v>4</v>
      </c>
      <c r="BI113" s="24">
        <f t="shared" si="85"/>
        <v>4</v>
      </c>
      <c r="BJ113" s="85">
        <f t="shared" si="85"/>
        <v>2</v>
      </c>
      <c r="BK113" s="24">
        <v>22</v>
      </c>
      <c r="BL113" s="24">
        <v>0</v>
      </c>
      <c r="BM113" s="24">
        <v>4</v>
      </c>
      <c r="BN113" s="24">
        <f t="shared" si="86"/>
        <v>4</v>
      </c>
      <c r="BO113" s="85">
        <v>2</v>
      </c>
      <c r="BP113" s="47"/>
      <c r="BQ113" s="47"/>
      <c r="BR113" s="30">
        <v>8</v>
      </c>
      <c r="BS113" s="23" t="s">
        <v>116</v>
      </c>
      <c r="BT113" s="23"/>
      <c r="BU113" s="23"/>
      <c r="BV113" s="23"/>
      <c r="BW113" s="24"/>
      <c r="BX113" s="23"/>
      <c r="BY113" s="84">
        <v>1</v>
      </c>
      <c r="BZ113" s="24">
        <v>0</v>
      </c>
      <c r="CA113" s="24">
        <v>0</v>
      </c>
      <c r="CB113" s="24">
        <f t="shared" si="66"/>
        <v>0</v>
      </c>
      <c r="CC113" s="85">
        <v>0</v>
      </c>
      <c r="CD113" s="84">
        <f t="shared" si="80"/>
        <v>3</v>
      </c>
      <c r="CE113" s="24">
        <f t="shared" si="80"/>
        <v>1</v>
      </c>
      <c r="CF113" s="24">
        <f t="shared" si="80"/>
        <v>3</v>
      </c>
      <c r="CG113" s="24">
        <f t="shared" si="80"/>
        <v>4</v>
      </c>
      <c r="CH113" s="85">
        <f t="shared" si="80"/>
        <v>0</v>
      </c>
      <c r="CI113" s="24">
        <v>2</v>
      </c>
      <c r="CJ113" s="24">
        <v>1</v>
      </c>
      <c r="CK113" s="24">
        <v>3</v>
      </c>
      <c r="CL113" s="24">
        <v>4</v>
      </c>
      <c r="CM113" s="85">
        <v>0</v>
      </c>
      <c r="CN113" s="47"/>
    </row>
    <row r="114" spans="1:92" ht="15.75" customHeight="1" x14ac:dyDescent="0.25">
      <c r="A114" s="40"/>
      <c r="D114" s="23" t="s">
        <v>41</v>
      </c>
      <c r="E114" s="23"/>
      <c r="F114" s="23"/>
      <c r="G114" s="23" t="s">
        <v>131</v>
      </c>
      <c r="H114" s="24"/>
      <c r="I114" s="24">
        <v>25</v>
      </c>
      <c r="J114" s="24">
        <v>13</v>
      </c>
      <c r="K114" s="24">
        <v>7</v>
      </c>
      <c r="L114" s="24">
        <v>20</v>
      </c>
      <c r="M114" s="55">
        <v>10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84"/>
        <v>0</v>
      </c>
      <c r="BE114" s="85">
        <v>0</v>
      </c>
      <c r="BF114" s="84">
        <f t="shared" si="85"/>
        <v>2.5</v>
      </c>
      <c r="BG114" s="24">
        <f t="shared" si="85"/>
        <v>0</v>
      </c>
      <c r="BH114" s="24">
        <f t="shared" si="85"/>
        <v>0</v>
      </c>
      <c r="BI114" s="24">
        <f t="shared" si="85"/>
        <v>0</v>
      </c>
      <c r="BJ114" s="85">
        <f t="shared" si="85"/>
        <v>2</v>
      </c>
      <c r="BK114" s="24">
        <v>2.5</v>
      </c>
      <c r="BL114" s="24">
        <v>0</v>
      </c>
      <c r="BM114" s="24">
        <v>0</v>
      </c>
      <c r="BN114" s="24">
        <f t="shared" si="86"/>
        <v>0</v>
      </c>
      <c r="BO114" s="85">
        <v>2</v>
      </c>
      <c r="BP114" s="47"/>
      <c r="BQ114" s="47"/>
      <c r="BR114" s="30">
        <v>7</v>
      </c>
      <c r="BS114" s="23" t="s">
        <v>38</v>
      </c>
      <c r="BT114" s="23"/>
      <c r="BU114" s="23"/>
      <c r="BV114" s="23"/>
      <c r="BW114" s="24"/>
      <c r="BX114" s="23"/>
      <c r="BY114" s="84">
        <v>0</v>
      </c>
      <c r="BZ114" s="24">
        <v>0</v>
      </c>
      <c r="CA114" s="24">
        <v>0</v>
      </c>
      <c r="CB114" s="24">
        <f t="shared" si="66"/>
        <v>0</v>
      </c>
      <c r="CC114" s="85">
        <v>0</v>
      </c>
      <c r="CD114" s="84">
        <f t="shared" si="80"/>
        <v>4</v>
      </c>
      <c r="CE114" s="24">
        <f t="shared" si="80"/>
        <v>0</v>
      </c>
      <c r="CF114" s="24">
        <f t="shared" si="80"/>
        <v>2</v>
      </c>
      <c r="CG114" s="24">
        <f t="shared" si="80"/>
        <v>2</v>
      </c>
      <c r="CH114" s="85">
        <f t="shared" si="80"/>
        <v>0</v>
      </c>
      <c r="CI114" s="24">
        <v>4</v>
      </c>
      <c r="CJ114" s="24">
        <v>0</v>
      </c>
      <c r="CK114" s="24">
        <v>2</v>
      </c>
      <c r="CL114" s="24">
        <v>2</v>
      </c>
      <c r="CM114" s="85">
        <v>0</v>
      </c>
      <c r="CN114" s="47"/>
    </row>
    <row r="115" spans="1:92" ht="15.75" customHeight="1" x14ac:dyDescent="0.25">
      <c r="A115" s="40"/>
      <c r="D115" s="23" t="s">
        <v>158</v>
      </c>
      <c r="E115" s="23"/>
      <c r="F115" s="23"/>
      <c r="G115" s="23" t="s">
        <v>131</v>
      </c>
      <c r="H115" s="24"/>
      <c r="I115" s="24">
        <v>26</v>
      </c>
      <c r="J115" s="24">
        <v>33</v>
      </c>
      <c r="K115" s="24">
        <v>27</v>
      </c>
      <c r="L115" s="24">
        <v>60</v>
      </c>
      <c r="M115" s="55">
        <v>10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84"/>
        <v>0</v>
      </c>
      <c r="BE115" s="85">
        <v>0</v>
      </c>
      <c r="BF115" s="84">
        <f t="shared" si="85"/>
        <v>20</v>
      </c>
      <c r="BG115" s="24">
        <f t="shared" si="85"/>
        <v>2</v>
      </c>
      <c r="BH115" s="24">
        <f t="shared" si="85"/>
        <v>4</v>
      </c>
      <c r="BI115" s="24">
        <f t="shared" si="85"/>
        <v>6</v>
      </c>
      <c r="BJ115" s="85">
        <f t="shared" si="85"/>
        <v>4</v>
      </c>
      <c r="BK115" s="24">
        <v>20</v>
      </c>
      <c r="BL115" s="24">
        <v>2</v>
      </c>
      <c r="BM115" s="24">
        <v>4</v>
      </c>
      <c r="BN115" s="24">
        <f t="shared" si="86"/>
        <v>6</v>
      </c>
      <c r="BO115" s="85">
        <v>4</v>
      </c>
      <c r="BP115" s="47"/>
      <c r="BQ115" s="47"/>
      <c r="BR115" s="30">
        <v>6.5</v>
      </c>
      <c r="BS115" s="23" t="s">
        <v>130</v>
      </c>
      <c r="BT115" s="23"/>
      <c r="BU115" s="23"/>
      <c r="BV115" s="23"/>
      <c r="BW115" s="24"/>
      <c r="BX115" s="23"/>
      <c r="BY115" s="84">
        <v>0</v>
      </c>
      <c r="BZ115" s="24">
        <v>0</v>
      </c>
      <c r="CA115" s="24">
        <v>0</v>
      </c>
      <c r="CB115" s="24">
        <f t="shared" si="66"/>
        <v>0</v>
      </c>
      <c r="CC115" s="85">
        <v>0</v>
      </c>
      <c r="CD115" s="84">
        <f t="shared" si="80"/>
        <v>4</v>
      </c>
      <c r="CE115" s="24">
        <f t="shared" si="80"/>
        <v>0</v>
      </c>
      <c r="CF115" s="24">
        <f t="shared" si="80"/>
        <v>3</v>
      </c>
      <c r="CG115" s="24">
        <f t="shared" si="80"/>
        <v>3</v>
      </c>
      <c r="CH115" s="85">
        <f t="shared" si="80"/>
        <v>2</v>
      </c>
      <c r="CI115" s="24">
        <v>4</v>
      </c>
      <c r="CJ115" s="24">
        <v>0</v>
      </c>
      <c r="CK115" s="24">
        <v>3</v>
      </c>
      <c r="CL115" s="24">
        <v>3</v>
      </c>
      <c r="CM115" s="85">
        <v>2</v>
      </c>
      <c r="CN115" s="47"/>
    </row>
    <row r="116" spans="1:92" ht="15.75" customHeight="1" x14ac:dyDescent="0.25">
      <c r="A116" s="40"/>
      <c r="D116" s="23" t="s">
        <v>115</v>
      </c>
      <c r="E116" s="23"/>
      <c r="F116" s="23"/>
      <c r="G116" s="23" t="s">
        <v>23</v>
      </c>
      <c r="H116" s="24"/>
      <c r="I116" s="24">
        <v>19</v>
      </c>
      <c r="J116" s="24">
        <v>0</v>
      </c>
      <c r="K116" s="24">
        <v>13</v>
      </c>
      <c r="L116" s="24">
        <v>13</v>
      </c>
      <c r="M116" s="55">
        <v>8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4</v>
      </c>
      <c r="BB116" s="24">
        <v>1</v>
      </c>
      <c r="BC116" s="24">
        <v>1</v>
      </c>
      <c r="BD116" s="24">
        <f t="shared" si="84"/>
        <v>2</v>
      </c>
      <c r="BE116" s="85">
        <v>0</v>
      </c>
      <c r="BF116" s="84">
        <f t="shared" si="85"/>
        <v>23</v>
      </c>
      <c r="BG116" s="24">
        <f t="shared" si="85"/>
        <v>1</v>
      </c>
      <c r="BH116" s="24">
        <f t="shared" si="85"/>
        <v>4</v>
      </c>
      <c r="BI116" s="24">
        <f t="shared" si="85"/>
        <v>5</v>
      </c>
      <c r="BJ116" s="85">
        <f t="shared" si="85"/>
        <v>2</v>
      </c>
      <c r="BK116" s="24">
        <v>19</v>
      </c>
      <c r="BL116" s="24">
        <v>0</v>
      </c>
      <c r="BM116" s="24">
        <v>3</v>
      </c>
      <c r="BN116" s="24">
        <f t="shared" si="86"/>
        <v>3</v>
      </c>
      <c r="BO116" s="85">
        <v>2</v>
      </c>
      <c r="BP116" s="47"/>
      <c r="BQ116" s="47"/>
      <c r="BR116" s="30">
        <v>8</v>
      </c>
      <c r="BS116" s="23" t="s">
        <v>66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 t="shared" si="66"/>
        <v>0</v>
      </c>
      <c r="CC116" s="85">
        <v>0</v>
      </c>
      <c r="CD116" s="84">
        <f t="shared" si="80"/>
        <v>3</v>
      </c>
      <c r="CE116" s="24">
        <f t="shared" si="80"/>
        <v>0</v>
      </c>
      <c r="CF116" s="24">
        <f t="shared" si="80"/>
        <v>1</v>
      </c>
      <c r="CG116" s="24">
        <f t="shared" si="80"/>
        <v>1</v>
      </c>
      <c r="CH116" s="85">
        <f t="shared" si="80"/>
        <v>2</v>
      </c>
      <c r="CI116" s="24">
        <v>3</v>
      </c>
      <c r="CJ116" s="24">
        <v>0</v>
      </c>
      <c r="CK116" s="24">
        <v>1</v>
      </c>
      <c r="CL116" s="24">
        <v>1</v>
      </c>
      <c r="CM116" s="85">
        <v>2</v>
      </c>
      <c r="CN116" s="47"/>
    </row>
    <row r="117" spans="1:92" ht="15.75" customHeight="1" x14ac:dyDescent="0.25">
      <c r="A117" s="40"/>
      <c r="D117" s="23" t="s">
        <v>173</v>
      </c>
      <c r="E117" s="23"/>
      <c r="F117" s="23"/>
      <c r="G117" s="16" t="s">
        <v>138</v>
      </c>
      <c r="H117" s="24"/>
      <c r="I117" s="24">
        <v>22</v>
      </c>
      <c r="J117" s="24">
        <v>1</v>
      </c>
      <c r="K117" s="24">
        <v>5</v>
      </c>
      <c r="L117" s="24">
        <v>6</v>
      </c>
      <c r="M117" s="55">
        <v>8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4</v>
      </c>
      <c r="BB117" s="24">
        <v>0</v>
      </c>
      <c r="BC117" s="24">
        <v>0</v>
      </c>
      <c r="BD117" s="24">
        <f t="shared" si="84"/>
        <v>0</v>
      </c>
      <c r="BE117" s="85">
        <v>0</v>
      </c>
      <c r="BF117" s="84">
        <f t="shared" si="85"/>
        <v>23</v>
      </c>
      <c r="BG117" s="24">
        <f t="shared" si="85"/>
        <v>0</v>
      </c>
      <c r="BH117" s="24">
        <f t="shared" si="85"/>
        <v>2</v>
      </c>
      <c r="BI117" s="24">
        <f t="shared" si="85"/>
        <v>2</v>
      </c>
      <c r="BJ117" s="85">
        <f t="shared" si="85"/>
        <v>0</v>
      </c>
      <c r="BK117" s="24">
        <v>19</v>
      </c>
      <c r="BL117" s="24">
        <v>0</v>
      </c>
      <c r="BM117" s="24">
        <v>2</v>
      </c>
      <c r="BN117" s="24">
        <f t="shared" si="86"/>
        <v>2</v>
      </c>
      <c r="BO117" s="85">
        <v>0</v>
      </c>
      <c r="BP117" s="47"/>
      <c r="BQ117" s="47"/>
      <c r="BR117" s="30">
        <v>9.5</v>
      </c>
      <c r="BS117" s="23" t="s">
        <v>78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 t="shared" si="66"/>
        <v>0</v>
      </c>
      <c r="CC117" s="85">
        <v>0</v>
      </c>
      <c r="CD117" s="84">
        <f t="shared" si="80"/>
        <v>1</v>
      </c>
      <c r="CE117" s="24">
        <f t="shared" si="80"/>
        <v>2</v>
      </c>
      <c r="CF117" s="24">
        <f t="shared" si="80"/>
        <v>0</v>
      </c>
      <c r="CG117" s="24">
        <f t="shared" si="80"/>
        <v>2</v>
      </c>
      <c r="CH117" s="85">
        <f t="shared" si="80"/>
        <v>0</v>
      </c>
      <c r="CI117" s="24">
        <v>1</v>
      </c>
      <c r="CJ117" s="24">
        <v>2</v>
      </c>
      <c r="CK117" s="24">
        <v>0</v>
      </c>
      <c r="CL117" s="24">
        <v>2</v>
      </c>
      <c r="CM117" s="85">
        <v>0</v>
      </c>
      <c r="CN117" s="47"/>
    </row>
    <row r="118" spans="1:92" ht="15.75" customHeight="1" thickBot="1" x14ac:dyDescent="0.3">
      <c r="A118" s="40"/>
      <c r="D118" s="23" t="s">
        <v>38</v>
      </c>
      <c r="E118" s="23"/>
      <c r="F118" s="23"/>
      <c r="G118" s="23" t="s">
        <v>25</v>
      </c>
      <c r="H118" s="24"/>
      <c r="I118" s="24">
        <v>24</v>
      </c>
      <c r="J118" s="24">
        <v>4</v>
      </c>
      <c r="K118" s="24">
        <v>13</v>
      </c>
      <c r="L118" s="24">
        <v>17</v>
      </c>
      <c r="M118" s="55">
        <v>8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44</v>
      </c>
      <c r="BB118" s="25">
        <f t="shared" ref="BB118" si="87">SUM(BB106:BB117)</f>
        <v>15</v>
      </c>
      <c r="BC118" s="25">
        <f>SUM(BC106:BC117)</f>
        <v>24</v>
      </c>
      <c r="BD118" s="25">
        <f>+BC118+BB118</f>
        <v>39</v>
      </c>
      <c r="BE118" s="89">
        <f>SUM(BE106:BE117)</f>
        <v>0</v>
      </c>
      <c r="BF118" s="88">
        <f>SUM(BF106:BF117)</f>
        <v>285</v>
      </c>
      <c r="BG118" s="25">
        <f t="shared" ref="BG118" si="88">SUM(BG106:BG117)</f>
        <v>70</v>
      </c>
      <c r="BH118" s="25">
        <f>SUM(BH106:BH117)</f>
        <v>106</v>
      </c>
      <c r="BI118" s="25">
        <f>+BH118+BG118</f>
        <v>176</v>
      </c>
      <c r="BJ118" s="89">
        <f>SUM(BJ106:BJ117)</f>
        <v>30</v>
      </c>
      <c r="BK118" s="25">
        <f>SUM(BK106:BK117)</f>
        <v>241</v>
      </c>
      <c r="BL118" s="25">
        <f t="shared" ref="BL118" si="89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30">
        <v>8</v>
      </c>
      <c r="BS118" s="23" t="s">
        <v>123</v>
      </c>
      <c r="BT118" s="23"/>
      <c r="BU118" s="23"/>
      <c r="BV118" s="23"/>
      <c r="BW118" s="24"/>
      <c r="BX118" s="23"/>
      <c r="BY118" s="84">
        <v>0</v>
      </c>
      <c r="BZ118" s="24">
        <v>0</v>
      </c>
      <c r="CA118" s="24">
        <v>0</v>
      </c>
      <c r="CB118" s="24">
        <f t="shared" si="66"/>
        <v>0</v>
      </c>
      <c r="CC118" s="85">
        <v>0</v>
      </c>
      <c r="CD118" s="84">
        <f t="shared" si="80"/>
        <v>1</v>
      </c>
      <c r="CE118" s="24">
        <f t="shared" si="80"/>
        <v>1</v>
      </c>
      <c r="CF118" s="24">
        <f t="shared" si="80"/>
        <v>0</v>
      </c>
      <c r="CG118" s="24">
        <f t="shared" si="80"/>
        <v>1</v>
      </c>
      <c r="CH118" s="85">
        <f t="shared" si="80"/>
        <v>2</v>
      </c>
      <c r="CI118" s="24">
        <v>1</v>
      </c>
      <c r="CJ118" s="24">
        <v>1</v>
      </c>
      <c r="CK118" s="24">
        <v>0</v>
      </c>
      <c r="CL118" s="24">
        <v>1</v>
      </c>
      <c r="CM118" s="85">
        <v>2</v>
      </c>
      <c r="CN118" s="47"/>
    </row>
    <row r="119" spans="1:92" ht="15.75" customHeight="1" x14ac:dyDescent="0.25">
      <c r="A119" s="40"/>
      <c r="D119" s="23" t="s">
        <v>179</v>
      </c>
      <c r="E119" s="23"/>
      <c r="F119" s="23"/>
      <c r="G119" s="23" t="s">
        <v>19</v>
      </c>
      <c r="H119" s="24"/>
      <c r="I119" s="24">
        <v>26</v>
      </c>
      <c r="J119" s="24">
        <v>6</v>
      </c>
      <c r="K119" s="24">
        <v>14</v>
      </c>
      <c r="L119" s="24">
        <v>20</v>
      </c>
      <c r="M119" s="55">
        <v>8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13</v>
      </c>
      <c r="BB119" s="24">
        <v>1</v>
      </c>
      <c r="BC119" s="24">
        <v>4</v>
      </c>
      <c r="BD119" s="24">
        <f t="shared" ref="BD119:BD130" si="90">+BB119+BC119</f>
        <v>5</v>
      </c>
      <c r="BE119" s="85">
        <v>0</v>
      </c>
      <c r="BF119" s="84">
        <f t="shared" ref="BF119:BJ130" si="91">+BK119+BA119</f>
        <v>52</v>
      </c>
      <c r="BG119" s="24">
        <f t="shared" si="91"/>
        <v>5</v>
      </c>
      <c r="BH119" s="24">
        <f t="shared" si="91"/>
        <v>9</v>
      </c>
      <c r="BI119" s="24">
        <f t="shared" si="91"/>
        <v>14</v>
      </c>
      <c r="BJ119" s="85">
        <f t="shared" si="91"/>
        <v>0</v>
      </c>
      <c r="BK119" s="15">
        <v>39</v>
      </c>
      <c r="BL119" s="15">
        <v>4</v>
      </c>
      <c r="BM119" s="15">
        <v>5</v>
      </c>
      <c r="BN119" s="15">
        <f t="shared" ref="BN119:BN130" si="92">+BL119+BM119</f>
        <v>9</v>
      </c>
      <c r="BO119" s="87">
        <v>0</v>
      </c>
      <c r="BP119" s="47"/>
      <c r="BQ119" s="47"/>
      <c r="BR119" s="57"/>
      <c r="BS119" s="34" t="s">
        <v>760</v>
      </c>
      <c r="BT119" s="34"/>
      <c r="BU119" s="34"/>
      <c r="BV119" s="57"/>
      <c r="BW119" s="15"/>
      <c r="BX119" s="34"/>
      <c r="BY119" s="86">
        <f t="shared" ref="BY119:CM119" si="93">SUM(BY82:BY118)</f>
        <v>18</v>
      </c>
      <c r="BZ119" s="15">
        <f t="shared" si="93"/>
        <v>3</v>
      </c>
      <c r="CA119" s="15">
        <f t="shared" si="93"/>
        <v>9</v>
      </c>
      <c r="CB119" s="15">
        <f t="shared" si="93"/>
        <v>12</v>
      </c>
      <c r="CC119" s="87">
        <f t="shared" si="93"/>
        <v>2</v>
      </c>
      <c r="CD119" s="86">
        <f t="shared" si="93"/>
        <v>88.5</v>
      </c>
      <c r="CE119" s="15">
        <f t="shared" si="93"/>
        <v>18</v>
      </c>
      <c r="CF119" s="15">
        <f t="shared" si="93"/>
        <v>29</v>
      </c>
      <c r="CG119" s="15">
        <f t="shared" si="93"/>
        <v>47</v>
      </c>
      <c r="CH119" s="87">
        <f t="shared" si="93"/>
        <v>8</v>
      </c>
      <c r="CI119" s="86">
        <f t="shared" si="93"/>
        <v>70.5</v>
      </c>
      <c r="CJ119" s="15">
        <f t="shared" si="93"/>
        <v>15</v>
      </c>
      <c r="CK119" s="15">
        <f t="shared" si="93"/>
        <v>20</v>
      </c>
      <c r="CL119" s="15">
        <f t="shared" si="93"/>
        <v>35</v>
      </c>
      <c r="CM119" s="87">
        <f t="shared" si="93"/>
        <v>6</v>
      </c>
      <c r="CN119" s="47"/>
    </row>
    <row r="120" spans="1:92" ht="15.75" customHeight="1" thickBot="1" x14ac:dyDescent="0.3">
      <c r="A120" s="40"/>
      <c r="D120" s="23" t="s">
        <v>37</v>
      </c>
      <c r="E120" s="23"/>
      <c r="F120" s="23"/>
      <c r="G120" s="23" t="s">
        <v>17</v>
      </c>
      <c r="H120" s="24"/>
      <c r="I120" s="24">
        <v>18</v>
      </c>
      <c r="J120" s="24">
        <v>6</v>
      </c>
      <c r="K120" s="24">
        <v>15</v>
      </c>
      <c r="L120" s="24">
        <v>21</v>
      </c>
      <c r="M120" s="55">
        <v>6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90"/>
        <v>0</v>
      </c>
      <c r="BE120" s="85">
        <v>0</v>
      </c>
      <c r="BF120" s="84">
        <f t="shared" si="91"/>
        <v>5</v>
      </c>
      <c r="BG120" s="24">
        <f t="shared" si="91"/>
        <v>0</v>
      </c>
      <c r="BH120" s="24">
        <f t="shared" si="91"/>
        <v>0</v>
      </c>
      <c r="BI120" s="24">
        <f t="shared" si="91"/>
        <v>0</v>
      </c>
      <c r="BJ120" s="85">
        <f t="shared" si="91"/>
        <v>0</v>
      </c>
      <c r="BK120" s="24">
        <v>5</v>
      </c>
      <c r="BL120" s="24">
        <v>0</v>
      </c>
      <c r="BM120" s="24">
        <v>0</v>
      </c>
      <c r="BN120" s="24">
        <f t="shared" si="92"/>
        <v>0</v>
      </c>
      <c r="BO120" s="85">
        <v>0</v>
      </c>
      <c r="BP120" s="47"/>
      <c r="BQ120" s="47"/>
      <c r="BR120" s="30"/>
      <c r="BS120" s="23" t="s">
        <v>774</v>
      </c>
      <c r="BT120" s="23"/>
      <c r="BU120" s="23"/>
      <c r="BV120" s="30"/>
      <c r="BW120" s="24"/>
      <c r="BX120" s="23"/>
      <c r="BY120" s="84">
        <f>+BY119+BY55+AC102-1</f>
        <v>96</v>
      </c>
      <c r="BZ120" s="24">
        <f>+BZ119+BZ55</f>
        <v>16</v>
      </c>
      <c r="CA120" s="24">
        <f>+CA119+CA55</f>
        <v>41</v>
      </c>
      <c r="CB120" s="24">
        <f>+CB119+CB55</f>
        <v>57</v>
      </c>
      <c r="CC120" s="85">
        <f>+CC119+CC55</f>
        <v>8</v>
      </c>
      <c r="CD120" s="84">
        <f>+CD119+CD55+AC92-1-1</f>
        <v>521.5</v>
      </c>
      <c r="CE120" s="24">
        <f>+CE119+CE55</f>
        <v>123</v>
      </c>
      <c r="CF120" s="24">
        <f>+CF119+CF55</f>
        <v>190</v>
      </c>
      <c r="CG120" s="24">
        <f>+CG119+CG55</f>
        <v>313</v>
      </c>
      <c r="CH120" s="85">
        <f>+CH119+CH55</f>
        <v>58</v>
      </c>
      <c r="CI120" s="84">
        <f>+CI119+CI55+AC121-1-1</f>
        <v>424.5</v>
      </c>
      <c r="CJ120" s="24">
        <f>+CJ119+CJ55</f>
        <v>107</v>
      </c>
      <c r="CK120" s="24">
        <f>+CK119+CK55</f>
        <v>149</v>
      </c>
      <c r="CL120" s="24">
        <f>+CL119+CL55</f>
        <v>256</v>
      </c>
      <c r="CM120" s="85">
        <f>+CM119+CM55</f>
        <v>50</v>
      </c>
      <c r="CN120" s="47"/>
    </row>
    <row r="121" spans="1:92" ht="15.75" customHeight="1" x14ac:dyDescent="0.25">
      <c r="A121" s="40"/>
      <c r="D121" s="23" t="s">
        <v>62</v>
      </c>
      <c r="E121" s="23"/>
      <c r="F121" s="23"/>
      <c r="G121" s="16" t="s">
        <v>21</v>
      </c>
      <c r="H121" s="24"/>
      <c r="I121" s="24">
        <v>20</v>
      </c>
      <c r="J121" s="24">
        <v>15</v>
      </c>
      <c r="K121" s="24">
        <v>7</v>
      </c>
      <c r="L121" s="24">
        <v>22</v>
      </c>
      <c r="M121" s="55">
        <v>6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4</v>
      </c>
      <c r="BB121" s="24">
        <v>5</v>
      </c>
      <c r="BC121" s="24">
        <v>2</v>
      </c>
      <c r="BD121" s="24">
        <f t="shared" si="90"/>
        <v>7</v>
      </c>
      <c r="BE121" s="85">
        <v>4</v>
      </c>
      <c r="BF121" s="84">
        <f t="shared" si="91"/>
        <v>22</v>
      </c>
      <c r="BG121" s="24">
        <f t="shared" si="91"/>
        <v>23</v>
      </c>
      <c r="BH121" s="24">
        <f t="shared" si="91"/>
        <v>16</v>
      </c>
      <c r="BI121" s="24">
        <f t="shared" si="91"/>
        <v>39</v>
      </c>
      <c r="BJ121" s="85">
        <f t="shared" si="91"/>
        <v>10</v>
      </c>
      <c r="BK121" s="24">
        <v>18</v>
      </c>
      <c r="BL121" s="24">
        <v>18</v>
      </c>
      <c r="BM121" s="24">
        <v>14</v>
      </c>
      <c r="BN121" s="24">
        <f t="shared" si="92"/>
        <v>32</v>
      </c>
      <c r="BO121" s="85">
        <v>6</v>
      </c>
      <c r="BP121" s="47"/>
      <c r="BQ121" s="47"/>
      <c r="BR121" s="16"/>
      <c r="BT121" s="16"/>
      <c r="BU121" s="16"/>
      <c r="BV121" s="16"/>
      <c r="BW121" s="16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47"/>
    </row>
    <row r="122" spans="1:92" ht="15.75" customHeight="1" x14ac:dyDescent="0.25">
      <c r="A122" s="40"/>
      <c r="D122" s="23" t="s">
        <v>105</v>
      </c>
      <c r="E122" s="23"/>
      <c r="F122" s="23"/>
      <c r="G122" s="23" t="s">
        <v>131</v>
      </c>
      <c r="H122" s="24"/>
      <c r="I122" s="24">
        <v>20</v>
      </c>
      <c r="J122" s="24">
        <v>0</v>
      </c>
      <c r="K122" s="24">
        <v>6</v>
      </c>
      <c r="L122" s="24">
        <v>6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3</v>
      </c>
      <c r="BB122" s="24">
        <v>2</v>
      </c>
      <c r="BC122" s="24">
        <v>1</v>
      </c>
      <c r="BD122" s="24">
        <f t="shared" si="90"/>
        <v>3</v>
      </c>
      <c r="BE122" s="85">
        <v>0</v>
      </c>
      <c r="BF122" s="84">
        <f t="shared" si="91"/>
        <v>22</v>
      </c>
      <c r="BG122" s="24">
        <f t="shared" si="91"/>
        <v>4</v>
      </c>
      <c r="BH122" s="24">
        <f t="shared" si="91"/>
        <v>10</v>
      </c>
      <c r="BI122" s="24">
        <f t="shared" si="91"/>
        <v>14</v>
      </c>
      <c r="BJ122" s="85">
        <f t="shared" si="91"/>
        <v>2</v>
      </c>
      <c r="BK122" s="24">
        <v>19</v>
      </c>
      <c r="BL122" s="24">
        <v>2</v>
      </c>
      <c r="BM122" s="24">
        <v>9</v>
      </c>
      <c r="BN122" s="24">
        <f t="shared" si="92"/>
        <v>11</v>
      </c>
      <c r="BO122" s="85">
        <v>2</v>
      </c>
      <c r="BP122" s="47"/>
      <c r="BQ122" s="47"/>
      <c r="BR122" s="30"/>
      <c r="BS122" s="23" t="s">
        <v>107</v>
      </c>
      <c r="BT122" s="23"/>
      <c r="BU122" s="23"/>
      <c r="BV122" s="30"/>
      <c r="BW122" s="24"/>
      <c r="BX122" s="23"/>
      <c r="BY122" s="24">
        <f t="shared" ref="BY122:CM122" si="94">+BA119+BA106+BA93+BA80+BA46+BA33+BA20+BA7</f>
        <v>96</v>
      </c>
      <c r="BZ122" s="24">
        <f t="shared" si="94"/>
        <v>16</v>
      </c>
      <c r="CA122" s="24">
        <f t="shared" si="94"/>
        <v>41</v>
      </c>
      <c r="CB122" s="24">
        <f t="shared" si="94"/>
        <v>57</v>
      </c>
      <c r="CC122" s="24">
        <f t="shared" si="94"/>
        <v>8</v>
      </c>
      <c r="CD122" s="24">
        <f t="shared" si="94"/>
        <v>520.5</v>
      </c>
      <c r="CE122" s="24">
        <f t="shared" si="94"/>
        <v>123</v>
      </c>
      <c r="CF122" s="24">
        <f t="shared" si="94"/>
        <v>190</v>
      </c>
      <c r="CG122" s="24">
        <f t="shared" si="94"/>
        <v>313</v>
      </c>
      <c r="CH122" s="24">
        <f t="shared" si="94"/>
        <v>58</v>
      </c>
      <c r="CI122" s="24">
        <f t="shared" si="94"/>
        <v>424.5</v>
      </c>
      <c r="CJ122" s="24">
        <f t="shared" si="94"/>
        <v>107</v>
      </c>
      <c r="CK122" s="24">
        <f t="shared" si="94"/>
        <v>149</v>
      </c>
      <c r="CL122" s="24">
        <f t="shared" si="94"/>
        <v>256</v>
      </c>
      <c r="CM122" s="24">
        <f t="shared" si="94"/>
        <v>50</v>
      </c>
      <c r="CN122" s="47"/>
    </row>
    <row r="123" spans="1:92" ht="15.75" customHeight="1" x14ac:dyDescent="0.25">
      <c r="A123" s="40"/>
      <c r="D123" s="23" t="s">
        <v>174</v>
      </c>
      <c r="E123" s="23"/>
      <c r="F123" s="23"/>
      <c r="G123" s="23" t="s">
        <v>25</v>
      </c>
      <c r="H123" s="24"/>
      <c r="I123" s="24">
        <v>21</v>
      </c>
      <c r="J123" s="24">
        <v>3</v>
      </c>
      <c r="K123" s="24">
        <v>7</v>
      </c>
      <c r="L123" s="24">
        <v>10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4</v>
      </c>
      <c r="BB123" s="24">
        <v>0</v>
      </c>
      <c r="BC123" s="24">
        <v>0</v>
      </c>
      <c r="BD123" s="24">
        <f t="shared" si="90"/>
        <v>0</v>
      </c>
      <c r="BE123" s="85">
        <v>2</v>
      </c>
      <c r="BF123" s="84">
        <f t="shared" si="91"/>
        <v>26</v>
      </c>
      <c r="BG123" s="24">
        <f t="shared" si="91"/>
        <v>0</v>
      </c>
      <c r="BH123" s="24">
        <f t="shared" si="91"/>
        <v>13</v>
      </c>
      <c r="BI123" s="24">
        <f t="shared" si="91"/>
        <v>13</v>
      </c>
      <c r="BJ123" s="85">
        <f t="shared" si="91"/>
        <v>2</v>
      </c>
      <c r="BK123" s="24">
        <v>22</v>
      </c>
      <c r="BL123" s="24">
        <v>0</v>
      </c>
      <c r="BM123" s="24">
        <v>13</v>
      </c>
      <c r="BN123" s="24">
        <f t="shared" si="92"/>
        <v>13</v>
      </c>
      <c r="BO123" s="85">
        <v>0</v>
      </c>
      <c r="BP123" s="47"/>
      <c r="BQ123" s="47"/>
      <c r="BR123" s="30"/>
      <c r="BS123" s="23"/>
      <c r="BW123" s="24"/>
      <c r="BX123" s="23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47"/>
    </row>
    <row r="124" spans="1:92" ht="15.75" customHeight="1" x14ac:dyDescent="0.25">
      <c r="A124" s="40"/>
      <c r="D124" s="23" t="s">
        <v>104</v>
      </c>
      <c r="E124" s="23"/>
      <c r="F124" s="23"/>
      <c r="G124" s="23" t="s">
        <v>25</v>
      </c>
      <c r="H124" s="24"/>
      <c r="I124" s="24">
        <v>22</v>
      </c>
      <c r="J124" s="24">
        <v>3</v>
      </c>
      <c r="K124" s="24">
        <v>16</v>
      </c>
      <c r="L124" s="24">
        <v>19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3</v>
      </c>
      <c r="BB124" s="24">
        <v>2</v>
      </c>
      <c r="BC124" s="24">
        <v>3</v>
      </c>
      <c r="BD124" s="24">
        <f t="shared" si="90"/>
        <v>5</v>
      </c>
      <c r="BE124" s="85">
        <v>2</v>
      </c>
      <c r="BF124" s="84">
        <f t="shared" si="91"/>
        <v>22</v>
      </c>
      <c r="BG124" s="24">
        <f t="shared" si="91"/>
        <v>20</v>
      </c>
      <c r="BH124" s="24">
        <f t="shared" si="91"/>
        <v>18</v>
      </c>
      <c r="BI124" s="24">
        <f t="shared" si="91"/>
        <v>38</v>
      </c>
      <c r="BJ124" s="85">
        <f t="shared" si="91"/>
        <v>4</v>
      </c>
      <c r="BK124" s="24">
        <v>19</v>
      </c>
      <c r="BL124" s="24">
        <v>18</v>
      </c>
      <c r="BM124" s="24">
        <v>15</v>
      </c>
      <c r="BN124" s="24">
        <f t="shared" si="92"/>
        <v>33</v>
      </c>
      <c r="BO124" s="85">
        <v>2</v>
      </c>
      <c r="BP124" s="47"/>
      <c r="BQ124" s="47"/>
      <c r="BR124" s="30"/>
      <c r="BS124" s="23"/>
      <c r="BT124" s="23"/>
      <c r="BU124" s="23"/>
      <c r="BV124" s="30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119</v>
      </c>
      <c r="E125" s="23"/>
      <c r="F125" s="23"/>
      <c r="G125" s="23" t="s">
        <v>19</v>
      </c>
      <c r="H125" s="24"/>
      <c r="I125" s="24">
        <v>23</v>
      </c>
      <c r="J125" s="24">
        <v>31</v>
      </c>
      <c r="K125" s="24">
        <v>11</v>
      </c>
      <c r="L125" s="24">
        <v>42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3</v>
      </c>
      <c r="BB125" s="24">
        <v>0</v>
      </c>
      <c r="BC125" s="24">
        <v>1</v>
      </c>
      <c r="BD125" s="24">
        <f t="shared" si="90"/>
        <v>1</v>
      </c>
      <c r="BE125" s="85">
        <v>0</v>
      </c>
      <c r="BF125" s="84">
        <f t="shared" si="91"/>
        <v>23</v>
      </c>
      <c r="BG125" s="24">
        <f t="shared" si="91"/>
        <v>1</v>
      </c>
      <c r="BH125" s="24">
        <f t="shared" si="91"/>
        <v>9</v>
      </c>
      <c r="BI125" s="24">
        <f t="shared" si="91"/>
        <v>10</v>
      </c>
      <c r="BJ125" s="85">
        <f t="shared" si="91"/>
        <v>4</v>
      </c>
      <c r="BK125" s="24">
        <v>20</v>
      </c>
      <c r="BL125" s="24">
        <v>1</v>
      </c>
      <c r="BM125" s="24">
        <v>8</v>
      </c>
      <c r="BN125" s="24">
        <f t="shared" si="92"/>
        <v>9</v>
      </c>
      <c r="BO125" s="85">
        <v>4</v>
      </c>
      <c r="BP125" s="47"/>
      <c r="BQ125" s="47"/>
      <c r="BR125" s="30"/>
      <c r="BS125" s="23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 t="s">
        <v>49</v>
      </c>
      <c r="E126" s="23"/>
      <c r="F126" s="23"/>
      <c r="G126" s="16" t="s">
        <v>138</v>
      </c>
      <c r="H126" s="24"/>
      <c r="I126" s="24">
        <v>24</v>
      </c>
      <c r="J126" s="24">
        <v>11</v>
      </c>
      <c r="K126" s="24">
        <v>9</v>
      </c>
      <c r="L126" s="24">
        <v>20</v>
      </c>
      <c r="M126" s="55">
        <v>6</v>
      </c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3</v>
      </c>
      <c r="BB126" s="24">
        <v>0</v>
      </c>
      <c r="BC126" s="24">
        <v>0</v>
      </c>
      <c r="BD126" s="24">
        <f t="shared" si="90"/>
        <v>0</v>
      </c>
      <c r="BE126" s="85">
        <v>0</v>
      </c>
      <c r="BF126" s="84">
        <f t="shared" si="91"/>
        <v>21</v>
      </c>
      <c r="BG126" s="24">
        <f t="shared" si="91"/>
        <v>2</v>
      </c>
      <c r="BH126" s="24">
        <f t="shared" si="91"/>
        <v>3</v>
      </c>
      <c r="BI126" s="24">
        <f t="shared" si="91"/>
        <v>5</v>
      </c>
      <c r="BJ126" s="85">
        <f t="shared" si="91"/>
        <v>2</v>
      </c>
      <c r="BK126" s="24">
        <v>18</v>
      </c>
      <c r="BL126" s="24">
        <v>2</v>
      </c>
      <c r="BM126" s="24">
        <v>3</v>
      </c>
      <c r="BN126" s="24">
        <f t="shared" si="92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D127" s="23" t="s">
        <v>157</v>
      </c>
      <c r="G127" s="16" t="s">
        <v>138</v>
      </c>
      <c r="H127" s="24"/>
      <c r="I127" s="24">
        <v>25</v>
      </c>
      <c r="J127" s="24">
        <v>3</v>
      </c>
      <c r="K127" s="24">
        <v>12</v>
      </c>
      <c r="L127" s="24">
        <v>15</v>
      </c>
      <c r="M127" s="55">
        <v>6</v>
      </c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1</v>
      </c>
      <c r="BB127" s="24">
        <v>0</v>
      </c>
      <c r="BC127" s="24">
        <v>0</v>
      </c>
      <c r="BD127" s="24">
        <f t="shared" si="90"/>
        <v>0</v>
      </c>
      <c r="BE127" s="85">
        <v>0</v>
      </c>
      <c r="BF127" s="84">
        <f t="shared" si="91"/>
        <v>23</v>
      </c>
      <c r="BG127" s="24">
        <f t="shared" si="91"/>
        <v>4</v>
      </c>
      <c r="BH127" s="24">
        <f t="shared" si="91"/>
        <v>7</v>
      </c>
      <c r="BI127" s="24">
        <f t="shared" si="91"/>
        <v>11</v>
      </c>
      <c r="BJ127" s="85">
        <f t="shared" si="91"/>
        <v>0</v>
      </c>
      <c r="BK127" s="24">
        <v>22</v>
      </c>
      <c r="BL127" s="24">
        <v>4</v>
      </c>
      <c r="BM127" s="24">
        <v>7</v>
      </c>
      <c r="BN127" s="24">
        <f t="shared" si="92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D128" s="23" t="s">
        <v>52</v>
      </c>
      <c r="E128" s="23"/>
      <c r="F128" s="23"/>
      <c r="G128" s="23" t="s">
        <v>25</v>
      </c>
      <c r="H128" s="24"/>
      <c r="I128" s="24">
        <v>25</v>
      </c>
      <c r="J128" s="24">
        <v>2</v>
      </c>
      <c r="K128" s="24">
        <v>7</v>
      </c>
      <c r="L128" s="24">
        <v>9</v>
      </c>
      <c r="M128" s="55">
        <v>6</v>
      </c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2</v>
      </c>
      <c r="BB128" s="24">
        <v>1</v>
      </c>
      <c r="BC128" s="24">
        <v>0</v>
      </c>
      <c r="BD128" s="24">
        <f t="shared" si="90"/>
        <v>1</v>
      </c>
      <c r="BE128" s="85">
        <v>0</v>
      </c>
      <c r="BF128" s="84">
        <f t="shared" si="91"/>
        <v>20</v>
      </c>
      <c r="BG128" s="24">
        <f t="shared" si="91"/>
        <v>5</v>
      </c>
      <c r="BH128" s="24">
        <f t="shared" si="91"/>
        <v>6</v>
      </c>
      <c r="BI128" s="24">
        <f t="shared" si="91"/>
        <v>11</v>
      </c>
      <c r="BJ128" s="85">
        <f t="shared" si="91"/>
        <v>0</v>
      </c>
      <c r="BK128" s="24">
        <v>18</v>
      </c>
      <c r="BL128" s="24">
        <v>4</v>
      </c>
      <c r="BM128" s="24">
        <v>6</v>
      </c>
      <c r="BN128" s="24">
        <f t="shared" si="92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D129" s="23" t="s">
        <v>171</v>
      </c>
      <c r="E129" s="23"/>
      <c r="F129" s="23"/>
      <c r="G129" s="23" t="s">
        <v>131</v>
      </c>
      <c r="H129" s="24"/>
      <c r="I129" s="24">
        <v>26</v>
      </c>
      <c r="J129" s="24">
        <v>28</v>
      </c>
      <c r="K129" s="24">
        <v>36</v>
      </c>
      <c r="L129" s="24">
        <v>64</v>
      </c>
      <c r="M129" s="55">
        <v>6</v>
      </c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4</v>
      </c>
      <c r="BB129" s="24">
        <v>0</v>
      </c>
      <c r="BC129" s="24">
        <v>1</v>
      </c>
      <c r="BD129" s="24">
        <f t="shared" si="90"/>
        <v>1</v>
      </c>
      <c r="BE129" s="85">
        <v>0</v>
      </c>
      <c r="BF129" s="84">
        <f t="shared" si="91"/>
        <v>23</v>
      </c>
      <c r="BG129" s="24">
        <f t="shared" si="91"/>
        <v>2</v>
      </c>
      <c r="BH129" s="24">
        <f t="shared" si="91"/>
        <v>5</v>
      </c>
      <c r="BI129" s="24">
        <f t="shared" si="91"/>
        <v>7</v>
      </c>
      <c r="BJ129" s="85">
        <f t="shared" si="91"/>
        <v>0</v>
      </c>
      <c r="BK129" s="24">
        <v>19</v>
      </c>
      <c r="BL129" s="24">
        <v>2</v>
      </c>
      <c r="BM129" s="24">
        <v>4</v>
      </c>
      <c r="BN129" s="24">
        <f t="shared" si="92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D130" s="23"/>
      <c r="G130" s="16"/>
      <c r="H130" s="24"/>
      <c r="I130" s="24"/>
      <c r="J130" s="24"/>
      <c r="K130" s="24"/>
      <c r="L130" s="24"/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4</v>
      </c>
      <c r="BB130" s="24">
        <v>0</v>
      </c>
      <c r="BC130" s="24">
        <v>1</v>
      </c>
      <c r="BD130" s="24">
        <f t="shared" si="90"/>
        <v>1</v>
      </c>
      <c r="BE130" s="85">
        <v>0</v>
      </c>
      <c r="BF130" s="84">
        <f t="shared" si="91"/>
        <v>26</v>
      </c>
      <c r="BG130" s="24">
        <f t="shared" si="91"/>
        <v>0</v>
      </c>
      <c r="BH130" s="24">
        <f t="shared" si="91"/>
        <v>6</v>
      </c>
      <c r="BI130" s="24">
        <f t="shared" si="91"/>
        <v>6</v>
      </c>
      <c r="BJ130" s="85">
        <f t="shared" si="91"/>
        <v>2</v>
      </c>
      <c r="BK130" s="24">
        <v>22</v>
      </c>
      <c r="BL130" s="24">
        <v>0</v>
      </c>
      <c r="BM130" s="24">
        <v>5</v>
      </c>
      <c r="BN130" s="24">
        <f t="shared" si="92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D131" s="23"/>
      <c r="E131" s="23"/>
      <c r="F131" s="23"/>
      <c r="G131" s="16"/>
      <c r="H131" s="24"/>
      <c r="I131" s="24"/>
      <c r="J131" s="24"/>
      <c r="K131" s="24"/>
      <c r="L131" s="24"/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44</v>
      </c>
      <c r="BB131" s="25">
        <f t="shared" ref="BB131" si="95">SUM(BB119:BB130)</f>
        <v>11</v>
      </c>
      <c r="BC131" s="25">
        <f>SUM(BC119:BC130)</f>
        <v>13</v>
      </c>
      <c r="BD131" s="25">
        <f>+BC131+BB131</f>
        <v>24</v>
      </c>
      <c r="BE131" s="89">
        <f>SUM(BE119:BE130)</f>
        <v>8</v>
      </c>
      <c r="BF131" s="88">
        <f>SUM(BF119:BF130)</f>
        <v>285</v>
      </c>
      <c r="BG131" s="25">
        <f t="shared" ref="BG131" si="96">SUM(BG119:BG130)</f>
        <v>66</v>
      </c>
      <c r="BH131" s="25">
        <f>SUM(BH119:BH130)</f>
        <v>102</v>
      </c>
      <c r="BI131" s="25">
        <f>+BH131+BG131</f>
        <v>168</v>
      </c>
      <c r="BJ131" s="89">
        <f>SUM(BJ119:BJ130)</f>
        <v>26</v>
      </c>
      <c r="BK131" s="25">
        <f>SUM(BK119:BK130)</f>
        <v>241</v>
      </c>
      <c r="BL131" s="25">
        <f t="shared" ref="BL131" si="97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351</v>
      </c>
      <c r="BB132" s="95">
        <f t="shared" ref="BB132:BE132" si="98">+BB131+BB118+BB105+BB92+BB58+BB45+BB32+BB19</f>
        <v>80</v>
      </c>
      <c r="BC132" s="95">
        <f t="shared" si="98"/>
        <v>125</v>
      </c>
      <c r="BD132" s="95">
        <f t="shared" si="98"/>
        <v>205</v>
      </c>
      <c r="BE132" s="95">
        <f t="shared" si="98"/>
        <v>50</v>
      </c>
      <c r="BF132" s="94">
        <f>+BF131+BF118+BF105+BF92+BF58+BF45+BF32+BF19</f>
        <v>2280</v>
      </c>
      <c r="BG132" s="95">
        <f t="shared" ref="BG132:BJ132" si="99">+BG131+BG118+BG105+BG92+BG58+BG45+BG32+BG19</f>
        <v>586</v>
      </c>
      <c r="BH132" s="95">
        <f t="shared" si="99"/>
        <v>941</v>
      </c>
      <c r="BI132" s="95">
        <f t="shared" si="99"/>
        <v>1527</v>
      </c>
      <c r="BJ132" s="96">
        <f t="shared" si="99"/>
        <v>304</v>
      </c>
      <c r="BK132" s="95">
        <f>+BK131+BK118+BK105+BK92+BK58+BK45+BK32+BK19</f>
        <v>1929</v>
      </c>
      <c r="BL132" s="95">
        <f t="shared" ref="BL132:BO132" si="100">+BL131+BL118+BL105+BL92+BL58+BL45+BL32+BL19</f>
        <v>506</v>
      </c>
      <c r="BM132" s="95">
        <f t="shared" si="100"/>
        <v>816</v>
      </c>
      <c r="BN132" s="95">
        <f t="shared" si="100"/>
        <v>1322</v>
      </c>
      <c r="BO132" s="96">
        <f t="shared" si="100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26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25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7" si="101">SUMIF($C$4:$C$11,$C150,G$4:G$11)+SUMIF($C$163:$C$170,$C150,G$163:G$170)</f>
        <v>18</v>
      </c>
      <c r="H150" s="67">
        <f t="shared" si="101"/>
        <v>4</v>
      </c>
      <c r="I150" s="67">
        <f t="shared" si="101"/>
        <v>4</v>
      </c>
      <c r="J150" s="67">
        <f t="shared" ref="J150:J154" si="102">G150*2+I150*1</f>
        <v>40</v>
      </c>
      <c r="K150" s="71">
        <f t="shared" ref="K150:K154" si="103">+J150/((G150+H150+I150)*2)</f>
        <v>0.76923076923076927</v>
      </c>
      <c r="L150" s="67">
        <f>SUMIF($C$4:$C$11,$C150,L$4:L$11)+SUMIF($C$163:$C$170,$C150,L$163:L$170)</f>
        <v>97</v>
      </c>
      <c r="M150" s="67">
        <f t="shared" ref="M150:O154" si="104">SUMIF($C$4:$C$11,$C150,M$4:M$11)+SUMIF($C$163:$C$170,$C150,M$163:M$170)</f>
        <v>46</v>
      </c>
      <c r="N150" s="67">
        <f t="shared" si="104"/>
        <v>158</v>
      </c>
      <c r="O150" s="67">
        <f t="shared" si="104"/>
        <v>50</v>
      </c>
      <c r="P150" s="5">
        <v>1</v>
      </c>
      <c r="Q150" s="45"/>
    </row>
    <row r="151" spans="1:92" ht="18" x14ac:dyDescent="0.25">
      <c r="A151" s="40"/>
      <c r="B151" s="67" t="s">
        <v>743</v>
      </c>
      <c r="C151" s="72" t="s">
        <v>23</v>
      </c>
      <c r="D151" s="70"/>
      <c r="E151" s="72"/>
      <c r="F151" s="70"/>
      <c r="G151" s="67">
        <f t="shared" si="101"/>
        <v>17</v>
      </c>
      <c r="H151" s="67">
        <f t="shared" si="101"/>
        <v>5</v>
      </c>
      <c r="I151" s="67">
        <f t="shared" si="101"/>
        <v>4</v>
      </c>
      <c r="J151" s="67">
        <f t="shared" si="102"/>
        <v>38</v>
      </c>
      <c r="K151" s="71">
        <f t="shared" si="103"/>
        <v>0.73076923076923073</v>
      </c>
      <c r="L151" s="67">
        <f t="shared" ref="L151:O157" si="105">SUMIF($C$4:$C$11,$C151,L$4:L$11)+SUMIF($C$163:$C$170,$C151,L$163:L$170)</f>
        <v>89</v>
      </c>
      <c r="M151" s="67">
        <f t="shared" si="104"/>
        <v>55</v>
      </c>
      <c r="N151" s="67">
        <f t="shared" si="104"/>
        <v>147</v>
      </c>
      <c r="O151" s="67">
        <f t="shared" si="104"/>
        <v>46</v>
      </c>
      <c r="P151" s="5">
        <v>2</v>
      </c>
      <c r="Q151" s="40"/>
    </row>
    <row r="152" spans="1:92" ht="18" x14ac:dyDescent="0.25">
      <c r="A152" s="40"/>
      <c r="B152" s="67" t="s">
        <v>742</v>
      </c>
      <c r="C152" s="68" t="s">
        <v>160</v>
      </c>
      <c r="D152" s="69"/>
      <c r="E152" s="68"/>
      <c r="F152" s="70"/>
      <c r="G152" s="67">
        <f t="shared" si="101"/>
        <v>15</v>
      </c>
      <c r="H152" s="67">
        <f t="shared" si="101"/>
        <v>8</v>
      </c>
      <c r="I152" s="67">
        <f t="shared" si="101"/>
        <v>3</v>
      </c>
      <c r="J152" s="67">
        <f t="shared" si="102"/>
        <v>33</v>
      </c>
      <c r="K152" s="71">
        <f t="shared" si="103"/>
        <v>0.63461538461538458</v>
      </c>
      <c r="L152" s="67">
        <f t="shared" si="105"/>
        <v>88</v>
      </c>
      <c r="M152" s="67">
        <f t="shared" si="104"/>
        <v>74</v>
      </c>
      <c r="N152" s="67">
        <f t="shared" si="104"/>
        <v>140</v>
      </c>
      <c r="O152" s="67">
        <f t="shared" si="104"/>
        <v>40</v>
      </c>
      <c r="P152" s="5">
        <v>3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101"/>
        <v>11</v>
      </c>
      <c r="H153" s="67">
        <f t="shared" si="101"/>
        <v>10</v>
      </c>
      <c r="I153" s="67">
        <f t="shared" si="101"/>
        <v>5</v>
      </c>
      <c r="J153" s="67">
        <f t="shared" si="102"/>
        <v>27</v>
      </c>
      <c r="K153" s="71">
        <f t="shared" si="103"/>
        <v>0.51923076923076927</v>
      </c>
      <c r="L153" s="67">
        <f t="shared" si="105"/>
        <v>70</v>
      </c>
      <c r="M153" s="67">
        <f t="shared" si="104"/>
        <v>65</v>
      </c>
      <c r="N153" s="67">
        <f t="shared" si="104"/>
        <v>106</v>
      </c>
      <c r="O153" s="67">
        <f t="shared" si="104"/>
        <v>30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101"/>
        <v>10</v>
      </c>
      <c r="H154" s="67">
        <f t="shared" si="101"/>
        <v>13</v>
      </c>
      <c r="I154" s="67">
        <f t="shared" si="101"/>
        <v>3</v>
      </c>
      <c r="J154" s="67">
        <f t="shared" si="102"/>
        <v>23</v>
      </c>
      <c r="K154" s="71">
        <f t="shared" si="103"/>
        <v>0.44230769230769229</v>
      </c>
      <c r="L154" s="67">
        <f t="shared" si="105"/>
        <v>75</v>
      </c>
      <c r="M154" s="67">
        <f t="shared" si="104"/>
        <v>78</v>
      </c>
      <c r="N154" s="67">
        <f t="shared" si="104"/>
        <v>116</v>
      </c>
      <c r="O154" s="67">
        <f t="shared" si="104"/>
        <v>34</v>
      </c>
      <c r="P154" s="5">
        <v>5</v>
      </c>
      <c r="Q154" s="40"/>
    </row>
    <row r="155" spans="1:92" ht="18" x14ac:dyDescent="0.25">
      <c r="A155" s="40"/>
      <c r="B155" s="67" t="s">
        <v>746</v>
      </c>
      <c r="C155" s="72" t="s">
        <v>21</v>
      </c>
      <c r="D155" s="70"/>
      <c r="E155" s="70"/>
      <c r="F155" s="70"/>
      <c r="G155" s="67">
        <f t="shared" ref="G155:I156" si="106">SUMIF($C$4:$C$11,$C155,G$4:G$11)+SUMIF($C$163:$C$170,$C155,G$163:G$170)</f>
        <v>7</v>
      </c>
      <c r="H155" s="67">
        <f t="shared" si="106"/>
        <v>16</v>
      </c>
      <c r="I155" s="67">
        <f t="shared" si="106"/>
        <v>3</v>
      </c>
      <c r="J155" s="67">
        <f>G155*2+I155*1</f>
        <v>17</v>
      </c>
      <c r="K155" s="71">
        <f>+J155/((G155+H155+I155)*2)</f>
        <v>0.32692307692307693</v>
      </c>
      <c r="L155" s="67">
        <f t="shared" ref="L155:O156" si="107">SUMIF($C$4:$C$11,$C155,L$4:L$11)+SUMIF($C$163:$C$170,$C155,L$163:L$170)</f>
        <v>56</v>
      </c>
      <c r="M155" s="67">
        <f t="shared" si="107"/>
        <v>81</v>
      </c>
      <c r="N155" s="67">
        <f t="shared" si="107"/>
        <v>92</v>
      </c>
      <c r="O155" s="67">
        <f t="shared" si="107"/>
        <v>34</v>
      </c>
      <c r="P155" s="5">
        <v>8</v>
      </c>
      <c r="Q155" s="40"/>
    </row>
    <row r="156" spans="1:92" ht="18" x14ac:dyDescent="0.25">
      <c r="A156" s="40"/>
      <c r="B156" s="67" t="s">
        <v>749</v>
      </c>
      <c r="C156" s="72" t="s">
        <v>15</v>
      </c>
      <c r="D156" s="70"/>
      <c r="E156" s="72"/>
      <c r="F156" s="70"/>
      <c r="G156" s="67">
        <f t="shared" si="106"/>
        <v>7</v>
      </c>
      <c r="H156" s="67">
        <f t="shared" si="106"/>
        <v>17</v>
      </c>
      <c r="I156" s="67">
        <f t="shared" si="106"/>
        <v>2</v>
      </c>
      <c r="J156" s="67">
        <f>G156*2+I156*1</f>
        <v>16</v>
      </c>
      <c r="K156" s="71">
        <f>+J156/((G156+H156+I156)*2)</f>
        <v>0.30769230769230771</v>
      </c>
      <c r="L156" s="67">
        <f t="shared" si="107"/>
        <v>66</v>
      </c>
      <c r="M156" s="67">
        <f t="shared" si="107"/>
        <v>101</v>
      </c>
      <c r="N156" s="67">
        <f t="shared" si="107"/>
        <v>102</v>
      </c>
      <c r="O156" s="67">
        <f t="shared" si="107"/>
        <v>26</v>
      </c>
      <c r="P156" s="5">
        <v>6</v>
      </c>
      <c r="Q156" s="40"/>
    </row>
    <row r="157" spans="1:92" ht="18.75" thickBot="1" x14ac:dyDescent="0.3">
      <c r="A157" s="40"/>
      <c r="B157" s="67" t="s">
        <v>747</v>
      </c>
      <c r="C157" s="68" t="s">
        <v>132</v>
      </c>
      <c r="D157" s="70"/>
      <c r="E157" s="72"/>
      <c r="F157" s="70"/>
      <c r="G157" s="67">
        <f t="shared" si="101"/>
        <v>5</v>
      </c>
      <c r="H157" s="67">
        <f t="shared" si="101"/>
        <v>17</v>
      </c>
      <c r="I157" s="67">
        <f t="shared" si="101"/>
        <v>4</v>
      </c>
      <c r="J157" s="67">
        <f>G157*2+I157*1</f>
        <v>14</v>
      </c>
      <c r="K157" s="71">
        <f>+J157/((G157+H157+I157)*2)</f>
        <v>0.26923076923076922</v>
      </c>
      <c r="L157" s="67">
        <f t="shared" si="105"/>
        <v>45</v>
      </c>
      <c r="M157" s="67">
        <f t="shared" si="105"/>
        <v>86</v>
      </c>
      <c r="N157" s="67">
        <f t="shared" si="105"/>
        <v>80</v>
      </c>
      <c r="O157" s="67">
        <f t="shared" si="105"/>
        <v>44</v>
      </c>
      <c r="P157" s="5">
        <v>7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90</v>
      </c>
      <c r="H158" s="75">
        <f>SUM(H150:H157)</f>
        <v>90</v>
      </c>
      <c r="I158" s="75">
        <f>SUM(I150:I157)</f>
        <v>28</v>
      </c>
      <c r="J158" s="75"/>
      <c r="K158" s="75"/>
      <c r="L158" s="75">
        <f>SUM(L150:L157)</f>
        <v>586</v>
      </c>
      <c r="M158" s="75">
        <f>SUM(M150:M157)</f>
        <v>586</v>
      </c>
      <c r="N158" s="75">
        <f>SUM(N150:N157)</f>
        <v>941</v>
      </c>
      <c r="O158" s="75">
        <f>SUM(O150:O157)</f>
        <v>304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26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C177" s="23"/>
      <c r="D177" s="23" t="s">
        <v>61</v>
      </c>
      <c r="E177" s="23"/>
      <c r="F177" s="23"/>
      <c r="G177" s="23" t="s">
        <v>17</v>
      </c>
      <c r="H177" s="24"/>
      <c r="I177" s="79">
        <v>4</v>
      </c>
      <c r="J177" s="79">
        <v>8</v>
      </c>
      <c r="K177" s="79">
        <v>3</v>
      </c>
      <c r="L177" s="105">
        <f t="shared" ref="L177:L192" si="108">+J177+K177</f>
        <v>11</v>
      </c>
      <c r="M177" s="79">
        <v>0</v>
      </c>
      <c r="O177" s="77"/>
      <c r="P177" s="77"/>
      <c r="Q177" s="47"/>
    </row>
    <row r="178" spans="1:17" ht="15.75" x14ac:dyDescent="0.25">
      <c r="A178" s="40"/>
      <c r="C178" s="23"/>
      <c r="D178" s="23" t="s">
        <v>172</v>
      </c>
      <c r="G178" s="23" t="s">
        <v>19</v>
      </c>
      <c r="H178" s="24"/>
      <c r="I178" s="79">
        <v>4</v>
      </c>
      <c r="J178" s="79">
        <v>2</v>
      </c>
      <c r="K178" s="79">
        <v>8</v>
      </c>
      <c r="L178" s="105">
        <f t="shared" si="108"/>
        <v>10</v>
      </c>
      <c r="M178" s="79">
        <v>0</v>
      </c>
      <c r="O178" s="77"/>
      <c r="P178" s="77"/>
      <c r="Q178" s="47"/>
    </row>
    <row r="179" spans="1:17" ht="15.75" x14ac:dyDescent="0.25">
      <c r="A179" s="40"/>
      <c r="D179" s="23" t="s">
        <v>119</v>
      </c>
      <c r="E179" s="23"/>
      <c r="F179" s="23"/>
      <c r="G179" s="23" t="s">
        <v>19</v>
      </c>
      <c r="H179" s="24"/>
      <c r="I179" s="79">
        <v>3</v>
      </c>
      <c r="J179" s="79">
        <v>7</v>
      </c>
      <c r="K179" s="79">
        <v>1</v>
      </c>
      <c r="L179" s="105">
        <f t="shared" si="108"/>
        <v>8</v>
      </c>
      <c r="M179" s="79">
        <v>0</v>
      </c>
      <c r="O179" s="78"/>
      <c r="P179" s="78"/>
      <c r="Q179" s="47"/>
    </row>
    <row r="180" spans="1:17" ht="15.75" x14ac:dyDescent="0.25">
      <c r="A180" s="40"/>
      <c r="C180" s="23"/>
      <c r="D180" s="23" t="s">
        <v>171</v>
      </c>
      <c r="E180" s="23"/>
      <c r="F180" s="23"/>
      <c r="G180" s="23" t="s">
        <v>131</v>
      </c>
      <c r="H180" s="24"/>
      <c r="I180" s="79">
        <v>4</v>
      </c>
      <c r="J180" s="79">
        <v>5</v>
      </c>
      <c r="K180" s="79">
        <v>3</v>
      </c>
      <c r="L180" s="105">
        <f t="shared" si="108"/>
        <v>8</v>
      </c>
      <c r="M180" s="79">
        <v>0</v>
      </c>
      <c r="O180" s="78"/>
      <c r="P180" s="78"/>
      <c r="Q180" s="47"/>
    </row>
    <row r="181" spans="1:17" ht="15.75" x14ac:dyDescent="0.25">
      <c r="A181" s="40"/>
      <c r="C181" s="23"/>
      <c r="D181" s="23" t="s">
        <v>112</v>
      </c>
      <c r="E181" s="23"/>
      <c r="F181" s="23"/>
      <c r="G181" s="23" t="s">
        <v>15</v>
      </c>
      <c r="H181" s="24"/>
      <c r="I181" s="79">
        <v>4</v>
      </c>
      <c r="J181" s="79">
        <v>5</v>
      </c>
      <c r="K181" s="79">
        <v>2</v>
      </c>
      <c r="L181" s="105">
        <f t="shared" si="108"/>
        <v>7</v>
      </c>
      <c r="M181" s="79">
        <v>4</v>
      </c>
      <c r="O181" s="78"/>
      <c r="P181" s="78"/>
      <c r="Q181" s="47"/>
    </row>
    <row r="182" spans="1:17" ht="15.75" x14ac:dyDescent="0.25">
      <c r="A182" s="40"/>
      <c r="C182" s="23"/>
      <c r="D182" s="23" t="s">
        <v>125</v>
      </c>
      <c r="E182" s="23"/>
      <c r="F182" s="23"/>
      <c r="G182" s="23" t="s">
        <v>25</v>
      </c>
      <c r="H182" s="24"/>
      <c r="I182" s="79">
        <v>4</v>
      </c>
      <c r="J182" s="79">
        <v>5</v>
      </c>
      <c r="K182" s="79">
        <v>1</v>
      </c>
      <c r="L182" s="105">
        <f t="shared" si="108"/>
        <v>6</v>
      </c>
      <c r="M182" s="79">
        <v>0</v>
      </c>
      <c r="O182" s="78"/>
      <c r="P182" s="78"/>
      <c r="Q182" s="47"/>
    </row>
    <row r="183" spans="1:17" ht="15.75" x14ac:dyDescent="0.25">
      <c r="A183" s="40"/>
      <c r="C183" s="23"/>
      <c r="D183" s="23" t="s">
        <v>158</v>
      </c>
      <c r="E183" s="23"/>
      <c r="F183" s="23"/>
      <c r="G183" s="23" t="s">
        <v>131</v>
      </c>
      <c r="H183" s="24"/>
      <c r="I183" s="79">
        <v>4</v>
      </c>
      <c r="J183" s="79">
        <v>1</v>
      </c>
      <c r="K183" s="79">
        <v>5</v>
      </c>
      <c r="L183" s="105">
        <f t="shared" si="108"/>
        <v>6</v>
      </c>
      <c r="M183" s="79">
        <v>2</v>
      </c>
      <c r="O183" s="70"/>
      <c r="P183" s="70"/>
      <c r="Q183" s="47"/>
    </row>
    <row r="184" spans="1:17" ht="15.75" x14ac:dyDescent="0.25">
      <c r="A184" s="40"/>
      <c r="C184" s="23"/>
      <c r="D184" s="23" t="s">
        <v>106</v>
      </c>
      <c r="E184" s="23"/>
      <c r="F184" s="23"/>
      <c r="G184" s="23" t="s">
        <v>15</v>
      </c>
      <c r="H184" s="24"/>
      <c r="I184" s="79">
        <v>3</v>
      </c>
      <c r="J184" s="79">
        <v>2</v>
      </c>
      <c r="K184" s="79">
        <v>3</v>
      </c>
      <c r="L184" s="105">
        <f t="shared" si="108"/>
        <v>5</v>
      </c>
      <c r="M184" s="79">
        <v>2</v>
      </c>
      <c r="O184" s="78"/>
      <c r="P184" s="78"/>
      <c r="Q184" s="47"/>
    </row>
    <row r="185" spans="1:17" ht="15.75" x14ac:dyDescent="0.25">
      <c r="A185" s="40"/>
      <c r="C185" s="23"/>
      <c r="D185" s="23" t="s">
        <v>104</v>
      </c>
      <c r="E185" s="23"/>
      <c r="F185" s="23"/>
      <c r="G185" s="23" t="s">
        <v>25</v>
      </c>
      <c r="H185" s="24"/>
      <c r="I185" s="79">
        <v>4</v>
      </c>
      <c r="J185" s="79">
        <v>1</v>
      </c>
      <c r="K185" s="79">
        <v>4</v>
      </c>
      <c r="L185" s="105">
        <f t="shared" si="108"/>
        <v>5</v>
      </c>
      <c r="M185" s="79">
        <v>2</v>
      </c>
      <c r="O185" s="78"/>
      <c r="P185" s="78"/>
      <c r="Q185" s="47"/>
    </row>
    <row r="186" spans="1:17" ht="15.75" x14ac:dyDescent="0.25">
      <c r="A186" s="40"/>
      <c r="C186" s="23"/>
      <c r="D186" s="23" t="s">
        <v>65</v>
      </c>
      <c r="E186" s="23"/>
      <c r="F186" s="23"/>
      <c r="G186" s="23" t="s">
        <v>131</v>
      </c>
      <c r="H186" s="24"/>
      <c r="I186" s="79">
        <v>4</v>
      </c>
      <c r="J186" s="79">
        <v>1</v>
      </c>
      <c r="K186" s="79">
        <v>4</v>
      </c>
      <c r="L186" s="105">
        <f t="shared" si="108"/>
        <v>5</v>
      </c>
      <c r="M186" s="79">
        <v>0</v>
      </c>
      <c r="N186" s="78"/>
      <c r="O186" s="78"/>
      <c r="P186" s="78"/>
      <c r="Q186" s="47"/>
    </row>
    <row r="187" spans="1:17" ht="15.75" x14ac:dyDescent="0.25">
      <c r="A187" s="40"/>
      <c r="C187" s="23"/>
      <c r="D187" s="23" t="s">
        <v>41</v>
      </c>
      <c r="E187" s="23"/>
      <c r="F187" s="23"/>
      <c r="G187" s="23" t="s">
        <v>131</v>
      </c>
      <c r="H187" s="24"/>
      <c r="I187" s="79">
        <v>4</v>
      </c>
      <c r="J187" s="79">
        <v>4</v>
      </c>
      <c r="K187" s="79">
        <v>0</v>
      </c>
      <c r="L187" s="105">
        <f t="shared" si="108"/>
        <v>4</v>
      </c>
      <c r="M187" s="79">
        <v>0</v>
      </c>
      <c r="N187" s="77"/>
      <c r="O187" s="77"/>
      <c r="P187" s="77"/>
      <c r="Q187" s="47"/>
    </row>
    <row r="188" spans="1:17" ht="15.75" x14ac:dyDescent="0.25">
      <c r="A188" s="40"/>
      <c r="C188" s="23"/>
      <c r="D188" s="23" t="s">
        <v>49</v>
      </c>
      <c r="E188" s="23"/>
      <c r="F188" s="23"/>
      <c r="G188" s="16" t="s">
        <v>138</v>
      </c>
      <c r="H188" s="24"/>
      <c r="I188" s="79">
        <v>4</v>
      </c>
      <c r="J188" s="79">
        <v>3</v>
      </c>
      <c r="K188" s="79">
        <v>1</v>
      </c>
      <c r="L188" s="105">
        <f t="shared" si="108"/>
        <v>4</v>
      </c>
      <c r="M188" s="79">
        <v>2</v>
      </c>
      <c r="N188" s="78"/>
      <c r="O188" s="78"/>
      <c r="P188" s="78"/>
      <c r="Q188" s="47"/>
    </row>
    <row r="189" spans="1:17" ht="15.75" x14ac:dyDescent="0.25">
      <c r="A189" s="40"/>
      <c r="C189" s="23"/>
      <c r="D189" s="23" t="s">
        <v>154</v>
      </c>
      <c r="E189" s="23"/>
      <c r="F189" s="23"/>
      <c r="G189" s="23" t="s">
        <v>25</v>
      </c>
      <c r="H189" s="24"/>
      <c r="I189" s="79">
        <v>4</v>
      </c>
      <c r="J189" s="79">
        <v>2</v>
      </c>
      <c r="K189" s="79">
        <v>2</v>
      </c>
      <c r="L189" s="105">
        <f t="shared" si="108"/>
        <v>4</v>
      </c>
      <c r="M189" s="79">
        <v>0</v>
      </c>
      <c r="O189" s="78"/>
      <c r="P189" s="78"/>
      <c r="Q189" s="47"/>
    </row>
    <row r="190" spans="1:17" ht="18" x14ac:dyDescent="0.25">
      <c r="A190" s="40"/>
      <c r="C190" s="23"/>
      <c r="D190" s="23" t="s">
        <v>178</v>
      </c>
      <c r="E190" s="23"/>
      <c r="F190" s="23"/>
      <c r="G190" s="23" t="s">
        <v>19</v>
      </c>
      <c r="H190" s="24"/>
      <c r="I190" s="79">
        <v>2</v>
      </c>
      <c r="J190" s="79">
        <v>2</v>
      </c>
      <c r="K190" s="79">
        <v>2</v>
      </c>
      <c r="L190" s="105">
        <f t="shared" si="108"/>
        <v>4</v>
      </c>
      <c r="M190" s="79">
        <v>0</v>
      </c>
      <c r="O190" s="67"/>
      <c r="P190" s="70"/>
      <c r="Q190" s="47"/>
    </row>
    <row r="191" spans="1:17" ht="15.75" x14ac:dyDescent="0.25">
      <c r="A191" s="40"/>
      <c r="C191" s="23"/>
      <c r="D191" s="23" t="s">
        <v>38</v>
      </c>
      <c r="E191" s="23"/>
      <c r="F191" s="23"/>
      <c r="G191" s="23" t="s">
        <v>25</v>
      </c>
      <c r="H191" s="24"/>
      <c r="I191" s="79">
        <v>4</v>
      </c>
      <c r="J191" s="79">
        <v>1</v>
      </c>
      <c r="K191" s="79">
        <v>3</v>
      </c>
      <c r="L191" s="105">
        <f t="shared" si="108"/>
        <v>4</v>
      </c>
      <c r="M191" s="79">
        <v>2</v>
      </c>
      <c r="O191" s="77"/>
      <c r="P191" s="77"/>
      <c r="Q191" s="47"/>
    </row>
    <row r="192" spans="1:17" ht="15.75" x14ac:dyDescent="0.25">
      <c r="A192" s="40"/>
      <c r="B192" s="77"/>
      <c r="C192" s="77"/>
      <c r="D192" s="23" t="s">
        <v>174</v>
      </c>
      <c r="E192" s="23"/>
      <c r="F192" s="23"/>
      <c r="G192" s="23" t="s">
        <v>25</v>
      </c>
      <c r="H192" s="24"/>
      <c r="I192" s="79">
        <v>4</v>
      </c>
      <c r="J192" s="79">
        <v>0</v>
      </c>
      <c r="K192" s="79">
        <v>4</v>
      </c>
      <c r="L192" s="105">
        <f t="shared" si="108"/>
        <v>4</v>
      </c>
      <c r="M192" s="79">
        <v>2</v>
      </c>
      <c r="O192" s="77"/>
      <c r="P192" s="77"/>
      <c r="Q192" s="47"/>
    </row>
    <row r="193" spans="1:17" ht="18" x14ac:dyDescent="0.25">
      <c r="A193" s="40"/>
      <c r="B193" s="72"/>
      <c r="C193" s="72"/>
      <c r="D193" s="23"/>
      <c r="F193" s="78"/>
      <c r="G193" s="23"/>
      <c r="H193" s="78"/>
      <c r="I193" s="79"/>
      <c r="J193" s="79"/>
      <c r="K193" s="79"/>
      <c r="M193" s="79"/>
      <c r="O193" s="72"/>
      <c r="P193" s="77"/>
      <c r="Q193" s="47"/>
    </row>
    <row r="194" spans="1:17" ht="18.75" thickBot="1" x14ac:dyDescent="0.3">
      <c r="A194" s="40"/>
      <c r="B194" s="77"/>
      <c r="C194" s="77"/>
      <c r="D194" s="64" t="s">
        <v>109</v>
      </c>
      <c r="E194" s="64"/>
      <c r="F194" s="64"/>
      <c r="G194" s="66" t="s">
        <v>2</v>
      </c>
      <c r="H194" s="66"/>
      <c r="I194" s="66" t="s">
        <v>4</v>
      </c>
      <c r="J194" s="66" t="s">
        <v>29</v>
      </c>
      <c r="K194" s="66" t="s">
        <v>30</v>
      </c>
      <c r="L194" s="66" t="s">
        <v>31</v>
      </c>
      <c r="M194" s="104" t="s">
        <v>3</v>
      </c>
      <c r="N194" s="77"/>
      <c r="O194" s="77"/>
      <c r="P194" s="77"/>
      <c r="Q194" s="47"/>
    </row>
    <row r="195" spans="1:17" ht="18" x14ac:dyDescent="0.25">
      <c r="A195" s="40"/>
      <c r="B195" s="77"/>
      <c r="C195" s="72"/>
      <c r="D195" s="23" t="s">
        <v>112</v>
      </c>
      <c r="E195" s="30"/>
      <c r="F195" s="24"/>
      <c r="G195" s="23" t="s">
        <v>15</v>
      </c>
      <c r="H195" s="24"/>
      <c r="I195" s="79">
        <v>4</v>
      </c>
      <c r="J195" s="79">
        <v>5</v>
      </c>
      <c r="K195" s="79">
        <v>2</v>
      </c>
      <c r="L195" s="79">
        <v>7</v>
      </c>
      <c r="M195" s="105">
        <v>4</v>
      </c>
      <c r="N195" s="72"/>
      <c r="O195" s="77"/>
      <c r="P195" s="77"/>
      <c r="Q195" s="47"/>
    </row>
    <row r="196" spans="1:17" ht="15.75" x14ac:dyDescent="0.25">
      <c r="A196" s="40"/>
      <c r="C196" s="23"/>
      <c r="D196" s="23" t="s">
        <v>52</v>
      </c>
      <c r="E196" s="23"/>
      <c r="F196" s="24"/>
      <c r="G196" s="23" t="s">
        <v>25</v>
      </c>
      <c r="H196" s="24"/>
      <c r="I196" s="79">
        <v>4</v>
      </c>
      <c r="J196" s="79">
        <v>1</v>
      </c>
      <c r="K196" s="79">
        <v>0</v>
      </c>
      <c r="L196" s="79">
        <v>1</v>
      </c>
      <c r="M196" s="105">
        <v>4</v>
      </c>
      <c r="Q196" s="47"/>
    </row>
    <row r="197" spans="1:17" ht="15.75" x14ac:dyDescent="0.25">
      <c r="A197" s="40"/>
      <c r="C197" s="23"/>
      <c r="D197" s="23"/>
      <c r="E197" s="30"/>
      <c r="F197" s="24"/>
      <c r="G197" s="23"/>
      <c r="H197" s="24"/>
      <c r="I197" s="79"/>
      <c r="J197" s="79"/>
      <c r="K197" s="79"/>
      <c r="L197" s="79"/>
      <c r="M197" s="79"/>
      <c r="Q197" s="47"/>
    </row>
    <row r="198" spans="1:17" ht="15.75" x14ac:dyDescent="0.25">
      <c r="A198" s="40"/>
      <c r="C198" s="23"/>
      <c r="D198" s="23"/>
      <c r="E198" s="30"/>
      <c r="F198" s="24"/>
      <c r="G198" s="16"/>
      <c r="H198" s="24"/>
      <c r="I198" s="79"/>
      <c r="J198" s="79"/>
      <c r="K198" s="79"/>
      <c r="L198" s="79"/>
      <c r="M198" s="79"/>
      <c r="Q198" s="47"/>
    </row>
    <row r="199" spans="1:17" ht="15.75" x14ac:dyDescent="0.25">
      <c r="A199" s="40"/>
      <c r="C199" s="23"/>
      <c r="D199" s="23"/>
      <c r="E199" s="23"/>
      <c r="F199" s="24"/>
      <c r="G199" s="23"/>
      <c r="H199" s="24"/>
      <c r="I199" s="79"/>
      <c r="J199" s="79"/>
      <c r="K199" s="79"/>
      <c r="L199" s="79"/>
      <c r="M199" s="79"/>
      <c r="Q199" s="47"/>
    </row>
    <row r="200" spans="1:17" ht="15.75" x14ac:dyDescent="0.25">
      <c r="A200" s="40"/>
      <c r="C200" s="23"/>
      <c r="D200" s="23"/>
      <c r="E200" s="23"/>
      <c r="F200" s="24"/>
      <c r="G200" s="23"/>
      <c r="H200" s="24"/>
      <c r="I200" s="79"/>
      <c r="J200" s="79"/>
      <c r="K200" s="79"/>
      <c r="L200" s="79"/>
      <c r="M200" s="79"/>
      <c r="Q200" s="47"/>
    </row>
    <row r="201" spans="1:17" ht="15.75" x14ac:dyDescent="0.25">
      <c r="A201" s="40"/>
      <c r="C201" s="23"/>
      <c r="D201" s="23"/>
      <c r="E201" s="23"/>
      <c r="F201" s="24"/>
      <c r="G201" s="23"/>
      <c r="H201" s="24"/>
      <c r="I201" s="79"/>
      <c r="J201" s="79"/>
      <c r="K201" s="79"/>
      <c r="L201" s="79"/>
      <c r="M201" s="79"/>
      <c r="Q201" s="47"/>
    </row>
    <row r="202" spans="1:17" ht="15.75" x14ac:dyDescent="0.25">
      <c r="A202" s="40"/>
      <c r="C202" s="23"/>
      <c r="D202" s="23"/>
      <c r="E202" s="30"/>
      <c r="F202" s="24"/>
      <c r="G202" s="16"/>
      <c r="H202" s="24"/>
      <c r="I202" s="79"/>
      <c r="J202" s="79"/>
      <c r="K202" s="79"/>
      <c r="L202" s="79"/>
      <c r="M202" s="79"/>
      <c r="Q202" s="47"/>
    </row>
    <row r="203" spans="1:17" ht="15.75" x14ac:dyDescent="0.25">
      <c r="A203" s="40"/>
      <c r="C203" s="23"/>
      <c r="D203" s="23"/>
      <c r="E203" s="23"/>
      <c r="F203" s="24"/>
      <c r="G203" s="23"/>
      <c r="H203" s="24"/>
      <c r="I203" s="79"/>
      <c r="J203" s="79"/>
      <c r="K203" s="79"/>
      <c r="L203" s="79"/>
      <c r="M203" s="79"/>
      <c r="Q203" s="47"/>
    </row>
    <row r="204" spans="1:17" ht="15.75" x14ac:dyDescent="0.25">
      <c r="A204" s="40"/>
      <c r="C204" s="23"/>
      <c r="D204" s="23"/>
      <c r="E204" s="23"/>
      <c r="F204" s="24"/>
      <c r="G204" s="23"/>
      <c r="H204" s="24"/>
      <c r="I204" s="79"/>
      <c r="J204" s="79"/>
      <c r="K204" s="79"/>
      <c r="L204" s="79"/>
      <c r="M204" s="79"/>
      <c r="Q204" s="47"/>
    </row>
    <row r="205" spans="1:17" ht="15.75" x14ac:dyDescent="0.25">
      <c r="A205" s="40"/>
      <c r="C205" s="23"/>
      <c r="D205" s="23"/>
      <c r="F205" s="24"/>
      <c r="G205" s="16"/>
      <c r="H205" s="24"/>
      <c r="I205" s="79"/>
      <c r="J205" s="79"/>
      <c r="K205" s="79"/>
      <c r="L205" s="79"/>
      <c r="M205" s="79"/>
      <c r="Q205" s="40"/>
    </row>
    <row r="206" spans="1:17" ht="15.75" x14ac:dyDescent="0.25">
      <c r="A206" s="40"/>
      <c r="D206" s="23"/>
      <c r="E206" s="30"/>
      <c r="F206" s="24"/>
      <c r="G206" s="16"/>
      <c r="I206" s="79"/>
      <c r="J206" s="79"/>
      <c r="K206" s="79"/>
      <c r="L206" s="79"/>
      <c r="M206" s="79"/>
      <c r="Q206" s="40"/>
    </row>
    <row r="207" spans="1:17" ht="15.75" x14ac:dyDescent="0.25">
      <c r="A207" s="40"/>
      <c r="C207" s="23"/>
      <c r="D207" s="23"/>
      <c r="E207" s="23"/>
      <c r="F207" s="24"/>
      <c r="G207" s="23"/>
      <c r="I207" s="79"/>
      <c r="J207" s="79"/>
      <c r="K207" s="79"/>
      <c r="L207" s="79"/>
      <c r="M207" s="79"/>
      <c r="Q207" s="40"/>
    </row>
    <row r="208" spans="1:17" ht="15.75" x14ac:dyDescent="0.25">
      <c r="A208" s="40"/>
      <c r="C208" s="23"/>
      <c r="D208" s="23"/>
      <c r="E208" s="30"/>
      <c r="F208" s="24"/>
      <c r="G208" s="16"/>
      <c r="I208" s="79"/>
      <c r="J208" s="79"/>
      <c r="K208" s="79"/>
      <c r="L208" s="79"/>
      <c r="M208" s="79"/>
      <c r="Q208" s="40"/>
    </row>
    <row r="209" spans="1:17" ht="15.75" x14ac:dyDescent="0.25">
      <c r="A209" s="40"/>
      <c r="C209" s="23"/>
      <c r="D209" s="23"/>
      <c r="F209" s="24"/>
      <c r="G209" s="23"/>
      <c r="I209" s="79"/>
      <c r="J209" s="79"/>
      <c r="K209" s="79"/>
      <c r="L209" s="79"/>
      <c r="M209" s="79"/>
      <c r="Q209" s="40"/>
    </row>
    <row r="210" spans="1:17" ht="15.75" x14ac:dyDescent="0.25">
      <c r="A210" s="40"/>
      <c r="D210" s="23"/>
      <c r="E210" s="30"/>
      <c r="F210" s="24"/>
      <c r="G210" s="16"/>
      <c r="I210" s="79"/>
      <c r="J210" s="79"/>
      <c r="K210" s="79"/>
      <c r="L210" s="79"/>
      <c r="M210" s="79"/>
      <c r="Q210" s="45"/>
    </row>
    <row r="211" spans="1:17" ht="15.75" x14ac:dyDescent="0.25">
      <c r="A211" s="40"/>
      <c r="C211" s="23"/>
      <c r="D211" s="23"/>
      <c r="E211" s="30"/>
      <c r="F211" s="24"/>
      <c r="G211" s="16"/>
      <c r="I211" s="79"/>
      <c r="J211" s="79"/>
      <c r="K211" s="79"/>
      <c r="L211" s="79"/>
      <c r="M211" s="79"/>
      <c r="Q211" s="45"/>
    </row>
    <row r="212" spans="1:17" ht="15.75" x14ac:dyDescent="0.25">
      <c r="A212" s="40"/>
      <c r="C212" s="23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sortState xmlns:xlrd2="http://schemas.microsoft.com/office/spreadsheetml/2017/richdata2" ref="B155:P156">
    <sortCondition descending="1" ref="J155:J156"/>
  </sortState>
  <mergeCells count="114">
    <mergeCell ref="AG100:AH100"/>
    <mergeCell ref="AG101:AH101"/>
    <mergeCell ref="AG102:AH102"/>
    <mergeCell ref="AG98:AH98"/>
    <mergeCell ref="BH136:BI136"/>
    <mergeCell ref="CF136:CG136"/>
    <mergeCell ref="B146:P146"/>
    <mergeCell ref="D147:N147"/>
    <mergeCell ref="B161:P161"/>
    <mergeCell ref="U108:AL108"/>
    <mergeCell ref="AG111:AH111"/>
    <mergeCell ref="AG112:AH112"/>
    <mergeCell ref="AG113:AH113"/>
    <mergeCell ref="AG114:AH114"/>
    <mergeCell ref="AG115:AH115"/>
    <mergeCell ref="B174:P174"/>
    <mergeCell ref="BH133:BI133"/>
    <mergeCell ref="CF133:CG133"/>
    <mergeCell ref="BH134:BI134"/>
    <mergeCell ref="CF134:CG134"/>
    <mergeCell ref="BH135:BI135"/>
    <mergeCell ref="CF135:CG135"/>
    <mergeCell ref="AG116:AH116"/>
    <mergeCell ref="AG117:AH117"/>
    <mergeCell ref="AG118:AH118"/>
    <mergeCell ref="AG119:AH119"/>
    <mergeCell ref="AG120:AH120"/>
    <mergeCell ref="AG121:AH121"/>
    <mergeCell ref="U95:AL95"/>
    <mergeCell ref="AG97:AH97"/>
    <mergeCell ref="AG99:AH99"/>
    <mergeCell ref="AG87:AH87"/>
    <mergeCell ref="AG88:AH88"/>
    <mergeCell ref="AG89:AH89"/>
    <mergeCell ref="AG90:AH90"/>
    <mergeCell ref="AG91:AH91"/>
    <mergeCell ref="AG92:AH92"/>
    <mergeCell ref="CI80:CM80"/>
    <mergeCell ref="AG82:AH82"/>
    <mergeCell ref="AG83:AH83"/>
    <mergeCell ref="AG84:AH84"/>
    <mergeCell ref="AG85:AH85"/>
    <mergeCell ref="AG86:AH86"/>
    <mergeCell ref="BA78:BE78"/>
    <mergeCell ref="BF78:BJ78"/>
    <mergeCell ref="BK78:BO78"/>
    <mergeCell ref="U79:AL79"/>
    <mergeCell ref="BY80:CC80"/>
    <mergeCell ref="CD80:CH80"/>
    <mergeCell ref="BA77:BE77"/>
    <mergeCell ref="BF77:BJ77"/>
    <mergeCell ref="BK77:BO77"/>
    <mergeCell ref="BY77:CC77"/>
    <mergeCell ref="CD77:CH77"/>
    <mergeCell ref="CI77:CM77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AG41:AH41"/>
    <mergeCell ref="AG42:AH42"/>
    <mergeCell ref="AG43:AH43"/>
    <mergeCell ref="AG44:AH44"/>
    <mergeCell ref="AG45:AH45"/>
    <mergeCell ref="AG46:AH46"/>
    <mergeCell ref="AG31:AH31"/>
    <mergeCell ref="U35:AL35"/>
    <mergeCell ref="AG37:AH37"/>
    <mergeCell ref="AG38:AH38"/>
    <mergeCell ref="AG39:AH39"/>
    <mergeCell ref="AG40:AH40"/>
    <mergeCell ref="AG25:AH25"/>
    <mergeCell ref="AG26:AH26"/>
    <mergeCell ref="AG27:AH27"/>
    <mergeCell ref="AG28:AH28"/>
    <mergeCell ref="AG29:AH29"/>
    <mergeCell ref="AG30:AH30"/>
    <mergeCell ref="AG15:AH15"/>
    <mergeCell ref="AG16:AH16"/>
    <mergeCell ref="U20:AL20"/>
    <mergeCell ref="AG22:AH22"/>
    <mergeCell ref="AG23:AH23"/>
    <mergeCell ref="AG24:AH24"/>
    <mergeCell ref="AG9:AH9"/>
    <mergeCell ref="AG10:AH10"/>
    <mergeCell ref="AG11:AH11"/>
    <mergeCell ref="AG12:AH12"/>
    <mergeCell ref="AG13:AH13"/>
    <mergeCell ref="E14:F14"/>
    <mergeCell ref="AG14:AH14"/>
    <mergeCell ref="U5:AL5"/>
    <mergeCell ref="BA5:BE5"/>
    <mergeCell ref="BF5:BJ5"/>
    <mergeCell ref="BK5:BO5"/>
    <mergeCell ref="AG7:AH7"/>
    <mergeCell ref="AG8:AH8"/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</mergeCells>
  <conditionalFormatting sqref="Z130">
    <cfRule type="cellIs" dxfId="79" priority="10" operator="notEqual">
      <formula>$Z$129</formula>
    </cfRule>
  </conditionalFormatting>
  <conditionalFormatting sqref="AA130">
    <cfRule type="cellIs" dxfId="78" priority="9" operator="notEqual">
      <formula>$AA$129</formula>
    </cfRule>
  </conditionalFormatting>
  <conditionalFormatting sqref="AB130">
    <cfRule type="cellIs" dxfId="77" priority="8" operator="notEqual">
      <formula>$AB$129</formula>
    </cfRule>
  </conditionalFormatting>
  <conditionalFormatting sqref="AC130">
    <cfRule type="cellIs" dxfId="76" priority="7" operator="notEqual">
      <formula>$AC$129</formula>
    </cfRule>
  </conditionalFormatting>
  <conditionalFormatting sqref="AD130">
    <cfRule type="cellIs" dxfId="75" priority="6" operator="notEqual">
      <formula>$AD$129</formula>
    </cfRule>
  </conditionalFormatting>
  <conditionalFormatting sqref="BY122">
    <cfRule type="cellIs" dxfId="74" priority="5" operator="notEqual">
      <formula>$BY$120</formula>
    </cfRule>
  </conditionalFormatting>
  <conditionalFormatting sqref="BZ122">
    <cfRule type="cellIs" dxfId="73" priority="4" operator="notEqual">
      <formula>$BZ$120</formula>
    </cfRule>
  </conditionalFormatting>
  <conditionalFormatting sqref="CA122">
    <cfRule type="cellIs" dxfId="72" priority="3" operator="notEqual">
      <formula>$CA$120</formula>
    </cfRule>
  </conditionalFormatting>
  <conditionalFormatting sqref="CB122">
    <cfRule type="cellIs" dxfId="71" priority="2" operator="notEqual">
      <formula>$CB$120</formula>
    </cfRule>
  </conditionalFormatting>
  <conditionalFormatting sqref="CC122">
    <cfRule type="cellIs" dxfId="70" priority="1" operator="notEqual">
      <formula>$CC$120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A6CED-8E9B-44AD-AE90-759DCCC005AA}">
  <dimension ref="A1:CN214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25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24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707</v>
      </c>
      <c r="C4" s="6" t="s">
        <v>131</v>
      </c>
      <c r="D4" s="11"/>
      <c r="E4" s="6"/>
      <c r="F4" s="11"/>
      <c r="G4" s="5">
        <v>2</v>
      </c>
      <c r="H4" s="5">
        <v>0</v>
      </c>
      <c r="I4" s="5">
        <v>1</v>
      </c>
      <c r="J4" s="5">
        <f t="shared" ref="J4:J11" si="0">2*G4+I4</f>
        <v>5</v>
      </c>
      <c r="K4" s="38">
        <f t="shared" ref="K4:K11" si="1">+J4/((G4+H4+I4)*2)</f>
        <v>0.83333333333333337</v>
      </c>
      <c r="L4" s="5">
        <f>+$BB$19</f>
        <v>8</v>
      </c>
      <c r="M4" s="5">
        <v>2</v>
      </c>
      <c r="N4" s="5">
        <f>+$BC$19</f>
        <v>12</v>
      </c>
      <c r="O4" s="5">
        <f>+$BE$19</f>
        <v>4</v>
      </c>
      <c r="P4" s="5" t="s">
        <v>778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712</v>
      </c>
      <c r="C5" s="6" t="s">
        <v>21</v>
      </c>
      <c r="D5" s="11"/>
      <c r="E5" s="6"/>
      <c r="F5" s="11"/>
      <c r="G5" s="5">
        <v>2</v>
      </c>
      <c r="H5" s="5">
        <v>1</v>
      </c>
      <c r="I5" s="5">
        <v>0</v>
      </c>
      <c r="J5" s="5">
        <f t="shared" si="0"/>
        <v>4</v>
      </c>
      <c r="K5" s="38">
        <f t="shared" si="1"/>
        <v>0.66666666666666663</v>
      </c>
      <c r="L5" s="5">
        <f>+$BB$105</f>
        <v>6</v>
      </c>
      <c r="M5" s="5">
        <v>4</v>
      </c>
      <c r="N5" s="5">
        <f>+$BC$105</f>
        <v>11</v>
      </c>
      <c r="O5" s="5">
        <f>+$BE$105</f>
        <v>8</v>
      </c>
      <c r="P5" s="5" t="s">
        <v>820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708</v>
      </c>
      <c r="C6" s="6" t="s">
        <v>23</v>
      </c>
      <c r="D6" s="11"/>
      <c r="E6" s="6"/>
      <c r="F6" s="11"/>
      <c r="G6" s="5">
        <v>1</v>
      </c>
      <c r="H6" s="5">
        <v>1</v>
      </c>
      <c r="I6" s="5">
        <v>1</v>
      </c>
      <c r="J6" s="5">
        <f t="shared" si="0"/>
        <v>3</v>
      </c>
      <c r="K6" s="38">
        <f t="shared" si="1"/>
        <v>0.5</v>
      </c>
      <c r="L6" s="5">
        <f>+$BB$92</f>
        <v>2</v>
      </c>
      <c r="M6" s="5">
        <v>2</v>
      </c>
      <c r="N6" s="5">
        <f>+$BC$92</f>
        <v>3</v>
      </c>
      <c r="O6" s="5">
        <f>+$BE$92</f>
        <v>6</v>
      </c>
      <c r="P6" s="5" t="s">
        <v>820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R6" s="30">
        <v>8.5</v>
      </c>
      <c r="BS6" s="23" t="s">
        <v>553</v>
      </c>
      <c r="BT6" s="23"/>
      <c r="BU6" s="23"/>
      <c r="BV6" s="23"/>
      <c r="BW6" s="24"/>
      <c r="BX6" s="23"/>
      <c r="BY6" s="84">
        <v>0</v>
      </c>
      <c r="BZ6" s="24">
        <v>0</v>
      </c>
      <c r="CA6" s="24">
        <v>0</v>
      </c>
      <c r="CB6" s="24">
        <f t="shared" ref="CB6:CB54" si="2">+BZ6+CA6</f>
        <v>0</v>
      </c>
      <c r="CC6" s="85">
        <v>0</v>
      </c>
      <c r="CD6" s="84">
        <f t="shared" ref="CD6:CH54" si="3">+CI6+BY6</f>
        <v>2</v>
      </c>
      <c r="CE6" s="24">
        <f t="shared" si="3"/>
        <v>0</v>
      </c>
      <c r="CF6" s="24">
        <f t="shared" si="3"/>
        <v>0</v>
      </c>
      <c r="CG6" s="24">
        <f t="shared" si="3"/>
        <v>0</v>
      </c>
      <c r="CH6" s="85">
        <f t="shared" si="3"/>
        <v>0</v>
      </c>
      <c r="CI6" s="24">
        <v>2</v>
      </c>
      <c r="CJ6" s="24">
        <v>0</v>
      </c>
      <c r="CK6" s="24">
        <v>0</v>
      </c>
      <c r="CL6" s="24">
        <f t="shared" ref="CL6:CL9" si="4">+CJ6+CK6</f>
        <v>0</v>
      </c>
      <c r="CM6" s="85">
        <v>0</v>
      </c>
      <c r="CN6" s="45"/>
    </row>
    <row r="7" spans="1:92" ht="15.95" customHeight="1" thickBot="1" x14ac:dyDescent="0.3">
      <c r="A7" s="40"/>
      <c r="B7" s="4" t="s">
        <v>732</v>
      </c>
      <c r="C7" s="2" t="s">
        <v>132</v>
      </c>
      <c r="D7" s="80"/>
      <c r="E7" s="80"/>
      <c r="F7" s="80"/>
      <c r="G7" s="4">
        <v>0</v>
      </c>
      <c r="H7" s="4">
        <v>3</v>
      </c>
      <c r="I7" s="4">
        <v>0</v>
      </c>
      <c r="J7" s="4">
        <f t="shared" si="0"/>
        <v>0</v>
      </c>
      <c r="K7" s="81">
        <f t="shared" si="1"/>
        <v>0</v>
      </c>
      <c r="L7" s="4">
        <f>+$BB$32</f>
        <v>2</v>
      </c>
      <c r="M7" s="4">
        <v>10</v>
      </c>
      <c r="N7" s="4">
        <f>+$BC$32</f>
        <v>3</v>
      </c>
      <c r="O7" s="4">
        <f>+$BE$32</f>
        <v>10</v>
      </c>
      <c r="P7" s="4" t="s">
        <v>819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5</v>
      </c>
      <c r="BB7" s="24">
        <v>1</v>
      </c>
      <c r="BC7" s="24">
        <v>2</v>
      </c>
      <c r="BD7" s="24">
        <f t="shared" ref="BD7:BD18" si="5">+BB7+BC7</f>
        <v>3</v>
      </c>
      <c r="BE7" s="85">
        <v>0</v>
      </c>
      <c r="BF7" s="84">
        <f t="shared" ref="BF7:BJ18" si="6">+BK7+BA7</f>
        <v>30</v>
      </c>
      <c r="BG7" s="24">
        <f t="shared" si="6"/>
        <v>5</v>
      </c>
      <c r="BH7" s="24">
        <f t="shared" si="6"/>
        <v>5</v>
      </c>
      <c r="BI7" s="24">
        <f t="shared" si="6"/>
        <v>10</v>
      </c>
      <c r="BJ7" s="85">
        <f t="shared" si="6"/>
        <v>2</v>
      </c>
      <c r="BK7" s="24">
        <v>25</v>
      </c>
      <c r="BL7" s="24">
        <v>4</v>
      </c>
      <c r="BM7" s="24">
        <v>3</v>
      </c>
      <c r="BN7" s="24">
        <f t="shared" ref="BN7:BN18" si="7">+BL7+BM7</f>
        <v>7</v>
      </c>
      <c r="BO7" s="85">
        <v>2</v>
      </c>
      <c r="BP7" s="45"/>
      <c r="BQ7" s="40"/>
      <c r="BR7" s="30">
        <v>9</v>
      </c>
      <c r="BS7" s="23" t="s">
        <v>449</v>
      </c>
      <c r="BT7" s="23"/>
      <c r="BU7" s="23"/>
      <c r="BV7" s="23"/>
      <c r="BW7" s="24"/>
      <c r="BX7" s="23"/>
      <c r="BY7" s="84">
        <v>0</v>
      </c>
      <c r="BZ7" s="24">
        <v>0</v>
      </c>
      <c r="CA7" s="24">
        <v>0</v>
      </c>
      <c r="CB7" s="24">
        <f t="shared" si="2"/>
        <v>0</v>
      </c>
      <c r="CC7" s="85">
        <v>0</v>
      </c>
      <c r="CD7" s="84">
        <f t="shared" si="3"/>
        <v>2</v>
      </c>
      <c r="CE7" s="24">
        <f t="shared" si="3"/>
        <v>0</v>
      </c>
      <c r="CF7" s="24">
        <f t="shared" si="3"/>
        <v>0</v>
      </c>
      <c r="CG7" s="24">
        <f t="shared" si="3"/>
        <v>0</v>
      </c>
      <c r="CH7" s="85">
        <f t="shared" si="3"/>
        <v>0</v>
      </c>
      <c r="CI7" s="24">
        <v>2</v>
      </c>
      <c r="CJ7" s="24">
        <v>0</v>
      </c>
      <c r="CK7" s="24">
        <v>0</v>
      </c>
      <c r="CL7" s="24">
        <f t="shared" si="4"/>
        <v>0</v>
      </c>
      <c r="CM7" s="85">
        <v>0</v>
      </c>
      <c r="CN7" s="45"/>
    </row>
    <row r="8" spans="1:92" ht="15.95" customHeight="1" x14ac:dyDescent="0.25">
      <c r="A8" s="40"/>
      <c r="B8" s="9" t="s">
        <v>711</v>
      </c>
      <c r="C8" s="82" t="s">
        <v>161</v>
      </c>
      <c r="D8" s="35"/>
      <c r="E8" s="82"/>
      <c r="F8" s="35"/>
      <c r="G8" s="9">
        <v>2</v>
      </c>
      <c r="H8" s="9">
        <v>0</v>
      </c>
      <c r="I8" s="9">
        <v>1</v>
      </c>
      <c r="J8" s="9">
        <f t="shared" si="0"/>
        <v>5</v>
      </c>
      <c r="K8" s="83">
        <f t="shared" si="1"/>
        <v>0.83333333333333337</v>
      </c>
      <c r="L8" s="9">
        <f>+$BB$118</f>
        <v>9</v>
      </c>
      <c r="M8" s="9">
        <v>4</v>
      </c>
      <c r="N8" s="9">
        <f>+$BC$118</f>
        <v>14</v>
      </c>
      <c r="O8" s="9">
        <f>+$BE$118</f>
        <v>0</v>
      </c>
      <c r="P8" s="9" t="s">
        <v>780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8">+AD8+AE8+AF8</f>
        <v>19</v>
      </c>
      <c r="AD8" s="24">
        <f t="shared" ref="AD8:AF15" si="9">SUMIF($V$23:$V$30,$V8,AD$23:AD$30)+SUMIF($V$38:$V$45,$V8,AD$38:AD$45)</f>
        <v>12</v>
      </c>
      <c r="AE8" s="24">
        <f t="shared" si="9"/>
        <v>3</v>
      </c>
      <c r="AF8" s="24">
        <f t="shared" si="9"/>
        <v>4</v>
      </c>
      <c r="AG8" s="115">
        <f t="shared" ref="AG8:AG16" si="10">+(AD8*2+AF8)/(2*AC8)</f>
        <v>0.73684210526315785</v>
      </c>
      <c r="AH8" s="115"/>
      <c r="AI8" s="24">
        <f t="shared" ref="AI8:AK15" si="11">SUMIF($V$23:$V$30,$V8,AI$23:AI$30)+SUMIF($V$38:$V$45,$V8,AI$38:AI$45)</f>
        <v>36</v>
      </c>
      <c r="AJ8" s="24">
        <f t="shared" si="11"/>
        <v>0</v>
      </c>
      <c r="AK8" s="24">
        <f t="shared" si="11"/>
        <v>2</v>
      </c>
      <c r="AL8" s="26">
        <f t="shared" ref="AL8:AL16" si="12">+AI8/AC8</f>
        <v>1.8947368421052631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3</v>
      </c>
      <c r="BB8" s="24">
        <v>0</v>
      </c>
      <c r="BC8" s="24">
        <v>0</v>
      </c>
      <c r="BD8" s="24">
        <f t="shared" si="5"/>
        <v>0</v>
      </c>
      <c r="BE8" s="85">
        <v>0</v>
      </c>
      <c r="BF8" s="84">
        <f t="shared" si="6"/>
        <v>19</v>
      </c>
      <c r="BG8" s="24">
        <f t="shared" si="6"/>
        <v>0</v>
      </c>
      <c r="BH8" s="24">
        <f t="shared" si="6"/>
        <v>1</v>
      </c>
      <c r="BI8" s="24">
        <f t="shared" si="6"/>
        <v>1</v>
      </c>
      <c r="BJ8" s="85">
        <f t="shared" si="6"/>
        <v>0</v>
      </c>
      <c r="BK8" s="24">
        <v>16</v>
      </c>
      <c r="BL8" s="24">
        <v>0</v>
      </c>
      <c r="BM8" s="24">
        <v>1</v>
      </c>
      <c r="BN8" s="24">
        <f t="shared" si="7"/>
        <v>1</v>
      </c>
      <c r="BO8" s="85">
        <v>0</v>
      </c>
      <c r="BP8" s="45"/>
      <c r="BQ8" s="40"/>
      <c r="BR8" s="30">
        <v>8</v>
      </c>
      <c r="BS8" s="23" t="s">
        <v>492</v>
      </c>
      <c r="BT8" s="23"/>
      <c r="BU8" s="23"/>
      <c r="BV8" s="23"/>
      <c r="BW8" s="24"/>
      <c r="BX8" s="23"/>
      <c r="BY8" s="84">
        <v>3</v>
      </c>
      <c r="BZ8" s="24">
        <v>1</v>
      </c>
      <c r="CA8" s="24">
        <v>1</v>
      </c>
      <c r="CB8" s="24">
        <f t="shared" si="2"/>
        <v>2</v>
      </c>
      <c r="CC8" s="85">
        <v>0</v>
      </c>
      <c r="CD8" s="84">
        <f t="shared" si="3"/>
        <v>8</v>
      </c>
      <c r="CE8" s="24">
        <f t="shared" si="3"/>
        <v>2</v>
      </c>
      <c r="CF8" s="24">
        <f t="shared" si="3"/>
        <v>5</v>
      </c>
      <c r="CG8" s="24">
        <f t="shared" si="3"/>
        <v>7</v>
      </c>
      <c r="CH8" s="85">
        <f t="shared" si="3"/>
        <v>2</v>
      </c>
      <c r="CI8" s="24">
        <v>5</v>
      </c>
      <c r="CJ8" s="24">
        <v>1</v>
      </c>
      <c r="CK8" s="24">
        <v>4</v>
      </c>
      <c r="CL8" s="24">
        <f t="shared" si="4"/>
        <v>5</v>
      </c>
      <c r="CM8" s="85">
        <v>2</v>
      </c>
      <c r="CN8" s="45"/>
    </row>
    <row r="9" spans="1:92" ht="15.95" customHeight="1" x14ac:dyDescent="0.25">
      <c r="A9" s="40"/>
      <c r="B9" s="5" t="s">
        <v>709</v>
      </c>
      <c r="C9" s="6" t="s">
        <v>160</v>
      </c>
      <c r="D9" s="11"/>
      <c r="E9" s="11"/>
      <c r="F9" s="11"/>
      <c r="G9" s="5">
        <v>2</v>
      </c>
      <c r="H9" s="5">
        <v>1</v>
      </c>
      <c r="I9" s="5">
        <v>0</v>
      </c>
      <c r="J9" s="5">
        <f t="shared" si="0"/>
        <v>4</v>
      </c>
      <c r="K9" s="38">
        <f t="shared" si="1"/>
        <v>0.66666666666666663</v>
      </c>
      <c r="L9" s="5">
        <f>+$BB$58</f>
        <v>8</v>
      </c>
      <c r="M9" s="5">
        <v>7</v>
      </c>
      <c r="N9" s="5">
        <f>+$BC$58</f>
        <v>14</v>
      </c>
      <c r="O9" s="5">
        <f>+$BE$58</f>
        <v>0</v>
      </c>
      <c r="P9" s="5" t="s">
        <v>821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8"/>
        <v>17</v>
      </c>
      <c r="AD9" s="24">
        <f t="shared" si="9"/>
        <v>11</v>
      </c>
      <c r="AE9" s="24">
        <f t="shared" si="9"/>
        <v>4</v>
      </c>
      <c r="AF9" s="24">
        <f t="shared" si="9"/>
        <v>2</v>
      </c>
      <c r="AG9" s="115">
        <f t="shared" si="10"/>
        <v>0.70588235294117652</v>
      </c>
      <c r="AH9" s="115"/>
      <c r="AI9" s="24">
        <f t="shared" si="11"/>
        <v>35</v>
      </c>
      <c r="AJ9" s="24">
        <f t="shared" si="11"/>
        <v>1</v>
      </c>
      <c r="AK9" s="24">
        <f t="shared" si="11"/>
        <v>3</v>
      </c>
      <c r="AL9" s="26">
        <f t="shared" si="12"/>
        <v>2.0588235294117645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3</v>
      </c>
      <c r="BB9" s="24">
        <v>0</v>
      </c>
      <c r="BC9" s="24">
        <v>3</v>
      </c>
      <c r="BD9" s="24">
        <f t="shared" si="5"/>
        <v>3</v>
      </c>
      <c r="BE9" s="85">
        <v>2</v>
      </c>
      <c r="BF9" s="84">
        <f t="shared" si="6"/>
        <v>25</v>
      </c>
      <c r="BG9" s="24">
        <f t="shared" si="6"/>
        <v>32</v>
      </c>
      <c r="BH9" s="24">
        <f t="shared" si="6"/>
        <v>25</v>
      </c>
      <c r="BI9" s="24">
        <f t="shared" si="6"/>
        <v>57</v>
      </c>
      <c r="BJ9" s="85">
        <f t="shared" si="6"/>
        <v>10</v>
      </c>
      <c r="BK9" s="24">
        <v>22</v>
      </c>
      <c r="BL9" s="24">
        <v>32</v>
      </c>
      <c r="BM9" s="24">
        <v>22</v>
      </c>
      <c r="BN9" s="24">
        <f t="shared" si="7"/>
        <v>54</v>
      </c>
      <c r="BO9" s="85">
        <v>8</v>
      </c>
      <c r="BP9" s="45"/>
      <c r="BQ9" s="40"/>
      <c r="BR9" s="30">
        <v>6</v>
      </c>
      <c r="BS9" s="23" t="s">
        <v>551</v>
      </c>
      <c r="BT9" s="23"/>
      <c r="BU9" s="23"/>
      <c r="BV9" s="23"/>
      <c r="BW9" s="24"/>
      <c r="BX9" s="23"/>
      <c r="BY9" s="84">
        <v>0</v>
      </c>
      <c r="BZ9" s="24">
        <v>0</v>
      </c>
      <c r="CA9" s="24">
        <v>0</v>
      </c>
      <c r="CB9" s="24">
        <f t="shared" si="2"/>
        <v>0</v>
      </c>
      <c r="CC9" s="85">
        <v>0</v>
      </c>
      <c r="CD9" s="84">
        <f t="shared" si="3"/>
        <v>1</v>
      </c>
      <c r="CE9" s="24">
        <f t="shared" si="3"/>
        <v>0</v>
      </c>
      <c r="CF9" s="24">
        <f t="shared" si="3"/>
        <v>0</v>
      </c>
      <c r="CG9" s="24">
        <f t="shared" si="3"/>
        <v>0</v>
      </c>
      <c r="CH9" s="85">
        <f t="shared" si="3"/>
        <v>0</v>
      </c>
      <c r="CI9" s="24">
        <v>1</v>
      </c>
      <c r="CJ9" s="24">
        <v>0</v>
      </c>
      <c r="CK9" s="24">
        <v>0</v>
      </c>
      <c r="CL9" s="24">
        <f t="shared" si="4"/>
        <v>0</v>
      </c>
      <c r="CM9" s="85">
        <v>0</v>
      </c>
      <c r="CN9" s="45"/>
    </row>
    <row r="10" spans="1:92" ht="15.95" customHeight="1" x14ac:dyDescent="0.25">
      <c r="A10" s="46"/>
      <c r="B10" s="5" t="s">
        <v>710</v>
      </c>
      <c r="C10" s="6" t="s">
        <v>47</v>
      </c>
      <c r="D10" s="11"/>
      <c r="E10" s="11"/>
      <c r="F10" s="11"/>
      <c r="G10" s="5">
        <v>1</v>
      </c>
      <c r="H10" s="5">
        <v>2</v>
      </c>
      <c r="I10" s="5">
        <v>0</v>
      </c>
      <c r="J10" s="5">
        <f t="shared" si="0"/>
        <v>2</v>
      </c>
      <c r="K10" s="38">
        <f t="shared" si="1"/>
        <v>0.33333333333333331</v>
      </c>
      <c r="L10" s="5">
        <f>+$BB$45</f>
        <v>9</v>
      </c>
      <c r="M10" s="5">
        <v>10</v>
      </c>
      <c r="N10" s="5">
        <f>+$BC$45</f>
        <v>14</v>
      </c>
      <c r="O10" s="5">
        <f>+$BE$45</f>
        <v>8</v>
      </c>
      <c r="P10" s="5" t="s">
        <v>821</v>
      </c>
      <c r="Q10" s="46"/>
      <c r="R10" s="46"/>
      <c r="U10" s="30">
        <v>7.5</v>
      </c>
      <c r="V10" s="23" t="s">
        <v>16</v>
      </c>
      <c r="X10" s="23"/>
      <c r="Y10" s="23"/>
      <c r="Z10" s="23" t="s">
        <v>17</v>
      </c>
      <c r="AB10" s="24"/>
      <c r="AC10" s="24">
        <f>+AD10+AE10+AF10</f>
        <v>22</v>
      </c>
      <c r="AD10" s="24">
        <f t="shared" si="9"/>
        <v>7</v>
      </c>
      <c r="AE10" s="24">
        <f t="shared" si="9"/>
        <v>10</v>
      </c>
      <c r="AF10" s="24">
        <f t="shared" si="9"/>
        <v>5</v>
      </c>
      <c r="AG10" s="115">
        <f>+(AD10*2+AF10)/(2*AC10)</f>
        <v>0.43181818181818182</v>
      </c>
      <c r="AH10" s="115"/>
      <c r="AI10" s="24">
        <f t="shared" si="11"/>
        <v>60</v>
      </c>
      <c r="AJ10" s="24">
        <f t="shared" si="11"/>
        <v>0</v>
      </c>
      <c r="AK10" s="24">
        <f t="shared" si="11"/>
        <v>3</v>
      </c>
      <c r="AL10" s="26">
        <f>+AI10/AC10</f>
        <v>2.7272727272727271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3</v>
      </c>
      <c r="BB10" s="24">
        <v>3</v>
      </c>
      <c r="BC10" s="24">
        <v>2</v>
      </c>
      <c r="BD10" s="24">
        <f t="shared" si="5"/>
        <v>5</v>
      </c>
      <c r="BE10" s="85">
        <v>0</v>
      </c>
      <c r="BF10" s="84">
        <f t="shared" si="6"/>
        <v>25</v>
      </c>
      <c r="BG10" s="24">
        <f t="shared" si="6"/>
        <v>26</v>
      </c>
      <c r="BH10" s="24">
        <f t="shared" si="6"/>
        <v>35</v>
      </c>
      <c r="BI10" s="24">
        <f t="shared" si="6"/>
        <v>61</v>
      </c>
      <c r="BJ10" s="85">
        <f t="shared" si="6"/>
        <v>6</v>
      </c>
      <c r="BK10" s="24">
        <v>22</v>
      </c>
      <c r="BL10" s="24">
        <v>23</v>
      </c>
      <c r="BM10" s="24">
        <v>33</v>
      </c>
      <c r="BN10" s="24">
        <f t="shared" si="7"/>
        <v>56</v>
      </c>
      <c r="BO10" s="85">
        <v>6</v>
      </c>
      <c r="BP10" s="45"/>
      <c r="BQ10" s="46"/>
      <c r="BR10" s="30">
        <v>9</v>
      </c>
      <c r="BS10" s="23" t="s">
        <v>305</v>
      </c>
      <c r="BT10" s="23"/>
      <c r="BU10" s="23"/>
      <c r="BV10" s="23"/>
      <c r="BW10" s="24"/>
      <c r="BX10" s="23"/>
      <c r="BY10" s="84">
        <v>4</v>
      </c>
      <c r="BZ10" s="24">
        <v>3</v>
      </c>
      <c r="CA10" s="24">
        <v>1</v>
      </c>
      <c r="CB10" s="24">
        <f t="shared" si="2"/>
        <v>4</v>
      </c>
      <c r="CC10" s="85">
        <v>2</v>
      </c>
      <c r="CD10" s="84">
        <f t="shared" si="3"/>
        <v>16</v>
      </c>
      <c r="CE10" s="24">
        <f t="shared" si="3"/>
        <v>10</v>
      </c>
      <c r="CF10" s="24">
        <f t="shared" si="3"/>
        <v>14</v>
      </c>
      <c r="CG10" s="24">
        <f t="shared" si="3"/>
        <v>24</v>
      </c>
      <c r="CH10" s="85">
        <f t="shared" si="3"/>
        <v>6</v>
      </c>
      <c r="CI10" s="24">
        <v>12</v>
      </c>
      <c r="CJ10" s="24">
        <v>7</v>
      </c>
      <c r="CK10" s="24">
        <v>13</v>
      </c>
      <c r="CL10" s="24">
        <f>+CJ10+CK10</f>
        <v>20</v>
      </c>
      <c r="CM10" s="85">
        <v>4</v>
      </c>
      <c r="CN10" s="45"/>
    </row>
    <row r="11" spans="1:92" ht="15.95" customHeight="1" thickBot="1" x14ac:dyDescent="0.3">
      <c r="A11" s="46"/>
      <c r="B11" s="5" t="s">
        <v>731</v>
      </c>
      <c r="C11" s="6" t="s">
        <v>15</v>
      </c>
      <c r="D11" s="11"/>
      <c r="E11" s="6"/>
      <c r="F11" s="11"/>
      <c r="G11" s="5">
        <v>0</v>
      </c>
      <c r="H11" s="5">
        <v>2</v>
      </c>
      <c r="I11" s="5">
        <v>1</v>
      </c>
      <c r="J11" s="5">
        <f t="shared" si="0"/>
        <v>1</v>
      </c>
      <c r="K11" s="38">
        <f t="shared" si="1"/>
        <v>0.16666666666666666</v>
      </c>
      <c r="L11" s="5">
        <f>+$BB$131</f>
        <v>8</v>
      </c>
      <c r="M11" s="5">
        <v>13</v>
      </c>
      <c r="N11" s="5">
        <f>+$BC$131</f>
        <v>9</v>
      </c>
      <c r="O11" s="5">
        <f>+$BE$131</f>
        <v>8</v>
      </c>
      <c r="P11" s="5" t="s">
        <v>822</v>
      </c>
      <c r="Q11" s="46"/>
      <c r="R11" s="46"/>
      <c r="U11" s="30">
        <v>7.5</v>
      </c>
      <c r="V11" s="23" t="s">
        <v>98</v>
      </c>
      <c r="X11" s="23"/>
      <c r="Y11" s="23"/>
      <c r="Z11" s="23" t="s">
        <v>19</v>
      </c>
      <c r="AB11" s="24"/>
      <c r="AC11" s="24">
        <f>+AD11+AE11+AF11</f>
        <v>19</v>
      </c>
      <c r="AD11" s="24">
        <f t="shared" si="9"/>
        <v>12</v>
      </c>
      <c r="AE11" s="24">
        <f t="shared" si="9"/>
        <v>5</v>
      </c>
      <c r="AF11" s="24">
        <f t="shared" si="9"/>
        <v>2</v>
      </c>
      <c r="AG11" s="115">
        <f>+(AD11*2+AF11)/(2*AC11)</f>
        <v>0.68421052631578949</v>
      </c>
      <c r="AH11" s="115"/>
      <c r="AI11" s="24">
        <f t="shared" si="11"/>
        <v>52</v>
      </c>
      <c r="AJ11" s="24">
        <f t="shared" si="11"/>
        <v>1</v>
      </c>
      <c r="AK11" s="24">
        <f t="shared" si="11"/>
        <v>3</v>
      </c>
      <c r="AL11" s="26">
        <f>+AI11/AC11</f>
        <v>2.736842105263158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3</v>
      </c>
      <c r="BB11" s="24">
        <v>0</v>
      </c>
      <c r="BC11" s="24">
        <v>0</v>
      </c>
      <c r="BD11" s="24">
        <f t="shared" si="5"/>
        <v>0</v>
      </c>
      <c r="BE11" s="85">
        <v>2</v>
      </c>
      <c r="BF11" s="84">
        <f t="shared" si="6"/>
        <v>23</v>
      </c>
      <c r="BG11" s="24">
        <f t="shared" si="6"/>
        <v>5</v>
      </c>
      <c r="BH11" s="24">
        <f t="shared" si="6"/>
        <v>10</v>
      </c>
      <c r="BI11" s="24">
        <f t="shared" si="6"/>
        <v>15</v>
      </c>
      <c r="BJ11" s="85">
        <f t="shared" si="6"/>
        <v>10</v>
      </c>
      <c r="BK11" s="24">
        <v>20</v>
      </c>
      <c r="BL11" s="24">
        <v>5</v>
      </c>
      <c r="BM11" s="24">
        <v>10</v>
      </c>
      <c r="BN11" s="24">
        <f t="shared" si="7"/>
        <v>15</v>
      </c>
      <c r="BO11" s="85">
        <v>8</v>
      </c>
      <c r="BP11" s="45"/>
      <c r="BQ11" s="46"/>
      <c r="BR11" s="30">
        <v>8</v>
      </c>
      <c r="BS11" s="23" t="s">
        <v>552</v>
      </c>
      <c r="BT11" s="23"/>
      <c r="BU11" s="23"/>
      <c r="BV11" s="23"/>
      <c r="BW11" s="24"/>
      <c r="BX11" s="23"/>
      <c r="BY11" s="84">
        <v>3</v>
      </c>
      <c r="BZ11" s="24">
        <v>1</v>
      </c>
      <c r="CA11" s="24">
        <v>1</v>
      </c>
      <c r="CB11" s="24">
        <f t="shared" si="2"/>
        <v>2</v>
      </c>
      <c r="CC11" s="85">
        <v>0</v>
      </c>
      <c r="CD11" s="84">
        <f t="shared" si="3"/>
        <v>13</v>
      </c>
      <c r="CE11" s="24">
        <f t="shared" si="3"/>
        <v>2</v>
      </c>
      <c r="CF11" s="24">
        <f t="shared" si="3"/>
        <v>11</v>
      </c>
      <c r="CG11" s="24">
        <f t="shared" si="3"/>
        <v>13</v>
      </c>
      <c r="CH11" s="85">
        <f t="shared" si="3"/>
        <v>0</v>
      </c>
      <c r="CI11" s="24">
        <v>10</v>
      </c>
      <c r="CJ11" s="24">
        <v>1</v>
      </c>
      <c r="CK11" s="24">
        <v>10</v>
      </c>
      <c r="CL11" s="24">
        <f t="shared" ref="CL11" si="13">+CJ11+CK11</f>
        <v>11</v>
      </c>
      <c r="CM11" s="85">
        <v>0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10</v>
      </c>
      <c r="H12" s="9">
        <f>SUM(H4:H11)</f>
        <v>10</v>
      </c>
      <c r="I12" s="9">
        <f>SUM(I4:I11)</f>
        <v>4</v>
      </c>
      <c r="J12" s="9"/>
      <c r="K12" s="9"/>
      <c r="L12" s="9">
        <f>SUM(L4:L11)</f>
        <v>52</v>
      </c>
      <c r="M12" s="9">
        <f>SUM(M4:M11)</f>
        <v>52</v>
      </c>
      <c r="N12" s="9">
        <f>SUM(N4:N11)</f>
        <v>80</v>
      </c>
      <c r="O12" s="9">
        <f>SUM(O4:O11)</f>
        <v>44</v>
      </c>
      <c r="P12" s="9"/>
      <c r="Q12" s="46"/>
      <c r="R12" s="46"/>
      <c r="U12" s="30">
        <v>7</v>
      </c>
      <c r="V12" s="23" t="s">
        <v>24</v>
      </c>
      <c r="X12" s="23"/>
      <c r="Y12" s="23"/>
      <c r="Z12" s="23" t="s">
        <v>25</v>
      </c>
      <c r="AB12" s="24"/>
      <c r="AC12" s="24">
        <f>+AD12+AE12+AF12</f>
        <v>22</v>
      </c>
      <c r="AD12" s="24">
        <f t="shared" si="9"/>
        <v>9</v>
      </c>
      <c r="AE12" s="24">
        <f t="shared" si="9"/>
        <v>10</v>
      </c>
      <c r="AF12" s="24">
        <f t="shared" si="9"/>
        <v>3</v>
      </c>
      <c r="AG12" s="115">
        <f>+(AD12*2+AF12)/(2*AC12)</f>
        <v>0.47727272727272729</v>
      </c>
      <c r="AH12" s="115"/>
      <c r="AI12" s="24">
        <f t="shared" si="11"/>
        <v>63</v>
      </c>
      <c r="AJ12" s="24">
        <f t="shared" si="11"/>
        <v>2</v>
      </c>
      <c r="AK12" s="24">
        <f t="shared" si="11"/>
        <v>0</v>
      </c>
      <c r="AL12" s="26">
        <f>+AI12/AC12</f>
        <v>2.8636363636363638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5"/>
        <v>0</v>
      </c>
      <c r="BE12" s="85">
        <v>0</v>
      </c>
      <c r="BF12" s="84">
        <f t="shared" si="6"/>
        <v>22</v>
      </c>
      <c r="BG12" s="24">
        <f t="shared" si="6"/>
        <v>2</v>
      </c>
      <c r="BH12" s="24">
        <f t="shared" si="6"/>
        <v>14</v>
      </c>
      <c r="BI12" s="24">
        <f t="shared" si="6"/>
        <v>16</v>
      </c>
      <c r="BJ12" s="85">
        <f t="shared" si="6"/>
        <v>2</v>
      </c>
      <c r="BK12" s="24">
        <v>22</v>
      </c>
      <c r="BL12" s="24">
        <v>2</v>
      </c>
      <c r="BM12" s="24">
        <v>14</v>
      </c>
      <c r="BN12" s="24">
        <f t="shared" si="7"/>
        <v>16</v>
      </c>
      <c r="BO12" s="85">
        <v>2</v>
      </c>
      <c r="BP12" s="45"/>
      <c r="BQ12" s="46"/>
      <c r="BR12" s="30">
        <v>8</v>
      </c>
      <c r="BS12" s="23" t="s">
        <v>447</v>
      </c>
      <c r="BT12" s="23"/>
      <c r="BU12" s="23"/>
      <c r="BV12" s="23"/>
      <c r="BW12" s="24"/>
      <c r="BX12" s="23"/>
      <c r="BY12" s="84">
        <v>0</v>
      </c>
      <c r="BZ12" s="24">
        <v>0</v>
      </c>
      <c r="CA12" s="24">
        <v>0</v>
      </c>
      <c r="CB12" s="24">
        <f t="shared" si="2"/>
        <v>0</v>
      </c>
      <c r="CC12" s="85">
        <v>0</v>
      </c>
      <c r="CD12" s="84">
        <f t="shared" si="3"/>
        <v>2</v>
      </c>
      <c r="CE12" s="24">
        <f t="shared" si="3"/>
        <v>0</v>
      </c>
      <c r="CF12" s="24">
        <f t="shared" si="3"/>
        <v>1</v>
      </c>
      <c r="CG12" s="24">
        <f t="shared" si="3"/>
        <v>1</v>
      </c>
      <c r="CH12" s="85">
        <f t="shared" si="3"/>
        <v>0</v>
      </c>
      <c r="CI12" s="24">
        <v>2</v>
      </c>
      <c r="CJ12" s="24">
        <v>0</v>
      </c>
      <c r="CK12" s="24">
        <v>1</v>
      </c>
      <c r="CL12" s="24">
        <f>+CJ12+CK12</f>
        <v>1</v>
      </c>
      <c r="CM12" s="85">
        <v>0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7.5</v>
      </c>
      <c r="V13" s="23" t="s">
        <v>111</v>
      </c>
      <c r="X13" s="23"/>
      <c r="Y13" s="23"/>
      <c r="Z13" s="23" t="s">
        <v>21</v>
      </c>
      <c r="AB13" s="24"/>
      <c r="AC13" s="24">
        <f>+AD13+AE13+AF13</f>
        <v>15</v>
      </c>
      <c r="AD13" s="24">
        <f t="shared" si="9"/>
        <v>5</v>
      </c>
      <c r="AE13" s="24">
        <f t="shared" si="9"/>
        <v>8</v>
      </c>
      <c r="AF13" s="24">
        <f t="shared" si="9"/>
        <v>2</v>
      </c>
      <c r="AG13" s="115">
        <f>+(AD13*2+AF13)/(2*AC13)</f>
        <v>0.4</v>
      </c>
      <c r="AH13" s="115"/>
      <c r="AI13" s="24">
        <f t="shared" si="11"/>
        <v>44</v>
      </c>
      <c r="AJ13" s="24">
        <f t="shared" si="11"/>
        <v>2</v>
      </c>
      <c r="AK13" s="24">
        <f t="shared" si="11"/>
        <v>1</v>
      </c>
      <c r="AL13" s="26">
        <f>+AI13/AC13</f>
        <v>2.9333333333333331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3</v>
      </c>
      <c r="BB13" s="24">
        <v>3</v>
      </c>
      <c r="BC13" s="24">
        <v>0</v>
      </c>
      <c r="BD13" s="24">
        <f t="shared" si="5"/>
        <v>3</v>
      </c>
      <c r="BE13" s="85">
        <v>0</v>
      </c>
      <c r="BF13" s="84">
        <f t="shared" si="6"/>
        <v>24</v>
      </c>
      <c r="BG13" s="24">
        <f t="shared" si="6"/>
        <v>12</v>
      </c>
      <c r="BH13" s="24">
        <f t="shared" si="6"/>
        <v>7</v>
      </c>
      <c r="BI13" s="24">
        <f t="shared" si="6"/>
        <v>19</v>
      </c>
      <c r="BJ13" s="85">
        <f t="shared" si="6"/>
        <v>10</v>
      </c>
      <c r="BK13" s="24">
        <v>21</v>
      </c>
      <c r="BL13" s="24">
        <v>9</v>
      </c>
      <c r="BM13" s="24">
        <v>7</v>
      </c>
      <c r="BN13" s="24">
        <f t="shared" si="7"/>
        <v>16</v>
      </c>
      <c r="BO13" s="85">
        <v>10</v>
      </c>
      <c r="BP13" s="45"/>
      <c r="BQ13" s="47"/>
      <c r="BR13" s="30">
        <v>7</v>
      </c>
      <c r="BS13" s="23" t="s">
        <v>657</v>
      </c>
      <c r="BT13" s="23"/>
      <c r="BU13" s="23"/>
      <c r="BV13" s="23"/>
      <c r="BW13" s="24"/>
      <c r="BX13" s="23"/>
      <c r="BY13" s="84">
        <v>0</v>
      </c>
      <c r="BZ13" s="24">
        <v>0</v>
      </c>
      <c r="CA13" s="24">
        <v>0</v>
      </c>
      <c r="CB13" s="24">
        <f t="shared" si="2"/>
        <v>0</v>
      </c>
      <c r="CC13" s="85">
        <v>0</v>
      </c>
      <c r="CD13" s="84">
        <f t="shared" si="3"/>
        <v>3</v>
      </c>
      <c r="CE13" s="24">
        <f t="shared" si="3"/>
        <v>0</v>
      </c>
      <c r="CF13" s="24">
        <f t="shared" si="3"/>
        <v>1</v>
      </c>
      <c r="CG13" s="24">
        <f t="shared" si="3"/>
        <v>1</v>
      </c>
      <c r="CH13" s="85">
        <f t="shared" si="3"/>
        <v>0</v>
      </c>
      <c r="CI13" s="24">
        <v>3</v>
      </c>
      <c r="CJ13" s="24">
        <v>0</v>
      </c>
      <c r="CK13" s="24">
        <v>1</v>
      </c>
      <c r="CL13" s="24">
        <f t="shared" ref="CL13" si="14">+CJ13+CK13</f>
        <v>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25 Summary:</v>
      </c>
      <c r="C14" s="54"/>
      <c r="D14" s="54"/>
      <c r="E14" s="116">
        <v>44984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97</v>
      </c>
      <c r="X14" s="23"/>
      <c r="Y14" s="23"/>
      <c r="Z14" s="23" t="s">
        <v>132</v>
      </c>
      <c r="AB14" s="24"/>
      <c r="AC14" s="24">
        <f>+AD14+AE14+AF14</f>
        <v>25</v>
      </c>
      <c r="AD14" s="24">
        <f t="shared" si="9"/>
        <v>5</v>
      </c>
      <c r="AE14" s="24">
        <f t="shared" si="9"/>
        <v>16</v>
      </c>
      <c r="AF14" s="24">
        <f t="shared" si="9"/>
        <v>4</v>
      </c>
      <c r="AG14" s="115">
        <f>+(AD14*2+AF14)/(2*AC14)</f>
        <v>0.28000000000000003</v>
      </c>
      <c r="AH14" s="115"/>
      <c r="AI14" s="24">
        <f t="shared" si="11"/>
        <v>80</v>
      </c>
      <c r="AJ14" s="24">
        <f t="shared" si="11"/>
        <v>3</v>
      </c>
      <c r="AK14" s="24">
        <f t="shared" si="11"/>
        <v>0</v>
      </c>
      <c r="AL14" s="26">
        <f>+AI14/AC14</f>
        <v>3.2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3</v>
      </c>
      <c r="BB14" s="24">
        <v>0</v>
      </c>
      <c r="BC14" s="24">
        <v>0</v>
      </c>
      <c r="BD14" s="24">
        <f t="shared" si="5"/>
        <v>0</v>
      </c>
      <c r="BE14" s="85">
        <v>0</v>
      </c>
      <c r="BF14" s="84">
        <f t="shared" si="6"/>
        <v>23</v>
      </c>
      <c r="BG14" s="24">
        <f t="shared" si="6"/>
        <v>1</v>
      </c>
      <c r="BH14" s="24">
        <f t="shared" si="6"/>
        <v>6</v>
      </c>
      <c r="BI14" s="24">
        <f t="shared" si="6"/>
        <v>7</v>
      </c>
      <c r="BJ14" s="85">
        <f t="shared" si="6"/>
        <v>0</v>
      </c>
      <c r="BK14" s="24">
        <v>20</v>
      </c>
      <c r="BL14" s="24">
        <v>1</v>
      </c>
      <c r="BM14" s="24">
        <v>6</v>
      </c>
      <c r="BN14" s="24">
        <f t="shared" si="7"/>
        <v>7</v>
      </c>
      <c r="BO14" s="85">
        <v>0</v>
      </c>
      <c r="BP14" s="45"/>
      <c r="BQ14" s="47"/>
      <c r="BR14" s="30">
        <v>9.5</v>
      </c>
      <c r="BS14" s="23" t="s">
        <v>381</v>
      </c>
      <c r="BT14" s="23"/>
      <c r="BU14" s="23"/>
      <c r="BV14" s="23"/>
      <c r="BW14" s="24"/>
      <c r="BX14" s="23"/>
      <c r="BY14" s="84">
        <v>1</v>
      </c>
      <c r="BZ14" s="24">
        <v>0</v>
      </c>
      <c r="CA14" s="24">
        <v>0</v>
      </c>
      <c r="CB14" s="24">
        <f t="shared" si="2"/>
        <v>0</v>
      </c>
      <c r="CC14" s="85">
        <v>0</v>
      </c>
      <c r="CD14" s="84">
        <f t="shared" si="3"/>
        <v>2</v>
      </c>
      <c r="CE14" s="24">
        <f t="shared" si="3"/>
        <v>1</v>
      </c>
      <c r="CF14" s="24">
        <f t="shared" si="3"/>
        <v>1</v>
      </c>
      <c r="CG14" s="24">
        <f t="shared" si="3"/>
        <v>2</v>
      </c>
      <c r="CH14" s="85">
        <f t="shared" si="3"/>
        <v>0</v>
      </c>
      <c r="CI14" s="24">
        <v>1</v>
      </c>
      <c r="CJ14" s="24">
        <v>1</v>
      </c>
      <c r="CK14" s="24">
        <v>1</v>
      </c>
      <c r="CL14" s="24">
        <f>+CJ14+CK14</f>
        <v>2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6" t="s">
        <v>785</v>
      </c>
      <c r="D15" s="11"/>
      <c r="E15" s="23"/>
      <c r="F15" s="23"/>
      <c r="G15" s="5">
        <v>2</v>
      </c>
      <c r="H15" s="24">
        <v>1</v>
      </c>
      <c r="I15" s="23" t="s">
        <v>49</v>
      </c>
      <c r="J15" s="23"/>
      <c r="K15" s="23"/>
      <c r="L15" s="23" t="s">
        <v>806</v>
      </c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ref="AC15:AC16" si="15">+AD15+AE15+AF15</f>
        <v>5</v>
      </c>
      <c r="AD15" s="24">
        <f t="shared" si="9"/>
        <v>1</v>
      </c>
      <c r="AE15" s="24">
        <f t="shared" si="9"/>
        <v>4</v>
      </c>
      <c r="AF15" s="24">
        <f t="shared" si="9"/>
        <v>0</v>
      </c>
      <c r="AG15" s="115">
        <f t="shared" si="10"/>
        <v>0.2</v>
      </c>
      <c r="AH15" s="115"/>
      <c r="AI15" s="24">
        <f t="shared" si="11"/>
        <v>19</v>
      </c>
      <c r="AJ15" s="24">
        <f t="shared" si="11"/>
        <v>0</v>
      </c>
      <c r="AK15" s="24">
        <f t="shared" si="11"/>
        <v>0</v>
      </c>
      <c r="AL15" s="26">
        <f t="shared" si="12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3</v>
      </c>
      <c r="BB15" s="24">
        <v>0</v>
      </c>
      <c r="BC15" s="24">
        <v>1</v>
      </c>
      <c r="BD15" s="24">
        <f t="shared" si="5"/>
        <v>1</v>
      </c>
      <c r="BE15" s="85">
        <v>0</v>
      </c>
      <c r="BF15" s="84">
        <f t="shared" si="6"/>
        <v>25</v>
      </c>
      <c r="BG15" s="24">
        <f t="shared" si="6"/>
        <v>6</v>
      </c>
      <c r="BH15" s="24">
        <f t="shared" si="6"/>
        <v>13</v>
      </c>
      <c r="BI15" s="24">
        <f t="shared" si="6"/>
        <v>19</v>
      </c>
      <c r="BJ15" s="85">
        <f t="shared" si="6"/>
        <v>0</v>
      </c>
      <c r="BK15" s="24">
        <v>22</v>
      </c>
      <c r="BL15" s="24">
        <v>6</v>
      </c>
      <c r="BM15" s="24">
        <v>12</v>
      </c>
      <c r="BN15" s="24">
        <f t="shared" si="7"/>
        <v>18</v>
      </c>
      <c r="BO15" s="85">
        <v>0</v>
      </c>
      <c r="BP15" s="45"/>
      <c r="BQ15" s="47"/>
      <c r="BR15" s="30">
        <v>6.5</v>
      </c>
      <c r="BS15" s="23" t="s">
        <v>213</v>
      </c>
      <c r="BT15" s="23"/>
      <c r="BU15" s="23"/>
      <c r="BV15" s="23"/>
      <c r="BW15" s="24"/>
      <c r="BX15" s="23"/>
      <c r="BY15" s="84">
        <v>2</v>
      </c>
      <c r="BZ15" s="24">
        <v>0</v>
      </c>
      <c r="CA15" s="24">
        <v>0</v>
      </c>
      <c r="CB15" s="24">
        <f t="shared" si="2"/>
        <v>0</v>
      </c>
      <c r="CC15" s="85">
        <v>0</v>
      </c>
      <c r="CD15" s="84">
        <f t="shared" si="3"/>
        <v>16</v>
      </c>
      <c r="CE15" s="24">
        <f t="shared" si="3"/>
        <v>2</v>
      </c>
      <c r="CF15" s="24">
        <f t="shared" si="3"/>
        <v>1</v>
      </c>
      <c r="CG15" s="24">
        <f t="shared" si="3"/>
        <v>3</v>
      </c>
      <c r="CH15" s="85">
        <f t="shared" si="3"/>
        <v>0</v>
      </c>
      <c r="CI15" s="24">
        <v>14</v>
      </c>
      <c r="CJ15" s="24">
        <v>2</v>
      </c>
      <c r="CK15" s="24">
        <v>1</v>
      </c>
      <c r="CL15" s="24">
        <f>+CJ15+CK15</f>
        <v>3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23" t="s">
        <v>816</v>
      </c>
      <c r="D16" s="16"/>
      <c r="E16" s="23"/>
      <c r="F16" s="23"/>
      <c r="G16" s="5"/>
      <c r="H16" s="24">
        <v>1</v>
      </c>
      <c r="I16" s="23" t="s">
        <v>49</v>
      </c>
      <c r="J16" s="23"/>
      <c r="K16" s="23"/>
      <c r="L16" s="23" t="s">
        <v>35</v>
      </c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si="15"/>
        <v>56</v>
      </c>
      <c r="AD16" s="24">
        <f>+AD31+AD46</f>
        <v>24</v>
      </c>
      <c r="AE16" s="24">
        <f t="shared" ref="AE16:AF16" si="16">+AE31+AE46</f>
        <v>26</v>
      </c>
      <c r="AF16" s="24">
        <f t="shared" si="16"/>
        <v>6</v>
      </c>
      <c r="AG16" s="115">
        <f t="shared" si="10"/>
        <v>0.48214285714285715</v>
      </c>
      <c r="AH16" s="115"/>
      <c r="AI16" s="24">
        <f t="shared" ref="AI16:AK16" si="17">+AI31+AI46</f>
        <v>158</v>
      </c>
      <c r="AJ16" s="24">
        <f t="shared" si="17"/>
        <v>2</v>
      </c>
      <c r="AK16" s="24">
        <f t="shared" si="17"/>
        <v>3</v>
      </c>
      <c r="AL16" s="26">
        <f t="shared" si="12"/>
        <v>2.8214285714285716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3</v>
      </c>
      <c r="BB16" s="24">
        <v>0</v>
      </c>
      <c r="BC16" s="24">
        <v>2</v>
      </c>
      <c r="BD16" s="24">
        <f t="shared" si="5"/>
        <v>2</v>
      </c>
      <c r="BE16" s="85">
        <v>0</v>
      </c>
      <c r="BF16" s="84">
        <f t="shared" si="6"/>
        <v>19</v>
      </c>
      <c r="BG16" s="24">
        <f t="shared" si="6"/>
        <v>2</v>
      </c>
      <c r="BH16" s="24">
        <f t="shared" si="6"/>
        <v>16</v>
      </c>
      <c r="BI16" s="24">
        <f t="shared" si="6"/>
        <v>18</v>
      </c>
      <c r="BJ16" s="85">
        <f t="shared" si="6"/>
        <v>0</v>
      </c>
      <c r="BK16" s="24">
        <v>16</v>
      </c>
      <c r="BL16" s="24">
        <v>2</v>
      </c>
      <c r="BM16" s="24">
        <v>14</v>
      </c>
      <c r="BN16" s="24">
        <f t="shared" si="7"/>
        <v>16</v>
      </c>
      <c r="BO16" s="85">
        <v>0</v>
      </c>
      <c r="BP16" s="45"/>
      <c r="BQ16" s="47"/>
      <c r="BR16" s="30">
        <v>6.5</v>
      </c>
      <c r="BS16" s="23" t="s">
        <v>448</v>
      </c>
      <c r="BT16" s="23"/>
      <c r="BU16" s="23"/>
      <c r="BV16" s="23"/>
      <c r="BW16" s="24"/>
      <c r="BX16" s="23"/>
      <c r="BY16" s="84">
        <v>4</v>
      </c>
      <c r="BZ16" s="24">
        <v>0</v>
      </c>
      <c r="CA16" s="24">
        <v>1</v>
      </c>
      <c r="CB16" s="24">
        <f t="shared" si="2"/>
        <v>1</v>
      </c>
      <c r="CC16" s="85">
        <v>2</v>
      </c>
      <c r="CD16" s="84">
        <f t="shared" si="3"/>
        <v>15</v>
      </c>
      <c r="CE16" s="24">
        <f t="shared" si="3"/>
        <v>2</v>
      </c>
      <c r="CF16" s="24">
        <f t="shared" si="3"/>
        <v>5</v>
      </c>
      <c r="CG16" s="24">
        <f t="shared" si="3"/>
        <v>7</v>
      </c>
      <c r="CH16" s="85">
        <f t="shared" si="3"/>
        <v>8</v>
      </c>
      <c r="CI16" s="24">
        <v>11</v>
      </c>
      <c r="CJ16" s="24">
        <v>2</v>
      </c>
      <c r="CK16" s="24">
        <v>4</v>
      </c>
      <c r="CL16" s="24">
        <f t="shared" ref="CL16:CL26" si="18">+CJ16+CK16</f>
        <v>6</v>
      </c>
      <c r="CM16" s="85">
        <v>6</v>
      </c>
      <c r="CN16" s="45"/>
    </row>
    <row r="17" spans="1:92" ht="15.95" customHeight="1" x14ac:dyDescent="0.25">
      <c r="A17" s="47"/>
      <c r="B17" s="24"/>
      <c r="C17" s="23" t="s">
        <v>809</v>
      </c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19">SUM(AC8:AC16)</f>
        <v>200</v>
      </c>
      <c r="AD17" s="15">
        <f t="shared" si="19"/>
        <v>86</v>
      </c>
      <c r="AE17" s="15">
        <f t="shared" si="19"/>
        <v>86</v>
      </c>
      <c r="AF17" s="15">
        <f t="shared" si="19"/>
        <v>28</v>
      </c>
      <c r="AG17" s="15"/>
      <c r="AH17" s="15"/>
      <c r="AI17" s="15">
        <f t="shared" ref="AI17:AK17" si="20">SUM(AI8:AI16)</f>
        <v>547</v>
      </c>
      <c r="AJ17" s="15">
        <f t="shared" si="20"/>
        <v>11</v>
      </c>
      <c r="AK17" s="15">
        <f t="shared" si="20"/>
        <v>15</v>
      </c>
      <c r="AL17" s="36">
        <f>+AI17/AC17</f>
        <v>2.7349999999999999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2</v>
      </c>
      <c r="BB17" s="24">
        <v>1</v>
      </c>
      <c r="BC17" s="24">
        <v>2</v>
      </c>
      <c r="BD17" s="24">
        <f t="shared" si="5"/>
        <v>3</v>
      </c>
      <c r="BE17" s="85">
        <v>0</v>
      </c>
      <c r="BF17" s="84">
        <f t="shared" si="6"/>
        <v>21</v>
      </c>
      <c r="BG17" s="24">
        <f t="shared" si="6"/>
        <v>1</v>
      </c>
      <c r="BH17" s="24">
        <f t="shared" si="6"/>
        <v>13</v>
      </c>
      <c r="BI17" s="24">
        <f t="shared" si="6"/>
        <v>14</v>
      </c>
      <c r="BJ17" s="85">
        <f t="shared" si="6"/>
        <v>2</v>
      </c>
      <c r="BK17" s="24">
        <v>19</v>
      </c>
      <c r="BL17" s="24">
        <v>0</v>
      </c>
      <c r="BM17" s="24">
        <v>11</v>
      </c>
      <c r="BN17" s="24">
        <f t="shared" si="7"/>
        <v>11</v>
      </c>
      <c r="BO17" s="85">
        <v>2</v>
      </c>
      <c r="BP17" s="45"/>
      <c r="BQ17" s="47"/>
      <c r="BR17" s="30">
        <v>9</v>
      </c>
      <c r="BS17" s="23" t="s">
        <v>521</v>
      </c>
      <c r="BT17" s="23"/>
      <c r="BU17" s="23"/>
      <c r="BV17" s="23"/>
      <c r="BW17" s="24"/>
      <c r="BX17" s="23"/>
      <c r="BY17" s="84">
        <v>0</v>
      </c>
      <c r="BZ17" s="24">
        <v>0</v>
      </c>
      <c r="CA17" s="24">
        <v>0</v>
      </c>
      <c r="CB17" s="24">
        <f t="shared" si="2"/>
        <v>0</v>
      </c>
      <c r="CC17" s="85">
        <v>0</v>
      </c>
      <c r="CD17" s="84">
        <f t="shared" si="3"/>
        <v>3</v>
      </c>
      <c r="CE17" s="24">
        <f t="shared" si="3"/>
        <v>2</v>
      </c>
      <c r="CF17" s="24">
        <f t="shared" si="3"/>
        <v>2</v>
      </c>
      <c r="CG17" s="24">
        <f t="shared" si="3"/>
        <v>4</v>
      </c>
      <c r="CH17" s="85">
        <f t="shared" si="3"/>
        <v>0</v>
      </c>
      <c r="CI17" s="24">
        <v>3</v>
      </c>
      <c r="CJ17" s="24">
        <v>2</v>
      </c>
      <c r="CK17" s="24">
        <v>2</v>
      </c>
      <c r="CL17" s="24">
        <f t="shared" si="18"/>
        <v>4</v>
      </c>
      <c r="CM17" s="85">
        <v>0</v>
      </c>
      <c r="CN17" s="45"/>
    </row>
    <row r="18" spans="1:92" ht="15.95" customHeight="1" x14ac:dyDescent="0.25">
      <c r="A18" s="47"/>
      <c r="C18" s="23" t="s">
        <v>810</v>
      </c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2</v>
      </c>
      <c r="BB18" s="24">
        <v>0</v>
      </c>
      <c r="BC18" s="24">
        <v>0</v>
      </c>
      <c r="BD18" s="24">
        <f t="shared" si="5"/>
        <v>0</v>
      </c>
      <c r="BE18" s="85">
        <v>0</v>
      </c>
      <c r="BF18" s="84">
        <f t="shared" si="6"/>
        <v>19</v>
      </c>
      <c r="BG18" s="24">
        <f t="shared" si="6"/>
        <v>0</v>
      </c>
      <c r="BH18" s="24">
        <f t="shared" si="6"/>
        <v>4</v>
      </c>
      <c r="BI18" s="24">
        <f t="shared" si="6"/>
        <v>4</v>
      </c>
      <c r="BJ18" s="85">
        <f t="shared" si="6"/>
        <v>6</v>
      </c>
      <c r="BK18" s="24">
        <v>17</v>
      </c>
      <c r="BL18" s="24">
        <v>0</v>
      </c>
      <c r="BM18" s="24">
        <v>4</v>
      </c>
      <c r="BN18" s="24">
        <f t="shared" si="7"/>
        <v>4</v>
      </c>
      <c r="BO18" s="85">
        <v>6</v>
      </c>
      <c r="BP18" s="45"/>
      <c r="BQ18" s="47"/>
      <c r="BR18" s="30">
        <v>8</v>
      </c>
      <c r="BS18" s="23" t="s">
        <v>416</v>
      </c>
      <c r="BT18" s="23"/>
      <c r="BU18" s="23"/>
      <c r="BV18" s="23"/>
      <c r="BW18" s="24"/>
      <c r="BX18" s="23"/>
      <c r="BY18" s="84">
        <v>1</v>
      </c>
      <c r="BZ18" s="24">
        <v>0</v>
      </c>
      <c r="CA18" s="24">
        <v>1</v>
      </c>
      <c r="CB18" s="24">
        <f t="shared" si="2"/>
        <v>1</v>
      </c>
      <c r="CC18" s="85">
        <v>0</v>
      </c>
      <c r="CD18" s="84">
        <f t="shared" si="3"/>
        <v>3</v>
      </c>
      <c r="CE18" s="24">
        <f t="shared" si="3"/>
        <v>0</v>
      </c>
      <c r="CF18" s="24">
        <f t="shared" si="3"/>
        <v>1</v>
      </c>
      <c r="CG18" s="24">
        <f t="shared" si="3"/>
        <v>1</v>
      </c>
      <c r="CH18" s="85">
        <f t="shared" si="3"/>
        <v>0</v>
      </c>
      <c r="CI18" s="24">
        <v>2</v>
      </c>
      <c r="CJ18" s="24">
        <v>0</v>
      </c>
      <c r="CK18" s="24">
        <v>0</v>
      </c>
      <c r="CL18" s="24">
        <f t="shared" si="18"/>
        <v>0</v>
      </c>
      <c r="CM18" s="85">
        <v>0</v>
      </c>
      <c r="CN18" s="45"/>
    </row>
    <row r="19" spans="1:92" ht="15.95" customHeight="1" thickBot="1" x14ac:dyDescent="0.3">
      <c r="A19" s="47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33</v>
      </c>
      <c r="BB19" s="25">
        <f t="shared" ref="BB19" si="21">SUM(BB7:BB18)</f>
        <v>8</v>
      </c>
      <c r="BC19" s="25">
        <f>SUM(BC7:BC18)</f>
        <v>12</v>
      </c>
      <c r="BD19" s="25">
        <f>+BC19+BB19</f>
        <v>20</v>
      </c>
      <c r="BE19" s="89">
        <f>SUM(BE7:BE18)</f>
        <v>4</v>
      </c>
      <c r="BF19" s="88">
        <f>SUM(BF7:BF18)</f>
        <v>275</v>
      </c>
      <c r="BG19" s="25">
        <f t="shared" ref="BG19" si="22">SUM(BG7:BG18)</f>
        <v>92</v>
      </c>
      <c r="BH19" s="25">
        <f>SUM(BH7:BH18)</f>
        <v>149</v>
      </c>
      <c r="BI19" s="25">
        <f>+BH19+BG19</f>
        <v>241</v>
      </c>
      <c r="BJ19" s="89">
        <f>SUM(BJ7:BJ18)</f>
        <v>48</v>
      </c>
      <c r="BK19" s="25">
        <f>SUM(BK7:BK18)</f>
        <v>242</v>
      </c>
      <c r="BL19" s="25">
        <f t="shared" ref="BL19" si="23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9.5</v>
      </c>
      <c r="BS19" s="23" t="s">
        <v>285</v>
      </c>
      <c r="BT19" s="23"/>
      <c r="BU19" s="23"/>
      <c r="BV19" s="23"/>
      <c r="BW19" s="24"/>
      <c r="BX19" s="23"/>
      <c r="BY19" s="84">
        <v>0</v>
      </c>
      <c r="BZ19" s="24">
        <v>0</v>
      </c>
      <c r="CA19" s="24">
        <v>0</v>
      </c>
      <c r="CB19" s="24">
        <f t="shared" si="2"/>
        <v>0</v>
      </c>
      <c r="CC19" s="85">
        <v>0</v>
      </c>
      <c r="CD19" s="84">
        <f t="shared" si="3"/>
        <v>5</v>
      </c>
      <c r="CE19" s="24">
        <f t="shared" si="3"/>
        <v>7</v>
      </c>
      <c r="CF19" s="24">
        <f t="shared" si="3"/>
        <v>3</v>
      </c>
      <c r="CG19" s="24">
        <f t="shared" si="3"/>
        <v>10</v>
      </c>
      <c r="CH19" s="85">
        <f t="shared" si="3"/>
        <v>0</v>
      </c>
      <c r="CI19" s="24">
        <v>5</v>
      </c>
      <c r="CJ19" s="24">
        <v>7</v>
      </c>
      <c r="CK19" s="24">
        <v>3</v>
      </c>
      <c r="CL19" s="24">
        <f t="shared" si="18"/>
        <v>10</v>
      </c>
      <c r="CM19" s="85">
        <v>0</v>
      </c>
      <c r="CN19" s="45"/>
    </row>
    <row r="20" spans="1:92" ht="15.95" customHeight="1" x14ac:dyDescent="0.25">
      <c r="A20" s="47"/>
      <c r="B20" s="24" t="s">
        <v>53</v>
      </c>
      <c r="C20" s="6" t="s">
        <v>783</v>
      </c>
      <c r="D20" s="11"/>
      <c r="E20" s="23"/>
      <c r="F20" s="23"/>
      <c r="G20" s="5">
        <v>4</v>
      </c>
      <c r="H20" s="24">
        <v>1</v>
      </c>
      <c r="I20" s="23" t="s">
        <v>468</v>
      </c>
      <c r="L20" s="23" t="s">
        <v>803</v>
      </c>
      <c r="M20" s="23"/>
      <c r="N20" s="23"/>
      <c r="O20" s="23"/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6</v>
      </c>
      <c r="BB20" s="24">
        <v>0</v>
      </c>
      <c r="BC20" s="24">
        <v>0</v>
      </c>
      <c r="BD20" s="24">
        <f t="shared" ref="BD20:BD31" si="24">+BB20+BC20</f>
        <v>0</v>
      </c>
      <c r="BE20" s="85">
        <v>0</v>
      </c>
      <c r="BF20" s="84">
        <f t="shared" ref="BF20:BJ31" si="25">+BK20+BA20</f>
        <v>50</v>
      </c>
      <c r="BG20" s="24">
        <f t="shared" si="25"/>
        <v>7</v>
      </c>
      <c r="BH20" s="24">
        <f t="shared" si="25"/>
        <v>12</v>
      </c>
      <c r="BI20" s="24">
        <f t="shared" si="25"/>
        <v>19</v>
      </c>
      <c r="BJ20" s="85">
        <f t="shared" si="25"/>
        <v>8</v>
      </c>
      <c r="BK20" s="15">
        <v>44</v>
      </c>
      <c r="BL20" s="15">
        <v>7</v>
      </c>
      <c r="BM20" s="15">
        <v>12</v>
      </c>
      <c r="BN20" s="15">
        <f t="shared" ref="BN20:BN31" si="26">+BL20+BM20</f>
        <v>19</v>
      </c>
      <c r="BO20" s="87">
        <v>8</v>
      </c>
      <c r="BP20" s="45"/>
      <c r="BQ20" s="47"/>
      <c r="BR20" s="30">
        <v>7.5</v>
      </c>
      <c r="BS20" s="23" t="s">
        <v>451</v>
      </c>
      <c r="BT20" s="23"/>
      <c r="BU20" s="23"/>
      <c r="BV20" s="23"/>
      <c r="BW20" s="24"/>
      <c r="BX20" s="23"/>
      <c r="BY20" s="84">
        <v>0</v>
      </c>
      <c r="BZ20" s="24">
        <v>0</v>
      </c>
      <c r="CA20" s="24">
        <v>0</v>
      </c>
      <c r="CB20" s="24">
        <f t="shared" si="2"/>
        <v>0</v>
      </c>
      <c r="CC20" s="85">
        <v>0</v>
      </c>
      <c r="CD20" s="84">
        <f t="shared" si="3"/>
        <v>1</v>
      </c>
      <c r="CE20" s="24">
        <f t="shared" si="3"/>
        <v>0</v>
      </c>
      <c r="CF20" s="24">
        <f t="shared" si="3"/>
        <v>0</v>
      </c>
      <c r="CG20" s="24">
        <f t="shared" si="3"/>
        <v>0</v>
      </c>
      <c r="CH20" s="85">
        <f t="shared" si="3"/>
        <v>0</v>
      </c>
      <c r="CI20" s="24">
        <v>1</v>
      </c>
      <c r="CJ20" s="24">
        <v>0</v>
      </c>
      <c r="CK20" s="24">
        <v>0</v>
      </c>
      <c r="CL20" s="24">
        <f t="shared" si="18"/>
        <v>0</v>
      </c>
      <c r="CM20" s="85">
        <v>0</v>
      </c>
      <c r="CN20" s="45"/>
    </row>
    <row r="21" spans="1:92" ht="15.95" customHeight="1" x14ac:dyDescent="0.25">
      <c r="A21" s="47"/>
      <c r="B21" s="24" t="s">
        <v>34</v>
      </c>
      <c r="C21" s="23" t="s">
        <v>807</v>
      </c>
      <c r="D21" s="23"/>
      <c r="E21" s="23"/>
      <c r="F21" s="23"/>
      <c r="G21" s="5"/>
      <c r="H21" s="24">
        <v>1</v>
      </c>
      <c r="I21" s="23" t="s">
        <v>36</v>
      </c>
      <c r="L21" s="23" t="s">
        <v>468</v>
      </c>
      <c r="M21" s="23"/>
      <c r="N21" s="23"/>
      <c r="O21" s="23"/>
      <c r="P21" s="23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3</v>
      </c>
      <c r="BB21" s="24">
        <v>0</v>
      </c>
      <c r="BC21" s="24">
        <v>0</v>
      </c>
      <c r="BD21" s="24">
        <f t="shared" si="24"/>
        <v>0</v>
      </c>
      <c r="BE21" s="85">
        <v>0</v>
      </c>
      <c r="BF21" s="84">
        <f t="shared" si="25"/>
        <v>25</v>
      </c>
      <c r="BG21" s="24">
        <f t="shared" si="25"/>
        <v>0</v>
      </c>
      <c r="BH21" s="24">
        <f t="shared" si="25"/>
        <v>0</v>
      </c>
      <c r="BI21" s="24">
        <f t="shared" si="25"/>
        <v>0</v>
      </c>
      <c r="BJ21" s="85">
        <f t="shared" si="25"/>
        <v>0</v>
      </c>
      <c r="BK21" s="24">
        <v>22</v>
      </c>
      <c r="BL21" s="24">
        <v>0</v>
      </c>
      <c r="BM21" s="24">
        <v>0</v>
      </c>
      <c r="BN21" s="24">
        <f t="shared" si="26"/>
        <v>0</v>
      </c>
      <c r="BO21" s="85">
        <v>0</v>
      </c>
      <c r="BP21" s="45"/>
      <c r="BQ21" s="47"/>
      <c r="BR21" s="30">
        <v>7.5</v>
      </c>
      <c r="BS21" s="23" t="s">
        <v>472</v>
      </c>
      <c r="BT21" s="23"/>
      <c r="BU21" s="23"/>
      <c r="BV21" s="23"/>
      <c r="BW21" s="24"/>
      <c r="BX21" s="23"/>
      <c r="BY21" s="84">
        <v>0</v>
      </c>
      <c r="BZ21" s="24">
        <v>0</v>
      </c>
      <c r="CA21" s="24">
        <v>0</v>
      </c>
      <c r="CB21" s="24">
        <f t="shared" si="2"/>
        <v>0</v>
      </c>
      <c r="CC21" s="85">
        <v>0</v>
      </c>
      <c r="CD21" s="84">
        <f t="shared" si="3"/>
        <v>10</v>
      </c>
      <c r="CE21" s="24">
        <f t="shared" si="3"/>
        <v>2</v>
      </c>
      <c r="CF21" s="24">
        <f t="shared" si="3"/>
        <v>2</v>
      </c>
      <c r="CG21" s="24">
        <f t="shared" si="3"/>
        <v>4</v>
      </c>
      <c r="CH21" s="85">
        <f t="shared" si="3"/>
        <v>6</v>
      </c>
      <c r="CI21" s="24">
        <v>10</v>
      </c>
      <c r="CJ21" s="24">
        <v>2</v>
      </c>
      <c r="CK21" s="24">
        <v>2</v>
      </c>
      <c r="CL21" s="24">
        <f t="shared" si="18"/>
        <v>4</v>
      </c>
      <c r="CM21" s="85">
        <v>6</v>
      </c>
      <c r="CN21" s="45"/>
    </row>
    <row r="22" spans="1:92" ht="15.95" customHeight="1" thickBot="1" x14ac:dyDescent="0.3">
      <c r="A22" s="47"/>
      <c r="C22" s="23" t="s">
        <v>808</v>
      </c>
      <c r="D22" s="23"/>
      <c r="E22" s="23"/>
      <c r="H22" s="24">
        <v>2</v>
      </c>
      <c r="I22" s="23" t="s">
        <v>62</v>
      </c>
      <c r="L22" s="23" t="s">
        <v>804</v>
      </c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3</v>
      </c>
      <c r="BB22" s="24">
        <v>0</v>
      </c>
      <c r="BC22" s="24">
        <v>0</v>
      </c>
      <c r="BD22" s="24">
        <f t="shared" si="24"/>
        <v>0</v>
      </c>
      <c r="BE22" s="85">
        <v>2</v>
      </c>
      <c r="BF22" s="84">
        <f t="shared" si="25"/>
        <v>21</v>
      </c>
      <c r="BG22" s="24">
        <f t="shared" si="25"/>
        <v>8</v>
      </c>
      <c r="BH22" s="24">
        <f t="shared" si="25"/>
        <v>6</v>
      </c>
      <c r="BI22" s="24">
        <f t="shared" si="25"/>
        <v>14</v>
      </c>
      <c r="BJ22" s="85">
        <f t="shared" si="25"/>
        <v>2</v>
      </c>
      <c r="BK22" s="24">
        <v>18</v>
      </c>
      <c r="BL22" s="24">
        <v>8</v>
      </c>
      <c r="BM22" s="24">
        <v>6</v>
      </c>
      <c r="BN22" s="24">
        <f t="shared" si="26"/>
        <v>14</v>
      </c>
      <c r="BO22" s="85">
        <v>0</v>
      </c>
      <c r="BP22" s="45"/>
      <c r="BQ22" s="47"/>
      <c r="BR22" s="30">
        <v>6.5</v>
      </c>
      <c r="BS22" s="23" t="s">
        <v>245</v>
      </c>
      <c r="BT22" s="23"/>
      <c r="BU22" s="23"/>
      <c r="BV22" s="23"/>
      <c r="BW22" s="24"/>
      <c r="BX22" s="23"/>
      <c r="BY22" s="84">
        <v>6</v>
      </c>
      <c r="BZ22" s="24">
        <v>0</v>
      </c>
      <c r="CA22" s="24">
        <v>2</v>
      </c>
      <c r="CB22" s="24">
        <f t="shared" si="2"/>
        <v>2</v>
      </c>
      <c r="CC22" s="85">
        <v>0</v>
      </c>
      <c r="CD22" s="84">
        <f t="shared" si="3"/>
        <v>40</v>
      </c>
      <c r="CE22" s="24">
        <f t="shared" si="3"/>
        <v>6</v>
      </c>
      <c r="CF22" s="24">
        <f t="shared" si="3"/>
        <v>13</v>
      </c>
      <c r="CG22" s="24">
        <f t="shared" si="3"/>
        <v>19</v>
      </c>
      <c r="CH22" s="85">
        <f t="shared" si="3"/>
        <v>2</v>
      </c>
      <c r="CI22" s="24">
        <v>34</v>
      </c>
      <c r="CJ22" s="24">
        <v>6</v>
      </c>
      <c r="CK22" s="24">
        <v>11</v>
      </c>
      <c r="CL22" s="24">
        <f t="shared" si="18"/>
        <v>17</v>
      </c>
      <c r="CM22" s="85">
        <v>2</v>
      </c>
      <c r="CN22" s="45"/>
    </row>
    <row r="23" spans="1:92" ht="15.95" customHeight="1" x14ac:dyDescent="0.25">
      <c r="A23" s="47"/>
      <c r="H23" s="24">
        <v>2</v>
      </c>
      <c r="I23" s="23" t="s">
        <v>456</v>
      </c>
      <c r="L23" s="23" t="s">
        <v>805</v>
      </c>
      <c r="Q23" s="47"/>
      <c r="R23" s="47"/>
      <c r="U23" s="30">
        <v>7</v>
      </c>
      <c r="V23" s="23" t="s">
        <v>176</v>
      </c>
      <c r="X23" s="23"/>
      <c r="Y23" s="23"/>
      <c r="Z23" s="23" t="s">
        <v>23</v>
      </c>
      <c r="AB23" s="24"/>
      <c r="AC23" s="24">
        <v>1</v>
      </c>
      <c r="AD23" s="24">
        <v>1</v>
      </c>
      <c r="AE23" s="24">
        <v>0</v>
      </c>
      <c r="AF23" s="24">
        <v>0</v>
      </c>
      <c r="AG23" s="118">
        <f t="shared" ref="AG23:AG29" si="27">+(AD23*2+AF23)/(2*AC23)</f>
        <v>1</v>
      </c>
      <c r="AH23" s="118"/>
      <c r="AI23" s="24">
        <v>0</v>
      </c>
      <c r="AJ23" s="24">
        <v>0</v>
      </c>
      <c r="AK23" s="24">
        <v>1</v>
      </c>
      <c r="AL23" s="26">
        <f t="shared" ref="AL23:AL29" si="28">+AI23/AC23</f>
        <v>0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3</v>
      </c>
      <c r="BB23" s="24">
        <v>0</v>
      </c>
      <c r="BC23" s="24">
        <v>1</v>
      </c>
      <c r="BD23" s="24">
        <f t="shared" si="24"/>
        <v>1</v>
      </c>
      <c r="BE23" s="85">
        <v>2</v>
      </c>
      <c r="BF23" s="84">
        <f t="shared" si="25"/>
        <v>20</v>
      </c>
      <c r="BG23" s="24">
        <f t="shared" si="25"/>
        <v>3</v>
      </c>
      <c r="BH23" s="24">
        <f t="shared" si="25"/>
        <v>11</v>
      </c>
      <c r="BI23" s="24">
        <f t="shared" si="25"/>
        <v>14</v>
      </c>
      <c r="BJ23" s="85">
        <f t="shared" si="25"/>
        <v>2</v>
      </c>
      <c r="BK23" s="24">
        <v>17</v>
      </c>
      <c r="BL23" s="24">
        <v>3</v>
      </c>
      <c r="BM23" s="24">
        <v>10</v>
      </c>
      <c r="BN23" s="24">
        <f t="shared" si="26"/>
        <v>13</v>
      </c>
      <c r="BO23" s="85">
        <v>0</v>
      </c>
      <c r="BP23" s="50"/>
      <c r="BQ23" s="47"/>
      <c r="BR23" s="30">
        <v>8</v>
      </c>
      <c r="BS23" s="23" t="s">
        <v>283</v>
      </c>
      <c r="BT23" s="23"/>
      <c r="BU23" s="23"/>
      <c r="BV23" s="23"/>
      <c r="BW23" s="24"/>
      <c r="BX23" s="23"/>
      <c r="BY23" s="84">
        <v>0</v>
      </c>
      <c r="BZ23" s="24">
        <v>0</v>
      </c>
      <c r="CA23" s="24">
        <v>0</v>
      </c>
      <c r="CB23" s="24">
        <f t="shared" si="2"/>
        <v>0</v>
      </c>
      <c r="CC23" s="85">
        <v>0</v>
      </c>
      <c r="CD23" s="84">
        <f t="shared" si="3"/>
        <v>2</v>
      </c>
      <c r="CE23" s="24">
        <f t="shared" si="3"/>
        <v>1</v>
      </c>
      <c r="CF23" s="24">
        <f t="shared" si="3"/>
        <v>0</v>
      </c>
      <c r="CG23" s="24">
        <f t="shared" si="3"/>
        <v>1</v>
      </c>
      <c r="CH23" s="85">
        <f t="shared" si="3"/>
        <v>0</v>
      </c>
      <c r="CI23" s="24">
        <v>2</v>
      </c>
      <c r="CJ23" s="24">
        <v>1</v>
      </c>
      <c r="CK23" s="24">
        <v>0</v>
      </c>
      <c r="CL23" s="24">
        <f t="shared" si="18"/>
        <v>1</v>
      </c>
      <c r="CM23" s="85">
        <v>0</v>
      </c>
      <c r="CN23" s="50"/>
    </row>
    <row r="24" spans="1:92" ht="15.95" customHeight="1" x14ac:dyDescent="0.25">
      <c r="A24" s="47"/>
      <c r="B24" s="40"/>
      <c r="C24" s="52"/>
      <c r="D24" s="52"/>
      <c r="E24" s="52"/>
      <c r="F24" s="52"/>
      <c r="G24" s="48"/>
      <c r="H24" s="51"/>
      <c r="I24" s="52"/>
      <c r="J24" s="52"/>
      <c r="K24" s="51"/>
      <c r="L24" s="51"/>
      <c r="M24" s="51"/>
      <c r="N24" s="51"/>
      <c r="O24" s="51"/>
      <c r="P24" s="51"/>
      <c r="Q24" s="47"/>
      <c r="R24" s="47"/>
      <c r="U24" s="30">
        <v>8</v>
      </c>
      <c r="V24" s="23" t="s">
        <v>18</v>
      </c>
      <c r="X24" s="23"/>
      <c r="Y24" s="23"/>
      <c r="Z24" s="23" t="s">
        <v>136</v>
      </c>
      <c r="AB24" s="24"/>
      <c r="AC24" s="24">
        <f t="shared" ref="AC24:AC29" si="29">+AD24+AE24+AF24</f>
        <v>3</v>
      </c>
      <c r="AD24" s="24">
        <v>2</v>
      </c>
      <c r="AE24" s="24">
        <v>0</v>
      </c>
      <c r="AF24" s="24">
        <v>1</v>
      </c>
      <c r="AG24" s="115">
        <f t="shared" si="27"/>
        <v>0.83333333333333337</v>
      </c>
      <c r="AH24" s="115"/>
      <c r="AI24" s="24">
        <v>2</v>
      </c>
      <c r="AJ24" s="24">
        <v>0</v>
      </c>
      <c r="AK24" s="24">
        <v>1</v>
      </c>
      <c r="AL24" s="26">
        <f t="shared" si="28"/>
        <v>0.66666666666666663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3</v>
      </c>
      <c r="BB24" s="24">
        <v>0</v>
      </c>
      <c r="BC24" s="24">
        <v>1</v>
      </c>
      <c r="BD24" s="24">
        <f t="shared" si="24"/>
        <v>1</v>
      </c>
      <c r="BE24" s="85">
        <v>0</v>
      </c>
      <c r="BF24" s="84">
        <f t="shared" si="25"/>
        <v>25</v>
      </c>
      <c r="BG24" s="24">
        <f t="shared" si="25"/>
        <v>6</v>
      </c>
      <c r="BH24" s="24">
        <f t="shared" si="25"/>
        <v>9</v>
      </c>
      <c r="BI24" s="24">
        <f t="shared" si="25"/>
        <v>15</v>
      </c>
      <c r="BJ24" s="85">
        <f t="shared" si="25"/>
        <v>4</v>
      </c>
      <c r="BK24" s="24">
        <v>22</v>
      </c>
      <c r="BL24" s="24">
        <v>6</v>
      </c>
      <c r="BM24" s="24">
        <v>8</v>
      </c>
      <c r="BN24" s="24">
        <f t="shared" si="26"/>
        <v>14</v>
      </c>
      <c r="BO24" s="85">
        <v>4</v>
      </c>
      <c r="BP24" s="40"/>
      <c r="BQ24" s="47"/>
      <c r="BR24" s="30">
        <v>7</v>
      </c>
      <c r="BS24" s="23" t="s">
        <v>340</v>
      </c>
      <c r="BT24" s="23"/>
      <c r="BU24" s="23"/>
      <c r="BV24" s="23"/>
      <c r="BW24" s="24"/>
      <c r="BX24" s="23"/>
      <c r="BY24" s="84">
        <v>0</v>
      </c>
      <c r="BZ24" s="24">
        <v>0</v>
      </c>
      <c r="CA24" s="24">
        <v>0</v>
      </c>
      <c r="CB24" s="24">
        <f t="shared" si="2"/>
        <v>0</v>
      </c>
      <c r="CC24" s="85">
        <v>0</v>
      </c>
      <c r="CD24" s="84">
        <f t="shared" si="3"/>
        <v>1</v>
      </c>
      <c r="CE24" s="24">
        <f t="shared" si="3"/>
        <v>0</v>
      </c>
      <c r="CF24" s="24">
        <f t="shared" si="3"/>
        <v>0</v>
      </c>
      <c r="CG24" s="24">
        <f t="shared" si="3"/>
        <v>0</v>
      </c>
      <c r="CH24" s="85">
        <f t="shared" si="3"/>
        <v>0</v>
      </c>
      <c r="CI24" s="24">
        <v>1</v>
      </c>
      <c r="CJ24" s="24">
        <v>0</v>
      </c>
      <c r="CK24" s="24">
        <v>0</v>
      </c>
      <c r="CL24" s="24">
        <f t="shared" si="18"/>
        <v>0</v>
      </c>
      <c r="CM24" s="85">
        <v>0</v>
      </c>
      <c r="CN24" s="40"/>
    </row>
    <row r="25" spans="1:92" ht="15.95" customHeight="1" x14ac:dyDescent="0.25">
      <c r="A25" s="47"/>
      <c r="B25" s="48" t="s">
        <v>58</v>
      </c>
      <c r="C25" s="6" t="s">
        <v>782</v>
      </c>
      <c r="E25" s="23"/>
      <c r="F25" s="23"/>
      <c r="G25" s="5">
        <v>1</v>
      </c>
      <c r="H25" s="24">
        <v>1</v>
      </c>
      <c r="I25" s="23" t="s">
        <v>171</v>
      </c>
      <c r="J25" s="23"/>
      <c r="K25" s="23"/>
      <c r="L25" s="23" t="s">
        <v>576</v>
      </c>
      <c r="M25" s="23"/>
      <c r="N25" s="23"/>
      <c r="O25" s="23"/>
      <c r="P25" s="23"/>
      <c r="Q25" s="47"/>
      <c r="R25" s="47"/>
      <c r="U25" s="30">
        <v>7.5</v>
      </c>
      <c r="V25" s="23" t="s">
        <v>111</v>
      </c>
      <c r="X25" s="23"/>
      <c r="Y25" s="23"/>
      <c r="Z25" s="23" t="s">
        <v>21</v>
      </c>
      <c r="AB25" s="24"/>
      <c r="AC25" s="24">
        <f t="shared" si="29"/>
        <v>2</v>
      </c>
      <c r="AD25" s="24">
        <v>2</v>
      </c>
      <c r="AE25" s="24">
        <v>0</v>
      </c>
      <c r="AF25" s="24">
        <v>0</v>
      </c>
      <c r="AG25" s="115">
        <f t="shared" si="27"/>
        <v>1</v>
      </c>
      <c r="AH25" s="115"/>
      <c r="AI25" s="24">
        <v>2</v>
      </c>
      <c r="AJ25" s="24">
        <v>0</v>
      </c>
      <c r="AK25" s="24">
        <v>1</v>
      </c>
      <c r="AL25" s="26">
        <f t="shared" si="28"/>
        <v>1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3</v>
      </c>
      <c r="BB25" s="24">
        <v>2</v>
      </c>
      <c r="BC25" s="24">
        <v>0</v>
      </c>
      <c r="BD25" s="24">
        <f t="shared" si="24"/>
        <v>2</v>
      </c>
      <c r="BE25" s="85">
        <v>2</v>
      </c>
      <c r="BF25" s="84">
        <f t="shared" si="25"/>
        <v>23</v>
      </c>
      <c r="BG25" s="24">
        <f t="shared" si="25"/>
        <v>10</v>
      </c>
      <c r="BH25" s="24">
        <f t="shared" si="25"/>
        <v>8</v>
      </c>
      <c r="BI25" s="24">
        <f t="shared" si="25"/>
        <v>18</v>
      </c>
      <c r="BJ25" s="85">
        <f t="shared" si="25"/>
        <v>6</v>
      </c>
      <c r="BK25" s="24">
        <v>20</v>
      </c>
      <c r="BL25" s="24">
        <v>8</v>
      </c>
      <c r="BM25" s="24">
        <v>8</v>
      </c>
      <c r="BN25" s="24">
        <f t="shared" si="26"/>
        <v>16</v>
      </c>
      <c r="BO25" s="85">
        <v>4</v>
      </c>
      <c r="BP25" s="40"/>
      <c r="BQ25" s="47"/>
      <c r="BR25" s="30">
        <v>8.5</v>
      </c>
      <c r="BS25" s="23" t="s">
        <v>244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 t="shared" si="2"/>
        <v>0</v>
      </c>
      <c r="CC25" s="85">
        <v>0</v>
      </c>
      <c r="CD25" s="84">
        <f t="shared" si="3"/>
        <v>1</v>
      </c>
      <c r="CE25" s="24">
        <f t="shared" si="3"/>
        <v>2</v>
      </c>
      <c r="CF25" s="24">
        <f t="shared" si="3"/>
        <v>0</v>
      </c>
      <c r="CG25" s="24">
        <f t="shared" si="3"/>
        <v>2</v>
      </c>
      <c r="CH25" s="85">
        <f t="shared" si="3"/>
        <v>0</v>
      </c>
      <c r="CI25" s="24">
        <v>1</v>
      </c>
      <c r="CJ25" s="24">
        <v>2</v>
      </c>
      <c r="CK25" s="24">
        <v>0</v>
      </c>
      <c r="CL25" s="24">
        <f t="shared" si="18"/>
        <v>2</v>
      </c>
      <c r="CM25" s="85">
        <v>0</v>
      </c>
      <c r="CN25" s="40"/>
    </row>
    <row r="26" spans="1:92" ht="15.95" customHeight="1" x14ac:dyDescent="0.25">
      <c r="A26" s="47"/>
      <c r="B26" s="24" t="s">
        <v>34</v>
      </c>
      <c r="D26" s="16" t="s">
        <v>140</v>
      </c>
      <c r="E26" s="23"/>
      <c r="F26" s="23"/>
      <c r="G26" s="11"/>
      <c r="H26" s="24"/>
      <c r="I26" s="23"/>
      <c r="J26" s="23"/>
      <c r="K26" s="23"/>
      <c r="L26" s="23"/>
      <c r="M26" s="23"/>
      <c r="N26" s="23"/>
      <c r="O26" s="23"/>
      <c r="P26" s="23"/>
      <c r="Q26" s="47"/>
      <c r="R26" s="47"/>
      <c r="U26" s="30">
        <v>7.5</v>
      </c>
      <c r="V26" s="23" t="s">
        <v>16</v>
      </c>
      <c r="X26" s="23"/>
      <c r="Y26" s="23"/>
      <c r="Z26" s="23" t="s">
        <v>17</v>
      </c>
      <c r="AB26" s="24"/>
      <c r="AC26" s="24">
        <f t="shared" si="29"/>
        <v>3</v>
      </c>
      <c r="AD26" s="24">
        <v>2</v>
      </c>
      <c r="AE26" s="24">
        <v>0</v>
      </c>
      <c r="AF26" s="24">
        <v>1</v>
      </c>
      <c r="AG26" s="115">
        <f t="shared" si="27"/>
        <v>0.83333333333333337</v>
      </c>
      <c r="AH26" s="115"/>
      <c r="AI26" s="24">
        <v>4</v>
      </c>
      <c r="AJ26" s="24">
        <v>0</v>
      </c>
      <c r="AK26" s="24">
        <v>1</v>
      </c>
      <c r="AL26" s="26">
        <f t="shared" si="28"/>
        <v>1.3333333333333333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3</v>
      </c>
      <c r="BB26" s="24">
        <v>0</v>
      </c>
      <c r="BC26" s="24">
        <v>0</v>
      </c>
      <c r="BD26" s="24">
        <f t="shared" si="24"/>
        <v>0</v>
      </c>
      <c r="BE26" s="85">
        <v>0</v>
      </c>
      <c r="BF26" s="84">
        <f t="shared" si="25"/>
        <v>18</v>
      </c>
      <c r="BG26" s="24">
        <f t="shared" si="25"/>
        <v>1</v>
      </c>
      <c r="BH26" s="24">
        <f t="shared" si="25"/>
        <v>7</v>
      </c>
      <c r="BI26" s="24">
        <f t="shared" si="25"/>
        <v>8</v>
      </c>
      <c r="BJ26" s="85">
        <f t="shared" si="25"/>
        <v>0</v>
      </c>
      <c r="BK26" s="24">
        <v>15</v>
      </c>
      <c r="BL26" s="24">
        <v>1</v>
      </c>
      <c r="BM26" s="24">
        <v>7</v>
      </c>
      <c r="BN26" s="24">
        <f t="shared" si="26"/>
        <v>8</v>
      </c>
      <c r="BO26" s="85">
        <v>0</v>
      </c>
      <c r="BP26" s="40"/>
      <c r="BQ26" s="47"/>
      <c r="BR26" s="30">
        <v>7.5</v>
      </c>
      <c r="BS26" s="23" t="s">
        <v>284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 t="shared" si="2"/>
        <v>0</v>
      </c>
      <c r="CC26" s="85">
        <v>0</v>
      </c>
      <c r="CD26" s="84">
        <f t="shared" si="3"/>
        <v>1</v>
      </c>
      <c r="CE26" s="24">
        <f t="shared" si="3"/>
        <v>0</v>
      </c>
      <c r="CF26" s="24">
        <f t="shared" si="3"/>
        <v>0</v>
      </c>
      <c r="CG26" s="24">
        <f t="shared" si="3"/>
        <v>0</v>
      </c>
      <c r="CH26" s="85">
        <f t="shared" si="3"/>
        <v>0</v>
      </c>
      <c r="CI26" s="24">
        <v>1</v>
      </c>
      <c r="CJ26" s="24">
        <v>0</v>
      </c>
      <c r="CK26" s="24">
        <v>0</v>
      </c>
      <c r="CL26" s="24">
        <f t="shared" si="18"/>
        <v>0</v>
      </c>
      <c r="CM26" s="85">
        <v>0</v>
      </c>
      <c r="CN26" s="40"/>
    </row>
    <row r="27" spans="1:92" ht="15.95" customHeight="1" x14ac:dyDescent="0.25">
      <c r="A27" s="47"/>
      <c r="H27" s="24"/>
      <c r="I27" s="23"/>
      <c r="L27" s="23"/>
      <c r="M27" s="23"/>
      <c r="N27" s="23"/>
      <c r="O27" s="23"/>
      <c r="P27" s="23"/>
      <c r="Q27" s="47"/>
      <c r="R27" s="47"/>
      <c r="U27" s="30">
        <v>7.5</v>
      </c>
      <c r="V27" s="23" t="s">
        <v>98</v>
      </c>
      <c r="X27" s="23"/>
      <c r="Y27" s="23"/>
      <c r="Z27" s="23" t="s">
        <v>19</v>
      </c>
      <c r="AB27" s="24"/>
      <c r="AC27" s="24">
        <f t="shared" si="29"/>
        <v>2</v>
      </c>
      <c r="AD27" s="24">
        <v>2</v>
      </c>
      <c r="AE27" s="24">
        <v>0</v>
      </c>
      <c r="AF27" s="24">
        <v>0</v>
      </c>
      <c r="AG27" s="115">
        <f t="shared" si="27"/>
        <v>1</v>
      </c>
      <c r="AH27" s="115"/>
      <c r="AI27" s="24">
        <v>4</v>
      </c>
      <c r="AJ27" s="24">
        <v>0</v>
      </c>
      <c r="AK27" s="24">
        <v>0</v>
      </c>
      <c r="AL27" s="26">
        <f t="shared" si="28"/>
        <v>2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3</v>
      </c>
      <c r="BB27" s="24">
        <v>0</v>
      </c>
      <c r="BC27" s="24">
        <v>0</v>
      </c>
      <c r="BD27" s="24">
        <f t="shared" si="24"/>
        <v>0</v>
      </c>
      <c r="BE27" s="85">
        <v>0</v>
      </c>
      <c r="BF27" s="84">
        <f t="shared" si="25"/>
        <v>19</v>
      </c>
      <c r="BG27" s="24">
        <f t="shared" si="25"/>
        <v>1</v>
      </c>
      <c r="BH27" s="24">
        <f t="shared" si="25"/>
        <v>1</v>
      </c>
      <c r="BI27" s="24">
        <f t="shared" si="25"/>
        <v>2</v>
      </c>
      <c r="BJ27" s="85">
        <f t="shared" si="25"/>
        <v>4</v>
      </c>
      <c r="BK27" s="24">
        <v>16</v>
      </c>
      <c r="BL27" s="24">
        <v>1</v>
      </c>
      <c r="BM27" s="24">
        <v>1</v>
      </c>
      <c r="BN27" s="24">
        <f t="shared" si="26"/>
        <v>2</v>
      </c>
      <c r="BO27" s="85">
        <v>4</v>
      </c>
      <c r="BP27" s="40"/>
      <c r="BQ27" s="47"/>
      <c r="BR27" s="30">
        <v>6.5</v>
      </c>
      <c r="BS27" s="23" t="s">
        <v>212</v>
      </c>
      <c r="BT27" s="23"/>
      <c r="BU27" s="23"/>
      <c r="BV27" s="23"/>
      <c r="BW27" s="24"/>
      <c r="BX27" s="23"/>
      <c r="BY27" s="84">
        <v>4</v>
      </c>
      <c r="BZ27" s="24">
        <v>0</v>
      </c>
      <c r="CA27" s="24">
        <v>0</v>
      </c>
      <c r="CB27" s="24">
        <f t="shared" si="2"/>
        <v>0</v>
      </c>
      <c r="CC27" s="85">
        <v>0</v>
      </c>
      <c r="CD27" s="84">
        <f t="shared" si="3"/>
        <v>19</v>
      </c>
      <c r="CE27" s="24">
        <f t="shared" si="3"/>
        <v>1</v>
      </c>
      <c r="CF27" s="24">
        <f t="shared" si="3"/>
        <v>4</v>
      </c>
      <c r="CG27" s="24">
        <f t="shared" si="3"/>
        <v>5</v>
      </c>
      <c r="CH27" s="85">
        <f t="shared" si="3"/>
        <v>2</v>
      </c>
      <c r="CI27" s="24">
        <v>15</v>
      </c>
      <c r="CJ27" s="24">
        <v>1</v>
      </c>
      <c r="CK27" s="24">
        <v>4</v>
      </c>
      <c r="CL27" s="24">
        <f>+CJ27+CK27</f>
        <v>5</v>
      </c>
      <c r="CM27" s="85">
        <v>2</v>
      </c>
      <c r="CN27" s="40"/>
    </row>
    <row r="28" spans="1:92" ht="15.95" customHeight="1" x14ac:dyDescent="0.25">
      <c r="A28" s="47"/>
      <c r="C28" s="6" t="s">
        <v>784</v>
      </c>
      <c r="E28" s="23"/>
      <c r="F28" s="23"/>
      <c r="G28" s="5">
        <v>1</v>
      </c>
      <c r="H28" s="24">
        <v>1</v>
      </c>
      <c r="I28" s="23" t="s">
        <v>68</v>
      </c>
      <c r="J28" s="23"/>
      <c r="K28" s="23"/>
      <c r="L28" s="23" t="s">
        <v>78</v>
      </c>
      <c r="M28" s="23"/>
      <c r="N28" s="23"/>
      <c r="O28" s="23"/>
      <c r="P28" s="23"/>
      <c r="Q28" s="47"/>
      <c r="R28" s="47"/>
      <c r="U28" s="30">
        <v>7</v>
      </c>
      <c r="V28" s="23" t="s">
        <v>24</v>
      </c>
      <c r="X28" s="23"/>
      <c r="Y28" s="23"/>
      <c r="Z28" s="23" t="s">
        <v>25</v>
      </c>
      <c r="AB28" s="24"/>
      <c r="AC28" s="24">
        <f t="shared" si="29"/>
        <v>3</v>
      </c>
      <c r="AD28" s="24">
        <v>1</v>
      </c>
      <c r="AE28" s="24">
        <v>2</v>
      </c>
      <c r="AF28" s="24">
        <v>0</v>
      </c>
      <c r="AG28" s="115">
        <f t="shared" si="27"/>
        <v>0.33333333333333331</v>
      </c>
      <c r="AH28" s="115"/>
      <c r="AI28" s="24">
        <v>9</v>
      </c>
      <c r="AJ28" s="24">
        <v>1</v>
      </c>
      <c r="AK28" s="24">
        <v>0</v>
      </c>
      <c r="AL28" s="26">
        <f t="shared" si="28"/>
        <v>3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0</v>
      </c>
      <c r="BB28" s="24">
        <v>0</v>
      </c>
      <c r="BC28" s="24">
        <v>0</v>
      </c>
      <c r="BD28" s="24">
        <f t="shared" si="24"/>
        <v>0</v>
      </c>
      <c r="BE28" s="85">
        <v>0</v>
      </c>
      <c r="BF28" s="84">
        <f t="shared" si="25"/>
        <v>18</v>
      </c>
      <c r="BG28" s="24">
        <f t="shared" si="25"/>
        <v>3</v>
      </c>
      <c r="BH28" s="24">
        <f t="shared" si="25"/>
        <v>5</v>
      </c>
      <c r="BI28" s="24">
        <f t="shared" si="25"/>
        <v>8</v>
      </c>
      <c r="BJ28" s="85">
        <f t="shared" si="25"/>
        <v>0</v>
      </c>
      <c r="BK28" s="24">
        <v>18</v>
      </c>
      <c r="BL28" s="24">
        <v>3</v>
      </c>
      <c r="BM28" s="24">
        <v>5</v>
      </c>
      <c r="BN28" s="24">
        <f t="shared" si="26"/>
        <v>8</v>
      </c>
      <c r="BO28" s="85">
        <v>0</v>
      </c>
      <c r="BP28" s="40"/>
      <c r="BQ28" s="47"/>
      <c r="BR28" s="30">
        <v>8.5</v>
      </c>
      <c r="BS28" s="23" t="s">
        <v>656</v>
      </c>
      <c r="BT28" s="23"/>
      <c r="BU28" s="23"/>
      <c r="BV28" s="23"/>
      <c r="BW28" s="24"/>
      <c r="BX28" s="23"/>
      <c r="BY28" s="84">
        <v>1</v>
      </c>
      <c r="BZ28" s="24">
        <v>0</v>
      </c>
      <c r="CA28" s="24">
        <v>3</v>
      </c>
      <c r="CB28" s="24">
        <f t="shared" si="2"/>
        <v>3</v>
      </c>
      <c r="CC28" s="85">
        <v>0</v>
      </c>
      <c r="CD28" s="84">
        <f t="shared" si="3"/>
        <v>6</v>
      </c>
      <c r="CE28" s="24">
        <f t="shared" si="3"/>
        <v>1</v>
      </c>
      <c r="CF28" s="24">
        <f t="shared" si="3"/>
        <v>6</v>
      </c>
      <c r="CG28" s="24">
        <f t="shared" si="3"/>
        <v>7</v>
      </c>
      <c r="CH28" s="85">
        <f t="shared" si="3"/>
        <v>0</v>
      </c>
      <c r="CI28" s="24">
        <v>5</v>
      </c>
      <c r="CJ28" s="24">
        <v>1</v>
      </c>
      <c r="CK28" s="24">
        <v>3</v>
      </c>
      <c r="CL28" s="24">
        <f t="shared" ref="CL28:CL37" si="30">+CJ28+CK28</f>
        <v>4</v>
      </c>
      <c r="CM28" s="85">
        <v>0</v>
      </c>
      <c r="CN28" s="40"/>
    </row>
    <row r="29" spans="1:92" ht="15.95" customHeight="1" x14ac:dyDescent="0.25">
      <c r="A29" s="47"/>
      <c r="B29" s="24" t="s">
        <v>34</v>
      </c>
      <c r="C29" s="16" t="s">
        <v>811</v>
      </c>
      <c r="D29" s="16"/>
      <c r="E29" s="16"/>
      <c r="H29" s="24"/>
      <c r="I29" s="23"/>
      <c r="J29" s="23"/>
      <c r="K29" s="23"/>
      <c r="L29" s="23"/>
      <c r="M29" s="23"/>
      <c r="N29" s="23"/>
      <c r="O29" s="23"/>
      <c r="P29" s="23"/>
      <c r="Q29" s="47"/>
      <c r="R29" s="47"/>
      <c r="U29" s="30">
        <v>7.5</v>
      </c>
      <c r="V29" s="23" t="s">
        <v>97</v>
      </c>
      <c r="X29" s="23"/>
      <c r="Y29" s="23"/>
      <c r="Z29" s="23" t="s">
        <v>132</v>
      </c>
      <c r="AB29" s="24"/>
      <c r="AC29" s="24">
        <f t="shared" si="29"/>
        <v>3</v>
      </c>
      <c r="AD29" s="24">
        <v>0</v>
      </c>
      <c r="AE29" s="24">
        <v>3</v>
      </c>
      <c r="AF29" s="24">
        <v>0</v>
      </c>
      <c r="AG29" s="115">
        <f t="shared" si="27"/>
        <v>0</v>
      </c>
      <c r="AH29" s="115"/>
      <c r="AI29" s="24">
        <v>10</v>
      </c>
      <c r="AJ29" s="24">
        <v>0</v>
      </c>
      <c r="AK29" s="24">
        <v>0</v>
      </c>
      <c r="AL29" s="26">
        <f t="shared" si="28"/>
        <v>3.3333333333333335</v>
      </c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3</v>
      </c>
      <c r="BB29" s="24">
        <v>0</v>
      </c>
      <c r="BC29" s="24">
        <v>0</v>
      </c>
      <c r="BD29" s="24">
        <f t="shared" si="24"/>
        <v>0</v>
      </c>
      <c r="BE29" s="85">
        <v>2</v>
      </c>
      <c r="BF29" s="84">
        <f t="shared" si="25"/>
        <v>22</v>
      </c>
      <c r="BG29" s="24">
        <f t="shared" si="25"/>
        <v>1</v>
      </c>
      <c r="BH29" s="24">
        <f t="shared" si="25"/>
        <v>5</v>
      </c>
      <c r="BI29" s="24">
        <f t="shared" si="25"/>
        <v>6</v>
      </c>
      <c r="BJ29" s="85">
        <f t="shared" si="25"/>
        <v>8</v>
      </c>
      <c r="BK29" s="24">
        <v>19</v>
      </c>
      <c r="BL29" s="24">
        <v>1</v>
      </c>
      <c r="BM29" s="24">
        <v>5</v>
      </c>
      <c r="BN29" s="24">
        <f t="shared" si="26"/>
        <v>6</v>
      </c>
      <c r="BO29" s="85">
        <v>6</v>
      </c>
      <c r="BP29" s="40"/>
      <c r="BQ29" s="47"/>
      <c r="BR29" s="30">
        <v>7.5</v>
      </c>
      <c r="BS29" s="23" t="s">
        <v>670</v>
      </c>
      <c r="BT29" s="23"/>
      <c r="BU29" s="23"/>
      <c r="BV29" s="23"/>
      <c r="BW29" s="24"/>
      <c r="BX29" s="23"/>
      <c r="BY29" s="84">
        <v>0</v>
      </c>
      <c r="BZ29" s="24">
        <v>0</v>
      </c>
      <c r="CA29" s="24">
        <v>0</v>
      </c>
      <c r="CB29" s="24">
        <f t="shared" si="2"/>
        <v>0</v>
      </c>
      <c r="CC29" s="85">
        <v>0</v>
      </c>
      <c r="CD29" s="84">
        <f t="shared" si="3"/>
        <v>1</v>
      </c>
      <c r="CE29" s="24">
        <f t="shared" si="3"/>
        <v>0</v>
      </c>
      <c r="CF29" s="24">
        <f t="shared" si="3"/>
        <v>0</v>
      </c>
      <c r="CG29" s="24">
        <f t="shared" si="3"/>
        <v>0</v>
      </c>
      <c r="CH29" s="85">
        <f t="shared" si="3"/>
        <v>0</v>
      </c>
      <c r="CI29" s="24">
        <v>1</v>
      </c>
      <c r="CJ29" s="24">
        <v>0</v>
      </c>
      <c r="CK29" s="24">
        <v>0</v>
      </c>
      <c r="CL29" s="24">
        <f t="shared" si="30"/>
        <v>0</v>
      </c>
      <c r="CM29" s="85">
        <v>0</v>
      </c>
      <c r="CN29" s="40"/>
    </row>
    <row r="30" spans="1:92" ht="15.95" customHeight="1" x14ac:dyDescent="0.25">
      <c r="A30" s="47"/>
      <c r="B30" s="40"/>
      <c r="C30" s="52"/>
      <c r="D30" s="52"/>
      <c r="E30" s="52"/>
      <c r="F30" s="52"/>
      <c r="G30" s="48"/>
      <c r="H30" s="51"/>
      <c r="I30" s="52"/>
      <c r="J30" s="52"/>
      <c r="K30" s="51"/>
      <c r="L30" s="51"/>
      <c r="M30" s="51"/>
      <c r="N30" s="51"/>
      <c r="O30" s="51"/>
      <c r="P30" s="51"/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ref="AC30" si="31">+AD30+AE30+AF30</f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3</v>
      </c>
      <c r="BB30" s="24">
        <v>0</v>
      </c>
      <c r="BC30" s="24">
        <v>1</v>
      </c>
      <c r="BD30" s="24">
        <f t="shared" si="24"/>
        <v>1</v>
      </c>
      <c r="BE30" s="85">
        <v>2</v>
      </c>
      <c r="BF30" s="84">
        <f t="shared" si="25"/>
        <v>24</v>
      </c>
      <c r="BG30" s="24">
        <f t="shared" si="25"/>
        <v>3</v>
      </c>
      <c r="BH30" s="24">
        <f t="shared" si="25"/>
        <v>12</v>
      </c>
      <c r="BI30" s="24">
        <f t="shared" si="25"/>
        <v>15</v>
      </c>
      <c r="BJ30" s="85">
        <f t="shared" si="25"/>
        <v>6</v>
      </c>
      <c r="BK30" s="24">
        <v>21</v>
      </c>
      <c r="BL30" s="24">
        <v>3</v>
      </c>
      <c r="BM30" s="24">
        <v>11</v>
      </c>
      <c r="BN30" s="24">
        <f t="shared" si="26"/>
        <v>14</v>
      </c>
      <c r="BO30" s="85">
        <v>4</v>
      </c>
      <c r="BP30" s="40"/>
      <c r="BQ30" s="47"/>
      <c r="BR30" s="30">
        <v>7.5</v>
      </c>
      <c r="BS30" s="23" t="s">
        <v>280</v>
      </c>
      <c r="BT30" s="23"/>
      <c r="BU30" s="23"/>
      <c r="BV30" s="23"/>
      <c r="BW30" s="24"/>
      <c r="BX30" s="23"/>
      <c r="BY30" s="84">
        <v>0</v>
      </c>
      <c r="BZ30" s="24">
        <v>0</v>
      </c>
      <c r="CA30" s="24">
        <v>0</v>
      </c>
      <c r="CB30" s="24">
        <f t="shared" si="2"/>
        <v>0</v>
      </c>
      <c r="CC30" s="85">
        <v>0</v>
      </c>
      <c r="CD30" s="84">
        <f t="shared" si="3"/>
        <v>2</v>
      </c>
      <c r="CE30" s="24">
        <f t="shared" si="3"/>
        <v>0</v>
      </c>
      <c r="CF30" s="24">
        <f t="shared" si="3"/>
        <v>1</v>
      </c>
      <c r="CG30" s="24">
        <f t="shared" si="3"/>
        <v>1</v>
      </c>
      <c r="CH30" s="85">
        <f t="shared" si="3"/>
        <v>2</v>
      </c>
      <c r="CI30" s="24">
        <v>2</v>
      </c>
      <c r="CJ30" s="24">
        <v>0</v>
      </c>
      <c r="CK30" s="24">
        <v>1</v>
      </c>
      <c r="CL30" s="24">
        <f t="shared" si="30"/>
        <v>1</v>
      </c>
      <c r="CM30" s="85">
        <v>2</v>
      </c>
      <c r="CN30" s="40"/>
    </row>
    <row r="31" spans="1:92" ht="15.95" customHeight="1" thickBot="1" x14ac:dyDescent="0.3">
      <c r="A31" s="47"/>
      <c r="B31" s="48" t="s">
        <v>67</v>
      </c>
      <c r="C31" s="6" t="s">
        <v>788</v>
      </c>
      <c r="F31" s="20"/>
      <c r="G31" s="5">
        <v>3</v>
      </c>
      <c r="H31" s="24"/>
      <c r="I31" s="23" t="s">
        <v>61</v>
      </c>
      <c r="J31" s="23"/>
      <c r="K31" s="23"/>
      <c r="L31" s="23" t="s">
        <v>815</v>
      </c>
      <c r="M31" s="23"/>
      <c r="N31" s="23"/>
      <c r="O31" s="23"/>
      <c r="P31" s="23"/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+AC101</f>
        <v>7</v>
      </c>
      <c r="AD31" s="24">
        <f>+AD101</f>
        <v>0</v>
      </c>
      <c r="AE31" s="24">
        <f>+AE101</f>
        <v>5</v>
      </c>
      <c r="AF31" s="24">
        <f>+AF101</f>
        <v>2</v>
      </c>
      <c r="AG31" s="115">
        <f t="shared" ref="AG31" si="32">+(AD31*2+AF31)/(2*AC31)</f>
        <v>0.14285714285714285</v>
      </c>
      <c r="AH31" s="115"/>
      <c r="AI31" s="24">
        <f>+AI101</f>
        <v>20</v>
      </c>
      <c r="AJ31" s="24">
        <f>+AJ101</f>
        <v>0</v>
      </c>
      <c r="AK31" s="24">
        <f>+AK101</f>
        <v>0</v>
      </c>
      <c r="AL31" s="26">
        <f t="shared" ref="AL31" si="33">+AI31/AC31</f>
        <v>2.8571428571428572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0</v>
      </c>
      <c r="BB31" s="24">
        <v>0</v>
      </c>
      <c r="BC31" s="24">
        <v>0</v>
      </c>
      <c r="BD31" s="24">
        <f t="shared" si="24"/>
        <v>0</v>
      </c>
      <c r="BE31" s="85">
        <v>0</v>
      </c>
      <c r="BF31" s="84">
        <f t="shared" si="25"/>
        <v>8</v>
      </c>
      <c r="BG31" s="24">
        <f t="shared" si="25"/>
        <v>0</v>
      </c>
      <c r="BH31" s="24">
        <f t="shared" si="25"/>
        <v>0</v>
      </c>
      <c r="BI31" s="24">
        <f t="shared" si="25"/>
        <v>0</v>
      </c>
      <c r="BJ31" s="85">
        <f t="shared" si="25"/>
        <v>4</v>
      </c>
      <c r="BK31" s="24">
        <v>8</v>
      </c>
      <c r="BL31" s="24">
        <v>0</v>
      </c>
      <c r="BM31" s="24">
        <v>0</v>
      </c>
      <c r="BN31" s="24">
        <f t="shared" si="26"/>
        <v>0</v>
      </c>
      <c r="BO31" s="85">
        <v>4</v>
      </c>
      <c r="BP31" s="40"/>
      <c r="BQ31" s="47"/>
      <c r="BR31" s="30">
        <v>8.5</v>
      </c>
      <c r="BS31" s="23" t="s">
        <v>240</v>
      </c>
      <c r="BT31" s="23"/>
      <c r="BU31" s="23"/>
      <c r="BV31" s="23"/>
      <c r="BW31" s="24"/>
      <c r="BX31" s="23"/>
      <c r="BY31" s="84">
        <v>5</v>
      </c>
      <c r="BZ31" s="24">
        <v>1</v>
      </c>
      <c r="CA31" s="24">
        <v>5</v>
      </c>
      <c r="CB31" s="24">
        <f t="shared" si="2"/>
        <v>6</v>
      </c>
      <c r="CC31" s="85">
        <v>0</v>
      </c>
      <c r="CD31" s="84">
        <f t="shared" si="3"/>
        <v>18</v>
      </c>
      <c r="CE31" s="24">
        <f t="shared" si="3"/>
        <v>14</v>
      </c>
      <c r="CF31" s="24">
        <f t="shared" si="3"/>
        <v>9</v>
      </c>
      <c r="CG31" s="24">
        <f t="shared" si="3"/>
        <v>23</v>
      </c>
      <c r="CH31" s="85">
        <f t="shared" si="3"/>
        <v>0</v>
      </c>
      <c r="CI31" s="24">
        <v>13</v>
      </c>
      <c r="CJ31" s="24">
        <v>13</v>
      </c>
      <c r="CK31" s="24">
        <v>4</v>
      </c>
      <c r="CL31" s="24">
        <f t="shared" si="30"/>
        <v>17</v>
      </c>
      <c r="CM31" s="85">
        <v>0</v>
      </c>
      <c r="CN31" s="40"/>
    </row>
    <row r="32" spans="1:92" ht="15.95" customHeight="1" thickBot="1" x14ac:dyDescent="0.3">
      <c r="A32" s="47"/>
      <c r="B32" s="24" t="s">
        <v>34</v>
      </c>
      <c r="C32" s="16"/>
      <c r="D32" s="23" t="s">
        <v>140</v>
      </c>
      <c r="E32" s="23"/>
      <c r="H32" s="24"/>
      <c r="I32" s="23" t="s">
        <v>599</v>
      </c>
      <c r="L32" s="23"/>
      <c r="M32" s="23" t="s">
        <v>193</v>
      </c>
      <c r="N32" s="23"/>
      <c r="O32" s="23"/>
      <c r="P32" s="23"/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34">SUM(AC23:AC31)</f>
        <v>24</v>
      </c>
      <c r="AD32" s="15">
        <f t="shared" si="34"/>
        <v>10</v>
      </c>
      <c r="AE32" s="15">
        <f t="shared" si="34"/>
        <v>10</v>
      </c>
      <c r="AF32" s="15">
        <f t="shared" si="34"/>
        <v>4</v>
      </c>
      <c r="AG32" s="15"/>
      <c r="AH32" s="15"/>
      <c r="AI32" s="15">
        <f t="shared" ref="AI32:AK32" si="35">SUM(AI23:AI31)</f>
        <v>51</v>
      </c>
      <c r="AJ32" s="15">
        <f t="shared" si="35"/>
        <v>1</v>
      </c>
      <c r="AK32" s="15">
        <f t="shared" si="35"/>
        <v>4</v>
      </c>
      <c r="AL32" s="36">
        <f>+AI32/AC32</f>
        <v>2.125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33</v>
      </c>
      <c r="BB32" s="25">
        <f t="shared" ref="BB32" si="36">SUM(BB20:BB31)</f>
        <v>2</v>
      </c>
      <c r="BC32" s="25">
        <f>SUM(BC20:BC31)</f>
        <v>3</v>
      </c>
      <c r="BD32" s="25">
        <f>+BC32+BB32</f>
        <v>5</v>
      </c>
      <c r="BE32" s="89">
        <f>SUM(BE20:BE31)</f>
        <v>10</v>
      </c>
      <c r="BF32" s="88">
        <f>SUM(BF20:BF31)</f>
        <v>273</v>
      </c>
      <c r="BG32" s="25">
        <f t="shared" ref="BG32" si="37">SUM(BG20:BG31)</f>
        <v>43</v>
      </c>
      <c r="BH32" s="25">
        <f>SUM(BH20:BH31)</f>
        <v>76</v>
      </c>
      <c r="BI32" s="25">
        <f>+BH32+BG32</f>
        <v>119</v>
      </c>
      <c r="BJ32" s="89">
        <f>SUM(BJ20:BJ31)</f>
        <v>44</v>
      </c>
      <c r="BK32" s="25">
        <f>SUM(BK20:BK31)</f>
        <v>240</v>
      </c>
      <c r="BL32" s="25">
        <f t="shared" ref="BL32" si="38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6.5</v>
      </c>
      <c r="BS32" s="23" t="s">
        <v>450</v>
      </c>
      <c r="BT32" s="23"/>
      <c r="BU32" s="23"/>
      <c r="BV32" s="23"/>
      <c r="BW32" s="24"/>
      <c r="BX32" s="23"/>
      <c r="BY32" s="84">
        <v>1</v>
      </c>
      <c r="BZ32" s="24">
        <v>0</v>
      </c>
      <c r="CA32" s="24">
        <v>0</v>
      </c>
      <c r="CB32" s="24">
        <f t="shared" si="2"/>
        <v>0</v>
      </c>
      <c r="CC32" s="85">
        <v>0</v>
      </c>
      <c r="CD32" s="84">
        <f t="shared" si="3"/>
        <v>9</v>
      </c>
      <c r="CE32" s="24">
        <f t="shared" si="3"/>
        <v>2</v>
      </c>
      <c r="CF32" s="24">
        <f t="shared" si="3"/>
        <v>4</v>
      </c>
      <c r="CG32" s="24">
        <f t="shared" si="3"/>
        <v>6</v>
      </c>
      <c r="CH32" s="85">
        <f t="shared" si="3"/>
        <v>0</v>
      </c>
      <c r="CI32" s="24">
        <v>8</v>
      </c>
      <c r="CJ32" s="24">
        <v>2</v>
      </c>
      <c r="CK32" s="24">
        <v>4</v>
      </c>
      <c r="CL32" s="24">
        <f t="shared" si="30"/>
        <v>6</v>
      </c>
      <c r="CM32" s="85">
        <v>0</v>
      </c>
      <c r="CN32" s="40"/>
    </row>
    <row r="33" spans="1:92" ht="15.95" customHeight="1" x14ac:dyDescent="0.25">
      <c r="A33" s="47"/>
      <c r="C33" s="23"/>
      <c r="H33" s="24"/>
      <c r="I33" s="23" t="s">
        <v>71</v>
      </c>
      <c r="L33" s="23" t="s">
        <v>812</v>
      </c>
      <c r="M33" s="23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7</v>
      </c>
      <c r="BB33" s="24">
        <v>0</v>
      </c>
      <c r="BC33" s="24">
        <v>2</v>
      </c>
      <c r="BD33" s="24">
        <f t="shared" ref="BD33:BD44" si="39">+BB33+BC33</f>
        <v>2</v>
      </c>
      <c r="BE33" s="85">
        <v>0</v>
      </c>
      <c r="BF33" s="84">
        <f t="shared" ref="BF33:BJ44" si="40">+BK33+BA33</f>
        <v>71</v>
      </c>
      <c r="BG33" s="24">
        <f t="shared" si="40"/>
        <v>15</v>
      </c>
      <c r="BH33" s="24">
        <f t="shared" si="40"/>
        <v>24</v>
      </c>
      <c r="BI33" s="24">
        <f t="shared" si="40"/>
        <v>39</v>
      </c>
      <c r="BJ33" s="85">
        <f t="shared" si="40"/>
        <v>6</v>
      </c>
      <c r="BK33" s="15">
        <v>64</v>
      </c>
      <c r="BL33" s="15">
        <v>15</v>
      </c>
      <c r="BM33" s="15">
        <v>22</v>
      </c>
      <c r="BN33" s="15">
        <f t="shared" ref="BN33:BN44" si="41">+BL33+BM33</f>
        <v>37</v>
      </c>
      <c r="BO33" s="87">
        <v>6</v>
      </c>
      <c r="BP33" s="40"/>
      <c r="BQ33" s="47"/>
      <c r="BR33" s="30">
        <v>7.5</v>
      </c>
      <c r="BS33" s="23" t="s">
        <v>471</v>
      </c>
      <c r="BT33" s="23"/>
      <c r="BU33" s="23"/>
      <c r="BV33" s="23"/>
      <c r="BW33" s="24"/>
      <c r="BX33" s="23"/>
      <c r="BY33" s="84">
        <v>1</v>
      </c>
      <c r="BZ33" s="24">
        <v>1</v>
      </c>
      <c r="CA33" s="24">
        <v>2</v>
      </c>
      <c r="CB33" s="24">
        <f t="shared" si="2"/>
        <v>3</v>
      </c>
      <c r="CC33" s="85">
        <v>0</v>
      </c>
      <c r="CD33" s="84">
        <f t="shared" si="3"/>
        <v>5</v>
      </c>
      <c r="CE33" s="24">
        <f t="shared" si="3"/>
        <v>1</v>
      </c>
      <c r="CF33" s="24">
        <f t="shared" si="3"/>
        <v>5</v>
      </c>
      <c r="CG33" s="24">
        <f t="shared" si="3"/>
        <v>6</v>
      </c>
      <c r="CH33" s="85">
        <f t="shared" si="3"/>
        <v>0</v>
      </c>
      <c r="CI33" s="24">
        <v>4</v>
      </c>
      <c r="CJ33" s="24">
        <v>0</v>
      </c>
      <c r="CK33" s="24">
        <v>3</v>
      </c>
      <c r="CL33" s="24">
        <f t="shared" si="30"/>
        <v>3</v>
      </c>
      <c r="CM33" s="85">
        <v>0</v>
      </c>
      <c r="CN33" s="40"/>
    </row>
    <row r="34" spans="1:92" ht="15.95" customHeight="1" x14ac:dyDescent="0.25">
      <c r="A34" s="47"/>
      <c r="H34" s="24"/>
      <c r="I34" s="23"/>
      <c r="L34" s="23"/>
      <c r="M34" s="23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3</v>
      </c>
      <c r="BB34" s="24">
        <v>0</v>
      </c>
      <c r="BC34" s="24">
        <v>0</v>
      </c>
      <c r="BD34" s="24">
        <f t="shared" si="39"/>
        <v>0</v>
      </c>
      <c r="BE34" s="85">
        <v>0</v>
      </c>
      <c r="BF34" s="84">
        <f t="shared" si="40"/>
        <v>22</v>
      </c>
      <c r="BG34" s="24">
        <f t="shared" si="40"/>
        <v>0</v>
      </c>
      <c r="BH34" s="24">
        <f t="shared" si="40"/>
        <v>0</v>
      </c>
      <c r="BI34" s="24">
        <f t="shared" si="40"/>
        <v>0</v>
      </c>
      <c r="BJ34" s="85">
        <f t="shared" si="40"/>
        <v>0</v>
      </c>
      <c r="BK34" s="24">
        <v>19</v>
      </c>
      <c r="BL34" s="24">
        <v>0</v>
      </c>
      <c r="BM34" s="24">
        <v>0</v>
      </c>
      <c r="BN34" s="24">
        <f t="shared" si="41"/>
        <v>0</v>
      </c>
      <c r="BO34" s="85">
        <v>0</v>
      </c>
      <c r="BP34" s="40"/>
      <c r="BQ34" s="47"/>
      <c r="BR34" s="30">
        <v>8</v>
      </c>
      <c r="BS34" s="23" t="s">
        <v>279</v>
      </c>
      <c r="BT34" s="23"/>
      <c r="BU34" s="23"/>
      <c r="BV34" s="23"/>
      <c r="BW34" s="24"/>
      <c r="BX34" s="23"/>
      <c r="BY34" s="84">
        <v>0</v>
      </c>
      <c r="BZ34" s="24">
        <v>0</v>
      </c>
      <c r="CA34" s="24">
        <v>0</v>
      </c>
      <c r="CB34" s="24">
        <f t="shared" si="2"/>
        <v>0</v>
      </c>
      <c r="CC34" s="85">
        <v>0</v>
      </c>
      <c r="CD34" s="84">
        <f t="shared" si="3"/>
        <v>2</v>
      </c>
      <c r="CE34" s="24">
        <f t="shared" si="3"/>
        <v>0</v>
      </c>
      <c r="CF34" s="24">
        <f t="shared" si="3"/>
        <v>3</v>
      </c>
      <c r="CG34" s="24">
        <f t="shared" si="3"/>
        <v>3</v>
      </c>
      <c r="CH34" s="85">
        <f t="shared" si="3"/>
        <v>0</v>
      </c>
      <c r="CI34" s="24">
        <v>2</v>
      </c>
      <c r="CJ34" s="24">
        <v>0</v>
      </c>
      <c r="CK34" s="24">
        <v>3</v>
      </c>
      <c r="CL34" s="24">
        <f t="shared" si="30"/>
        <v>3</v>
      </c>
      <c r="CM34" s="85">
        <v>0</v>
      </c>
      <c r="CN34" s="40"/>
    </row>
    <row r="35" spans="1:92" ht="15.95" customHeight="1" x14ac:dyDescent="0.25">
      <c r="A35" s="47" t="s">
        <v>64</v>
      </c>
      <c r="C35" s="6" t="s">
        <v>786</v>
      </c>
      <c r="D35" s="1"/>
      <c r="E35" s="23"/>
      <c r="F35" s="23"/>
      <c r="G35" s="5">
        <v>3</v>
      </c>
      <c r="H35" s="24"/>
      <c r="I35" s="23" t="s">
        <v>181</v>
      </c>
      <c r="J35" s="23"/>
      <c r="K35" s="23"/>
      <c r="L35" s="23"/>
      <c r="M35" s="23" t="s">
        <v>193</v>
      </c>
      <c r="N35" s="23"/>
      <c r="O35" s="23"/>
      <c r="P35" s="23"/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3</v>
      </c>
      <c r="BB35" s="24">
        <v>5</v>
      </c>
      <c r="BC35" s="24">
        <v>1</v>
      </c>
      <c r="BD35" s="24">
        <f t="shared" si="39"/>
        <v>6</v>
      </c>
      <c r="BE35" s="85">
        <v>0</v>
      </c>
      <c r="BF35" s="84">
        <f t="shared" si="40"/>
        <v>25</v>
      </c>
      <c r="BG35" s="24">
        <f t="shared" si="40"/>
        <v>32</v>
      </c>
      <c r="BH35" s="24">
        <f t="shared" si="40"/>
        <v>10</v>
      </c>
      <c r="BI35" s="24">
        <f t="shared" si="40"/>
        <v>42</v>
      </c>
      <c r="BJ35" s="85">
        <f t="shared" si="40"/>
        <v>0</v>
      </c>
      <c r="BK35" s="24">
        <v>22</v>
      </c>
      <c r="BL35" s="24">
        <v>27</v>
      </c>
      <c r="BM35" s="24">
        <v>9</v>
      </c>
      <c r="BN35" s="24">
        <f t="shared" si="41"/>
        <v>36</v>
      </c>
      <c r="BO35" s="85">
        <v>0</v>
      </c>
      <c r="BP35" s="40"/>
      <c r="BQ35" s="47"/>
      <c r="BR35" s="30">
        <v>8</v>
      </c>
      <c r="BS35" s="23" t="s">
        <v>415</v>
      </c>
      <c r="BT35" s="23"/>
      <c r="BU35" s="23"/>
      <c r="BV35" s="23"/>
      <c r="BW35" s="24"/>
      <c r="BX35" s="23"/>
      <c r="BY35" s="84">
        <v>0</v>
      </c>
      <c r="BZ35" s="24">
        <v>0</v>
      </c>
      <c r="CA35" s="24">
        <v>0</v>
      </c>
      <c r="CB35" s="24">
        <f t="shared" si="2"/>
        <v>0</v>
      </c>
      <c r="CC35" s="85">
        <v>0</v>
      </c>
      <c r="CD35" s="84">
        <f t="shared" si="3"/>
        <v>3</v>
      </c>
      <c r="CE35" s="24">
        <f t="shared" si="3"/>
        <v>2</v>
      </c>
      <c r="CF35" s="24">
        <f t="shared" si="3"/>
        <v>3</v>
      </c>
      <c r="CG35" s="24">
        <f t="shared" si="3"/>
        <v>5</v>
      </c>
      <c r="CH35" s="85">
        <f t="shared" si="3"/>
        <v>4</v>
      </c>
      <c r="CI35" s="24">
        <v>3</v>
      </c>
      <c r="CJ35" s="24">
        <v>2</v>
      </c>
      <c r="CK35" s="24">
        <v>3</v>
      </c>
      <c r="CL35" s="24">
        <f t="shared" si="30"/>
        <v>5</v>
      </c>
      <c r="CM35" s="85">
        <v>4</v>
      </c>
      <c r="CN35" s="40"/>
    </row>
    <row r="36" spans="1:92" ht="15.95" customHeight="1" x14ac:dyDescent="0.25">
      <c r="A36" s="47"/>
      <c r="B36" s="24" t="s">
        <v>34</v>
      </c>
      <c r="C36" s="23" t="s">
        <v>817</v>
      </c>
      <c r="D36" s="16"/>
      <c r="H36" s="24"/>
      <c r="I36" s="23" t="s">
        <v>106</v>
      </c>
      <c r="J36" s="23"/>
      <c r="K36" s="23"/>
      <c r="L36" s="23" t="s">
        <v>367</v>
      </c>
      <c r="M36" s="23"/>
      <c r="N36" s="23"/>
      <c r="O36" s="23"/>
      <c r="P36" s="23"/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3</v>
      </c>
      <c r="BB36" s="24">
        <v>1</v>
      </c>
      <c r="BC36" s="24">
        <v>3</v>
      </c>
      <c r="BD36" s="24">
        <f t="shared" si="39"/>
        <v>4</v>
      </c>
      <c r="BE36" s="85">
        <v>0</v>
      </c>
      <c r="BF36" s="84">
        <f t="shared" si="40"/>
        <v>21</v>
      </c>
      <c r="BG36" s="24">
        <f t="shared" si="40"/>
        <v>3</v>
      </c>
      <c r="BH36" s="24">
        <f t="shared" si="40"/>
        <v>15</v>
      </c>
      <c r="BI36" s="24">
        <f t="shared" si="40"/>
        <v>18</v>
      </c>
      <c r="BJ36" s="85">
        <f t="shared" si="40"/>
        <v>4</v>
      </c>
      <c r="BK36" s="24">
        <v>18</v>
      </c>
      <c r="BL36" s="24">
        <v>2</v>
      </c>
      <c r="BM36" s="24">
        <v>12</v>
      </c>
      <c r="BN36" s="24">
        <f t="shared" si="41"/>
        <v>14</v>
      </c>
      <c r="BO36" s="85">
        <v>4</v>
      </c>
      <c r="BP36" s="40"/>
      <c r="BQ36" s="47"/>
      <c r="BR36" s="30">
        <v>6</v>
      </c>
      <c r="BS36" s="23" t="s">
        <v>214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 t="shared" si="2"/>
        <v>0</v>
      </c>
      <c r="CC36" s="85">
        <v>0</v>
      </c>
      <c r="CD36" s="84">
        <f t="shared" si="3"/>
        <v>4</v>
      </c>
      <c r="CE36" s="24">
        <f t="shared" si="3"/>
        <v>0</v>
      </c>
      <c r="CF36" s="24">
        <f t="shared" si="3"/>
        <v>1</v>
      </c>
      <c r="CG36" s="24">
        <f t="shared" si="3"/>
        <v>1</v>
      </c>
      <c r="CH36" s="85">
        <f t="shared" si="3"/>
        <v>0</v>
      </c>
      <c r="CI36" s="24">
        <v>4</v>
      </c>
      <c r="CJ36" s="24">
        <v>0</v>
      </c>
      <c r="CK36" s="24">
        <v>1</v>
      </c>
      <c r="CL36" s="24">
        <f t="shared" si="30"/>
        <v>1</v>
      </c>
      <c r="CM36" s="85">
        <v>0</v>
      </c>
      <c r="CN36" s="40"/>
    </row>
    <row r="37" spans="1:92" ht="15.95" customHeight="1" thickBot="1" x14ac:dyDescent="0.3">
      <c r="A37" s="47"/>
      <c r="C37" s="23" t="s">
        <v>818</v>
      </c>
      <c r="I37" s="23" t="s">
        <v>813</v>
      </c>
      <c r="L37" s="23" t="s">
        <v>814</v>
      </c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3</v>
      </c>
      <c r="BB37" s="24">
        <v>0</v>
      </c>
      <c r="BC37" s="24">
        <v>3</v>
      </c>
      <c r="BD37" s="24">
        <f t="shared" si="39"/>
        <v>3</v>
      </c>
      <c r="BE37" s="85">
        <v>2</v>
      </c>
      <c r="BF37" s="84">
        <f t="shared" si="40"/>
        <v>20</v>
      </c>
      <c r="BG37" s="24">
        <f t="shared" si="40"/>
        <v>3</v>
      </c>
      <c r="BH37" s="24">
        <f t="shared" si="40"/>
        <v>6</v>
      </c>
      <c r="BI37" s="24">
        <f t="shared" si="40"/>
        <v>9</v>
      </c>
      <c r="BJ37" s="85">
        <f t="shared" si="40"/>
        <v>6</v>
      </c>
      <c r="BK37" s="24">
        <v>17</v>
      </c>
      <c r="BL37" s="24">
        <v>3</v>
      </c>
      <c r="BM37" s="24">
        <v>3</v>
      </c>
      <c r="BN37" s="24">
        <f t="shared" si="41"/>
        <v>6</v>
      </c>
      <c r="BO37" s="85">
        <v>4</v>
      </c>
      <c r="BP37" s="40"/>
      <c r="BQ37" s="47"/>
      <c r="BR37" s="30">
        <v>9.5</v>
      </c>
      <c r="BS37" s="23" t="s">
        <v>417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 t="shared" si="2"/>
        <v>0</v>
      </c>
      <c r="CC37" s="85">
        <v>0</v>
      </c>
      <c r="CD37" s="84">
        <f t="shared" si="3"/>
        <v>3</v>
      </c>
      <c r="CE37" s="24">
        <f t="shared" si="3"/>
        <v>7</v>
      </c>
      <c r="CF37" s="24">
        <f t="shared" si="3"/>
        <v>0</v>
      </c>
      <c r="CG37" s="24">
        <f t="shared" si="3"/>
        <v>7</v>
      </c>
      <c r="CH37" s="85">
        <f t="shared" si="3"/>
        <v>0</v>
      </c>
      <c r="CI37" s="24">
        <v>3</v>
      </c>
      <c r="CJ37" s="24">
        <v>7</v>
      </c>
      <c r="CK37" s="24">
        <v>0</v>
      </c>
      <c r="CL37" s="24">
        <f t="shared" si="30"/>
        <v>7</v>
      </c>
      <c r="CM37" s="85">
        <v>0</v>
      </c>
      <c r="CN37" s="40"/>
    </row>
    <row r="38" spans="1:92" ht="15.95" customHeight="1" x14ac:dyDescent="0.25">
      <c r="A38" s="47"/>
      <c r="B38" s="40"/>
      <c r="C38" s="52"/>
      <c r="D38" s="52"/>
      <c r="E38" s="52"/>
      <c r="F38" s="52"/>
      <c r="G38" s="48"/>
      <c r="H38" s="51"/>
      <c r="I38" s="52"/>
      <c r="J38" s="52"/>
      <c r="K38" s="51"/>
      <c r="L38" s="51"/>
      <c r="M38" s="51"/>
      <c r="N38" s="51"/>
      <c r="O38" s="51"/>
      <c r="P38" s="51"/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3</v>
      </c>
      <c r="BB38" s="24">
        <v>2</v>
      </c>
      <c r="BC38" s="24">
        <v>1</v>
      </c>
      <c r="BD38" s="24">
        <f t="shared" si="39"/>
        <v>3</v>
      </c>
      <c r="BE38" s="85">
        <v>0</v>
      </c>
      <c r="BF38" s="84">
        <f t="shared" si="40"/>
        <v>24</v>
      </c>
      <c r="BG38" s="24">
        <f t="shared" si="40"/>
        <v>12</v>
      </c>
      <c r="BH38" s="24">
        <f t="shared" si="40"/>
        <v>8</v>
      </c>
      <c r="BI38" s="24">
        <f t="shared" si="40"/>
        <v>20</v>
      </c>
      <c r="BJ38" s="85">
        <f t="shared" si="40"/>
        <v>2</v>
      </c>
      <c r="BK38" s="24">
        <v>21</v>
      </c>
      <c r="BL38" s="24">
        <v>10</v>
      </c>
      <c r="BM38" s="24">
        <v>7</v>
      </c>
      <c r="BN38" s="24">
        <f t="shared" si="41"/>
        <v>17</v>
      </c>
      <c r="BO38" s="85">
        <v>2</v>
      </c>
      <c r="BP38" s="40"/>
      <c r="BQ38" s="47"/>
      <c r="BR38" s="30">
        <v>7.5</v>
      </c>
      <c r="BS38" s="23" t="s">
        <v>242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 t="shared" si="2"/>
        <v>0</v>
      </c>
      <c r="CC38" s="85">
        <v>0</v>
      </c>
      <c r="CD38" s="84">
        <f t="shared" si="3"/>
        <v>4</v>
      </c>
      <c r="CE38" s="24">
        <f t="shared" si="3"/>
        <v>1</v>
      </c>
      <c r="CF38" s="24">
        <f t="shared" si="3"/>
        <v>0</v>
      </c>
      <c r="CG38" s="24">
        <f t="shared" si="3"/>
        <v>1</v>
      </c>
      <c r="CH38" s="85">
        <f t="shared" si="3"/>
        <v>0</v>
      </c>
      <c r="CI38" s="24">
        <v>4</v>
      </c>
      <c r="CJ38" s="24">
        <v>1</v>
      </c>
      <c r="CK38" s="24">
        <v>0</v>
      </c>
      <c r="CL38" s="24">
        <f>+CJ38+CK38</f>
        <v>1</v>
      </c>
      <c r="CM38" s="85">
        <v>0</v>
      </c>
      <c r="CN38" s="40"/>
    </row>
    <row r="39" spans="1:92" ht="15.95" customHeight="1" x14ac:dyDescent="0.25">
      <c r="A39" s="47"/>
      <c r="B39" s="48" t="s">
        <v>80</v>
      </c>
      <c r="C39" s="6" t="s">
        <v>789</v>
      </c>
      <c r="E39" s="11"/>
      <c r="F39" s="11"/>
      <c r="G39" s="5">
        <v>4</v>
      </c>
      <c r="H39" s="24">
        <v>1</v>
      </c>
      <c r="I39" s="23" t="s">
        <v>119</v>
      </c>
      <c r="J39" s="23"/>
      <c r="K39" s="23"/>
      <c r="L39" s="23" t="s">
        <v>823</v>
      </c>
      <c r="M39" s="23"/>
      <c r="N39" s="23"/>
      <c r="O39" s="23"/>
      <c r="P39" s="23"/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39"/>
        <v>0</v>
      </c>
      <c r="BE39" s="85">
        <v>0</v>
      </c>
      <c r="BF39" s="84">
        <f t="shared" si="40"/>
        <v>3</v>
      </c>
      <c r="BG39" s="24">
        <f t="shared" si="40"/>
        <v>1</v>
      </c>
      <c r="BH39" s="24">
        <f t="shared" si="40"/>
        <v>3</v>
      </c>
      <c r="BI39" s="24">
        <f t="shared" si="40"/>
        <v>4</v>
      </c>
      <c r="BJ39" s="85">
        <f t="shared" si="40"/>
        <v>0</v>
      </c>
      <c r="BK39" s="24">
        <v>3</v>
      </c>
      <c r="BL39" s="24">
        <v>1</v>
      </c>
      <c r="BM39" s="24">
        <v>3</v>
      </c>
      <c r="BN39" s="24">
        <f t="shared" si="41"/>
        <v>4</v>
      </c>
      <c r="BO39" s="85">
        <v>0</v>
      </c>
      <c r="BP39" s="40"/>
      <c r="BQ39" s="47"/>
      <c r="BR39" s="30">
        <v>9</v>
      </c>
      <c r="BS39" s="23" t="s">
        <v>241</v>
      </c>
      <c r="BT39" s="23"/>
      <c r="BU39" s="23"/>
      <c r="BV39" s="23"/>
      <c r="BW39" s="24"/>
      <c r="BX39" s="23"/>
      <c r="BY39" s="84">
        <v>0</v>
      </c>
      <c r="BZ39" s="24">
        <v>0</v>
      </c>
      <c r="CA39" s="24">
        <v>0</v>
      </c>
      <c r="CB39" s="24">
        <f t="shared" si="2"/>
        <v>0</v>
      </c>
      <c r="CC39" s="85">
        <v>0</v>
      </c>
      <c r="CD39" s="84">
        <f t="shared" si="3"/>
        <v>7</v>
      </c>
      <c r="CE39" s="24">
        <f t="shared" si="3"/>
        <v>3</v>
      </c>
      <c r="CF39" s="24">
        <f t="shared" si="3"/>
        <v>5</v>
      </c>
      <c r="CG39" s="24">
        <f t="shared" si="3"/>
        <v>8</v>
      </c>
      <c r="CH39" s="85">
        <f t="shared" si="3"/>
        <v>0</v>
      </c>
      <c r="CI39" s="24">
        <v>7</v>
      </c>
      <c r="CJ39" s="24">
        <v>3</v>
      </c>
      <c r="CK39" s="24">
        <v>5</v>
      </c>
      <c r="CL39" s="24">
        <f>+CJ39+CK39</f>
        <v>8</v>
      </c>
      <c r="CM39" s="85">
        <v>0</v>
      </c>
      <c r="CN39" s="40"/>
    </row>
    <row r="40" spans="1:92" ht="15.95" customHeight="1" x14ac:dyDescent="0.25">
      <c r="A40" s="47"/>
      <c r="B40" s="24" t="s">
        <v>34</v>
      </c>
      <c r="C40" s="16"/>
      <c r="D40" s="16" t="s">
        <v>140</v>
      </c>
      <c r="E40" s="16"/>
      <c r="H40" s="24">
        <v>1</v>
      </c>
      <c r="I40" s="23" t="s">
        <v>119</v>
      </c>
      <c r="J40" s="23"/>
      <c r="K40" s="23"/>
      <c r="L40" s="23" t="s">
        <v>802</v>
      </c>
      <c r="M40" s="23"/>
      <c r="N40" s="23"/>
      <c r="O40" s="23"/>
      <c r="P40" s="23"/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3</v>
      </c>
      <c r="BB40" s="24">
        <v>0</v>
      </c>
      <c r="BC40" s="24">
        <v>0</v>
      </c>
      <c r="BD40" s="24">
        <f t="shared" si="39"/>
        <v>0</v>
      </c>
      <c r="BE40" s="85">
        <v>4</v>
      </c>
      <c r="BF40" s="84">
        <f t="shared" si="40"/>
        <v>24</v>
      </c>
      <c r="BG40" s="24">
        <f t="shared" si="40"/>
        <v>1</v>
      </c>
      <c r="BH40" s="24">
        <f t="shared" si="40"/>
        <v>7</v>
      </c>
      <c r="BI40" s="24">
        <f t="shared" si="40"/>
        <v>8</v>
      </c>
      <c r="BJ40" s="85">
        <f t="shared" si="40"/>
        <v>6</v>
      </c>
      <c r="BK40" s="24">
        <v>21</v>
      </c>
      <c r="BL40" s="24">
        <v>1</v>
      </c>
      <c r="BM40" s="24">
        <v>7</v>
      </c>
      <c r="BN40" s="24">
        <f t="shared" si="41"/>
        <v>8</v>
      </c>
      <c r="BO40" s="85">
        <v>2</v>
      </c>
      <c r="BP40" s="40"/>
      <c r="BQ40" s="47"/>
      <c r="BR40" s="30">
        <v>8</v>
      </c>
      <c r="BS40" s="23" t="s">
        <v>306</v>
      </c>
      <c r="BT40" s="23"/>
      <c r="BU40" s="23"/>
      <c r="BV40" s="23"/>
      <c r="BW40" s="24"/>
      <c r="BX40" s="23"/>
      <c r="BY40" s="84">
        <v>2</v>
      </c>
      <c r="BZ40" s="24">
        <v>0</v>
      </c>
      <c r="CA40" s="24">
        <v>1</v>
      </c>
      <c r="CB40" s="24">
        <f t="shared" si="2"/>
        <v>1</v>
      </c>
      <c r="CC40" s="85">
        <v>0</v>
      </c>
      <c r="CD40" s="84">
        <f t="shared" si="3"/>
        <v>9</v>
      </c>
      <c r="CE40" s="24">
        <f t="shared" si="3"/>
        <v>3</v>
      </c>
      <c r="CF40" s="24">
        <f t="shared" si="3"/>
        <v>6</v>
      </c>
      <c r="CG40" s="24">
        <f t="shared" si="3"/>
        <v>9</v>
      </c>
      <c r="CH40" s="85">
        <f t="shared" si="3"/>
        <v>2</v>
      </c>
      <c r="CI40" s="24">
        <v>7</v>
      </c>
      <c r="CJ40" s="24">
        <v>3</v>
      </c>
      <c r="CK40" s="24">
        <v>5</v>
      </c>
      <c r="CL40" s="24">
        <f t="shared" ref="CL40:CL43" si="42">+CJ40+CK40</f>
        <v>8</v>
      </c>
      <c r="CM40" s="85">
        <v>2</v>
      </c>
      <c r="CN40" s="40"/>
    </row>
    <row r="41" spans="1:92" ht="15.95" customHeight="1" x14ac:dyDescent="0.25">
      <c r="A41" s="47"/>
      <c r="C41" s="16"/>
      <c r="H41" s="24">
        <v>2</v>
      </c>
      <c r="I41" s="23" t="s">
        <v>172</v>
      </c>
      <c r="J41" s="23"/>
      <c r="K41" s="23"/>
      <c r="L41" s="23" t="s">
        <v>145</v>
      </c>
      <c r="M41" s="23"/>
      <c r="N41" s="23"/>
      <c r="O41" s="23"/>
      <c r="P41" s="23"/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3</v>
      </c>
      <c r="BB41" s="24">
        <v>1</v>
      </c>
      <c r="BC41" s="24">
        <v>2</v>
      </c>
      <c r="BD41" s="24">
        <f t="shared" si="39"/>
        <v>3</v>
      </c>
      <c r="BE41" s="85">
        <v>2</v>
      </c>
      <c r="BF41" s="84">
        <f t="shared" si="40"/>
        <v>23</v>
      </c>
      <c r="BG41" s="24">
        <f t="shared" si="40"/>
        <v>4</v>
      </c>
      <c r="BH41" s="24">
        <f t="shared" si="40"/>
        <v>12</v>
      </c>
      <c r="BI41" s="24">
        <f t="shared" si="40"/>
        <v>16</v>
      </c>
      <c r="BJ41" s="85">
        <f t="shared" si="40"/>
        <v>8</v>
      </c>
      <c r="BK41" s="24">
        <v>20</v>
      </c>
      <c r="BL41" s="24">
        <v>3</v>
      </c>
      <c r="BM41" s="24">
        <v>10</v>
      </c>
      <c r="BN41" s="24">
        <f t="shared" si="41"/>
        <v>13</v>
      </c>
      <c r="BO41" s="85">
        <v>6</v>
      </c>
      <c r="BP41" s="40"/>
      <c r="BQ41" s="47"/>
      <c r="BR41" s="30">
        <v>8</v>
      </c>
      <c r="BS41" s="23" t="s">
        <v>341</v>
      </c>
      <c r="BT41" s="23"/>
      <c r="BU41" s="23"/>
      <c r="BV41" s="23"/>
      <c r="BW41" s="24"/>
      <c r="BX41" s="23"/>
      <c r="BY41" s="84">
        <v>3</v>
      </c>
      <c r="BZ41" s="24">
        <v>1</v>
      </c>
      <c r="CA41" s="24">
        <v>0</v>
      </c>
      <c r="CB41" s="24">
        <f t="shared" si="2"/>
        <v>1</v>
      </c>
      <c r="CC41" s="85">
        <v>0</v>
      </c>
      <c r="CD41" s="84">
        <f t="shared" si="3"/>
        <v>20</v>
      </c>
      <c r="CE41" s="24">
        <f t="shared" si="3"/>
        <v>5</v>
      </c>
      <c r="CF41" s="24">
        <f t="shared" si="3"/>
        <v>2</v>
      </c>
      <c r="CG41" s="24">
        <f t="shared" si="3"/>
        <v>7</v>
      </c>
      <c r="CH41" s="85">
        <f t="shared" si="3"/>
        <v>4</v>
      </c>
      <c r="CI41" s="24">
        <v>17</v>
      </c>
      <c r="CJ41" s="24">
        <v>4</v>
      </c>
      <c r="CK41" s="24">
        <v>2</v>
      </c>
      <c r="CL41" s="24">
        <f t="shared" si="42"/>
        <v>6</v>
      </c>
      <c r="CM41" s="85">
        <v>4</v>
      </c>
      <c r="CN41" s="40"/>
    </row>
    <row r="42" spans="1:92" ht="15.95" customHeight="1" x14ac:dyDescent="0.25">
      <c r="A42" s="47"/>
      <c r="H42" s="24">
        <v>2</v>
      </c>
      <c r="I42" s="23" t="s">
        <v>794</v>
      </c>
      <c r="L42" s="23" t="s">
        <v>702</v>
      </c>
      <c r="P42" s="23"/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2</v>
      </c>
      <c r="BB42" s="24">
        <v>0</v>
      </c>
      <c r="BC42" s="24">
        <v>0</v>
      </c>
      <c r="BD42" s="24">
        <f t="shared" si="39"/>
        <v>0</v>
      </c>
      <c r="BE42" s="85">
        <v>0</v>
      </c>
      <c r="BF42" s="84">
        <f t="shared" si="40"/>
        <v>22</v>
      </c>
      <c r="BG42" s="24">
        <f t="shared" si="40"/>
        <v>0</v>
      </c>
      <c r="BH42" s="24">
        <f t="shared" si="40"/>
        <v>11</v>
      </c>
      <c r="BI42" s="24">
        <f t="shared" si="40"/>
        <v>11</v>
      </c>
      <c r="BJ42" s="85">
        <f t="shared" si="40"/>
        <v>0</v>
      </c>
      <c r="BK42" s="24">
        <v>20</v>
      </c>
      <c r="BL42" s="24">
        <v>0</v>
      </c>
      <c r="BM42" s="24">
        <v>11</v>
      </c>
      <c r="BN42" s="24">
        <f t="shared" si="41"/>
        <v>11</v>
      </c>
      <c r="BO42" s="85">
        <v>0</v>
      </c>
      <c r="BP42" s="40"/>
      <c r="BQ42" s="47"/>
      <c r="BR42" s="30">
        <v>7.5</v>
      </c>
      <c r="BS42" s="23" t="s">
        <v>362</v>
      </c>
      <c r="BT42" s="23"/>
      <c r="BU42" s="23"/>
      <c r="BV42" s="23"/>
      <c r="BW42" s="24"/>
      <c r="BX42" s="23"/>
      <c r="BY42" s="84">
        <v>3</v>
      </c>
      <c r="BZ42" s="24">
        <v>0</v>
      </c>
      <c r="CA42" s="24">
        <v>2</v>
      </c>
      <c r="CB42" s="24">
        <f t="shared" si="2"/>
        <v>2</v>
      </c>
      <c r="CC42" s="85">
        <v>0</v>
      </c>
      <c r="CD42" s="84">
        <f t="shared" si="3"/>
        <v>13</v>
      </c>
      <c r="CE42" s="24">
        <f t="shared" si="3"/>
        <v>3</v>
      </c>
      <c r="CF42" s="24">
        <f t="shared" si="3"/>
        <v>8</v>
      </c>
      <c r="CG42" s="24">
        <f t="shared" si="3"/>
        <v>11</v>
      </c>
      <c r="CH42" s="85">
        <f t="shared" si="3"/>
        <v>0</v>
      </c>
      <c r="CI42" s="24">
        <v>10</v>
      </c>
      <c r="CJ42" s="24">
        <v>3</v>
      </c>
      <c r="CK42" s="24">
        <v>6</v>
      </c>
      <c r="CL42" s="24">
        <f t="shared" si="42"/>
        <v>9</v>
      </c>
      <c r="CM42" s="85">
        <v>0</v>
      </c>
      <c r="CN42" s="40"/>
    </row>
    <row r="43" spans="1:92" ht="15.95" customHeight="1" x14ac:dyDescent="0.25">
      <c r="A43" s="47"/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3</v>
      </c>
      <c r="BB43" s="24">
        <v>0</v>
      </c>
      <c r="BC43" s="24">
        <v>2</v>
      </c>
      <c r="BD43" s="24">
        <f t="shared" si="39"/>
        <v>2</v>
      </c>
      <c r="BE43" s="85">
        <v>0</v>
      </c>
      <c r="BF43" s="84">
        <f t="shared" si="40"/>
        <v>20</v>
      </c>
      <c r="BG43" s="24">
        <f t="shared" si="40"/>
        <v>2</v>
      </c>
      <c r="BH43" s="24">
        <f t="shared" si="40"/>
        <v>16</v>
      </c>
      <c r="BI43" s="24">
        <f t="shared" si="40"/>
        <v>18</v>
      </c>
      <c r="BJ43" s="85">
        <f t="shared" si="40"/>
        <v>0</v>
      </c>
      <c r="BK43" s="24">
        <v>17</v>
      </c>
      <c r="BL43" s="24">
        <v>2</v>
      </c>
      <c r="BM43" s="24">
        <v>14</v>
      </c>
      <c r="BN43" s="24">
        <f t="shared" si="41"/>
        <v>16</v>
      </c>
      <c r="BO43" s="85">
        <v>0</v>
      </c>
      <c r="BP43" s="40"/>
      <c r="BQ43" s="47"/>
      <c r="BR43" s="30">
        <v>8</v>
      </c>
      <c r="BS43" s="23" t="s">
        <v>414</v>
      </c>
      <c r="BT43" s="23"/>
      <c r="BU43" s="23"/>
      <c r="BV43" s="23"/>
      <c r="BW43" s="24"/>
      <c r="BX43" s="23"/>
      <c r="BY43" s="84">
        <v>0</v>
      </c>
      <c r="BZ43" s="24">
        <v>0</v>
      </c>
      <c r="CA43" s="24">
        <v>0</v>
      </c>
      <c r="CB43" s="24">
        <f t="shared" si="2"/>
        <v>0</v>
      </c>
      <c r="CC43" s="85">
        <v>0</v>
      </c>
      <c r="CD43" s="84">
        <f t="shared" si="3"/>
        <v>2</v>
      </c>
      <c r="CE43" s="24">
        <f t="shared" si="3"/>
        <v>0</v>
      </c>
      <c r="CF43" s="24">
        <f t="shared" si="3"/>
        <v>0</v>
      </c>
      <c r="CG43" s="24">
        <f t="shared" si="3"/>
        <v>0</v>
      </c>
      <c r="CH43" s="85">
        <f t="shared" si="3"/>
        <v>0</v>
      </c>
      <c r="CI43" s="24">
        <v>2</v>
      </c>
      <c r="CJ43" s="24">
        <v>0</v>
      </c>
      <c r="CK43" s="24">
        <v>0</v>
      </c>
      <c r="CL43" s="24">
        <f t="shared" si="42"/>
        <v>0</v>
      </c>
      <c r="CM43" s="85">
        <v>0</v>
      </c>
      <c r="CN43" s="40"/>
    </row>
    <row r="44" spans="1:92" ht="15.95" customHeight="1" x14ac:dyDescent="0.25">
      <c r="A44" s="47"/>
      <c r="C44" s="6" t="s">
        <v>787</v>
      </c>
      <c r="D44" s="16"/>
      <c r="E44" s="23"/>
      <c r="F44" s="23"/>
      <c r="G44" s="5">
        <v>2</v>
      </c>
      <c r="H44" s="24">
        <v>1</v>
      </c>
      <c r="I44" s="23" t="s">
        <v>125</v>
      </c>
      <c r="K44" s="23"/>
      <c r="L44" s="23" t="s">
        <v>38</v>
      </c>
      <c r="M44" s="23"/>
      <c r="N44" s="23"/>
      <c r="O44" s="23"/>
      <c r="P44" s="23"/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39"/>
        <v>0</v>
      </c>
      <c r="BE44" s="85">
        <v>0</v>
      </c>
      <c r="BF44" s="84">
        <f t="shared" si="40"/>
        <v>0</v>
      </c>
      <c r="BG44" s="24">
        <f t="shared" si="40"/>
        <v>0</v>
      </c>
      <c r="BH44" s="24">
        <f t="shared" si="40"/>
        <v>0</v>
      </c>
      <c r="BI44" s="24">
        <f t="shared" si="40"/>
        <v>0</v>
      </c>
      <c r="BJ44" s="85">
        <f t="shared" si="40"/>
        <v>0</v>
      </c>
      <c r="BK44" s="24">
        <v>0</v>
      </c>
      <c r="BL44" s="24">
        <v>0</v>
      </c>
      <c r="BM44" s="24">
        <v>0</v>
      </c>
      <c r="BN44" s="24">
        <f t="shared" si="41"/>
        <v>0</v>
      </c>
      <c r="BO44" s="85">
        <v>0</v>
      </c>
      <c r="BP44" s="40"/>
      <c r="BQ44" s="47"/>
      <c r="BR44" s="30">
        <v>7</v>
      </c>
      <c r="BS44" s="23" t="s">
        <v>293</v>
      </c>
      <c r="BT44" s="23"/>
      <c r="BU44" s="23"/>
      <c r="BV44" s="23"/>
      <c r="BW44" s="24"/>
      <c r="BX44" s="23"/>
      <c r="BY44" s="84">
        <v>2</v>
      </c>
      <c r="BZ44" s="24">
        <v>0</v>
      </c>
      <c r="CA44" s="24">
        <v>0</v>
      </c>
      <c r="CB44" s="24">
        <f t="shared" si="2"/>
        <v>0</v>
      </c>
      <c r="CC44" s="85">
        <v>0</v>
      </c>
      <c r="CD44" s="84">
        <f t="shared" si="3"/>
        <v>8</v>
      </c>
      <c r="CE44" s="24">
        <f t="shared" si="3"/>
        <v>3</v>
      </c>
      <c r="CF44" s="24">
        <f t="shared" si="3"/>
        <v>1</v>
      </c>
      <c r="CG44" s="24">
        <f t="shared" si="3"/>
        <v>4</v>
      </c>
      <c r="CH44" s="85">
        <f t="shared" si="3"/>
        <v>0</v>
      </c>
      <c r="CI44" s="24">
        <v>6</v>
      </c>
      <c r="CJ44" s="24">
        <v>3</v>
      </c>
      <c r="CK44" s="24">
        <v>1</v>
      </c>
      <c r="CL44" s="24">
        <f>+CJ44+CK44</f>
        <v>4</v>
      </c>
      <c r="CM44" s="85">
        <v>0</v>
      </c>
      <c r="CN44" s="40"/>
    </row>
    <row r="45" spans="1:92" ht="15.95" customHeight="1" thickBot="1" x14ac:dyDescent="0.3">
      <c r="A45" s="47"/>
      <c r="B45" s="24" t="s">
        <v>34</v>
      </c>
      <c r="C45" s="23"/>
      <c r="D45" s="16" t="s">
        <v>140</v>
      </c>
      <c r="H45" s="24">
        <v>2</v>
      </c>
      <c r="I45" s="23" t="s">
        <v>154</v>
      </c>
      <c r="K45" s="23"/>
      <c r="L45" s="23" t="s">
        <v>801</v>
      </c>
      <c r="M45" s="23"/>
      <c r="N45" s="23"/>
      <c r="O45" s="23"/>
      <c r="P45" s="23"/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33</v>
      </c>
      <c r="BB45" s="25">
        <f t="shared" ref="BB45" si="43">SUM(BB33:BB44)</f>
        <v>9</v>
      </c>
      <c r="BC45" s="25">
        <f>SUM(BC33:BC44)</f>
        <v>14</v>
      </c>
      <c r="BD45" s="25">
        <f>+BC45+BB45</f>
        <v>23</v>
      </c>
      <c r="BE45" s="89">
        <f>SUM(BE33:BE44)</f>
        <v>8</v>
      </c>
      <c r="BF45" s="88">
        <f>SUM(BF33:BF44)</f>
        <v>275</v>
      </c>
      <c r="BG45" s="25">
        <f t="shared" ref="BG45" si="44">SUM(BG33:BG44)</f>
        <v>73</v>
      </c>
      <c r="BH45" s="25">
        <f>SUM(BH33:BH44)</f>
        <v>112</v>
      </c>
      <c r="BI45" s="25">
        <f>+BH45+BG45</f>
        <v>185</v>
      </c>
      <c r="BJ45" s="89">
        <f>SUM(BJ33:BJ44)</f>
        <v>32</v>
      </c>
      <c r="BK45" s="25">
        <f>SUM(BK33:BK44)</f>
        <v>242</v>
      </c>
      <c r="BL45" s="25">
        <f t="shared" ref="BL45" si="45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7.5</v>
      </c>
      <c r="BS45" s="23" t="s">
        <v>215</v>
      </c>
      <c r="BT45" s="23"/>
      <c r="BU45" s="23"/>
      <c r="BV45" s="23"/>
      <c r="BW45" s="24"/>
      <c r="BX45" s="23"/>
      <c r="BY45" s="84">
        <v>0</v>
      </c>
      <c r="BZ45" s="24">
        <v>0</v>
      </c>
      <c r="CA45" s="24">
        <v>0</v>
      </c>
      <c r="CB45" s="24">
        <f t="shared" si="2"/>
        <v>0</v>
      </c>
      <c r="CC45" s="85">
        <v>0</v>
      </c>
      <c r="CD45" s="84">
        <f t="shared" si="3"/>
        <v>18</v>
      </c>
      <c r="CE45" s="24">
        <f t="shared" si="3"/>
        <v>7</v>
      </c>
      <c r="CF45" s="24">
        <f t="shared" si="3"/>
        <v>11</v>
      </c>
      <c r="CG45" s="24">
        <f t="shared" si="3"/>
        <v>18</v>
      </c>
      <c r="CH45" s="85">
        <f t="shared" si="3"/>
        <v>2</v>
      </c>
      <c r="CI45" s="24">
        <v>18</v>
      </c>
      <c r="CJ45" s="24">
        <v>7</v>
      </c>
      <c r="CK45" s="24">
        <v>11</v>
      </c>
      <c r="CL45" s="24">
        <f>+CJ45+CK45</f>
        <v>18</v>
      </c>
      <c r="CM45" s="85">
        <v>2</v>
      </c>
      <c r="CN45" s="40"/>
    </row>
    <row r="46" spans="1:92" ht="15.95" customHeight="1" thickBot="1" x14ac:dyDescent="0.3">
      <c r="A46" s="47"/>
      <c r="B46" s="40"/>
      <c r="C46" s="52"/>
      <c r="D46" s="52"/>
      <c r="E46" s="52"/>
      <c r="F46" s="52"/>
      <c r="G46" s="48"/>
      <c r="H46" s="51"/>
      <c r="I46" s="52"/>
      <c r="J46" s="52"/>
      <c r="K46" s="51"/>
      <c r="L46" s="51"/>
      <c r="M46" s="51"/>
      <c r="N46" s="51"/>
      <c r="O46" s="51"/>
      <c r="P46" s="51"/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12</v>
      </c>
      <c r="BB46" s="24">
        <v>1</v>
      </c>
      <c r="BC46" s="24">
        <v>7</v>
      </c>
      <c r="BD46" s="24">
        <f t="shared" ref="BD46:BD57" si="46">+BB46+BC46</f>
        <v>8</v>
      </c>
      <c r="BE46" s="85">
        <v>0</v>
      </c>
      <c r="BF46" s="84">
        <f t="shared" ref="BF46:BJ57" si="47">+BK46+BA46</f>
        <v>66</v>
      </c>
      <c r="BG46" s="24">
        <f t="shared" si="47"/>
        <v>16</v>
      </c>
      <c r="BH46" s="24">
        <f t="shared" si="47"/>
        <v>33</v>
      </c>
      <c r="BI46" s="24">
        <f t="shared" si="47"/>
        <v>49</v>
      </c>
      <c r="BJ46" s="85">
        <f t="shared" si="47"/>
        <v>6</v>
      </c>
      <c r="BK46" s="15">
        <v>54</v>
      </c>
      <c r="BL46" s="15">
        <v>15</v>
      </c>
      <c r="BM46" s="15">
        <v>26</v>
      </c>
      <c r="BN46" s="15">
        <f t="shared" ref="BN46:BN57" si="48">+BL46+BM46</f>
        <v>41</v>
      </c>
      <c r="BO46" s="87">
        <v>6</v>
      </c>
      <c r="BP46" s="40"/>
      <c r="BQ46" s="47"/>
      <c r="BR46" s="30">
        <v>8.5</v>
      </c>
      <c r="BS46" s="23" t="s">
        <v>693</v>
      </c>
      <c r="BT46" s="23"/>
      <c r="BU46" s="23"/>
      <c r="BV46" s="23"/>
      <c r="BW46" s="24"/>
      <c r="BX46" s="23"/>
      <c r="BY46" s="84">
        <v>0</v>
      </c>
      <c r="BZ46" s="24">
        <v>0</v>
      </c>
      <c r="CA46" s="24">
        <v>0</v>
      </c>
      <c r="CB46" s="24">
        <f t="shared" si="2"/>
        <v>0</v>
      </c>
      <c r="CC46" s="85">
        <v>0</v>
      </c>
      <c r="CD46" s="84">
        <f t="shared" si="3"/>
        <v>1</v>
      </c>
      <c r="CE46" s="24">
        <f t="shared" si="3"/>
        <v>0</v>
      </c>
      <c r="CF46" s="24">
        <f t="shared" si="3"/>
        <v>1</v>
      </c>
      <c r="CG46" s="24">
        <f t="shared" si="3"/>
        <v>1</v>
      </c>
      <c r="CH46" s="85">
        <f t="shared" si="3"/>
        <v>0</v>
      </c>
      <c r="CI46" s="24">
        <v>1</v>
      </c>
      <c r="CJ46" s="24">
        <v>0</v>
      </c>
      <c r="CK46" s="24">
        <v>1</v>
      </c>
      <c r="CL46" s="24">
        <f t="shared" ref="CL46:CL48" si="49">+CJ46+CK46</f>
        <v>1</v>
      </c>
      <c r="CM46" s="85">
        <v>0</v>
      </c>
      <c r="CN46" s="40"/>
    </row>
    <row r="47" spans="1:92" ht="15.95" customHeight="1" x14ac:dyDescent="0.25">
      <c r="A47" s="47"/>
      <c r="B47" s="11"/>
      <c r="C47" s="11"/>
      <c r="D47" s="11"/>
      <c r="E47" s="23" t="s">
        <v>142</v>
      </c>
      <c r="F47" s="23"/>
      <c r="G47" s="5">
        <f>SUM(G14:G46)</f>
        <v>20</v>
      </c>
      <c r="H47" s="5"/>
      <c r="I47" s="20"/>
      <c r="J47" s="23" t="s">
        <v>84</v>
      </c>
      <c r="K47" s="20"/>
      <c r="L47" s="5">
        <f>COUNTA(C14:C46)-8</f>
        <v>8</v>
      </c>
      <c r="N47" s="23" t="s">
        <v>102</v>
      </c>
      <c r="O47" s="5">
        <f>+L47*2</f>
        <v>16</v>
      </c>
      <c r="P47" s="11"/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2</v>
      </c>
      <c r="BB47" s="24">
        <v>0</v>
      </c>
      <c r="BC47" s="24">
        <v>0</v>
      </c>
      <c r="BD47" s="24">
        <f t="shared" si="46"/>
        <v>0</v>
      </c>
      <c r="BE47" s="85">
        <v>0</v>
      </c>
      <c r="BF47" s="84">
        <f t="shared" si="47"/>
        <v>19</v>
      </c>
      <c r="BG47" s="24">
        <f t="shared" si="47"/>
        <v>0</v>
      </c>
      <c r="BH47" s="24">
        <f t="shared" si="47"/>
        <v>0</v>
      </c>
      <c r="BI47" s="24">
        <f t="shared" si="47"/>
        <v>0</v>
      </c>
      <c r="BJ47" s="85">
        <f t="shared" si="47"/>
        <v>0</v>
      </c>
      <c r="BK47" s="24">
        <v>17</v>
      </c>
      <c r="BL47" s="24">
        <v>0</v>
      </c>
      <c r="BM47" s="24">
        <v>0</v>
      </c>
      <c r="BN47" s="24">
        <f t="shared" si="48"/>
        <v>0</v>
      </c>
      <c r="BO47" s="85">
        <v>0</v>
      </c>
      <c r="BP47" s="40"/>
      <c r="BQ47" s="47"/>
      <c r="BR47" s="30">
        <v>8.5</v>
      </c>
      <c r="BS47" s="23" t="s">
        <v>339</v>
      </c>
      <c r="BT47" s="23"/>
      <c r="BU47" s="23"/>
      <c r="BV47" s="23"/>
      <c r="BW47" s="24"/>
      <c r="BX47" s="23"/>
      <c r="BY47" s="84">
        <v>1</v>
      </c>
      <c r="BZ47" s="24">
        <v>0</v>
      </c>
      <c r="CA47" s="24">
        <v>0</v>
      </c>
      <c r="CB47" s="24">
        <f t="shared" si="2"/>
        <v>0</v>
      </c>
      <c r="CC47" s="85">
        <v>0</v>
      </c>
      <c r="CD47" s="84">
        <f t="shared" si="3"/>
        <v>7</v>
      </c>
      <c r="CE47" s="24">
        <f t="shared" si="3"/>
        <v>2</v>
      </c>
      <c r="CF47" s="24">
        <f t="shared" si="3"/>
        <v>5</v>
      </c>
      <c r="CG47" s="24">
        <f t="shared" si="3"/>
        <v>7</v>
      </c>
      <c r="CH47" s="85">
        <f t="shared" si="3"/>
        <v>4</v>
      </c>
      <c r="CI47" s="24">
        <v>6</v>
      </c>
      <c r="CJ47" s="24">
        <v>2</v>
      </c>
      <c r="CK47" s="24">
        <v>5</v>
      </c>
      <c r="CL47" s="24">
        <f t="shared" si="49"/>
        <v>7</v>
      </c>
      <c r="CM47" s="85">
        <v>4</v>
      </c>
      <c r="CN47" s="40"/>
    </row>
    <row r="48" spans="1:92" ht="15.95" customHeight="1" x14ac:dyDescent="0.25">
      <c r="A48" s="47"/>
      <c r="E48" s="23" t="s">
        <v>141</v>
      </c>
      <c r="F48" s="23"/>
      <c r="G48" s="5">
        <f>COUNTA(L15:L46)+COUNTIF(L15:L46,"*&amp;*")</f>
        <v>31</v>
      </c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2</v>
      </c>
      <c r="BB48" s="24">
        <v>4</v>
      </c>
      <c r="BC48" s="24">
        <v>0</v>
      </c>
      <c r="BD48" s="24">
        <f t="shared" si="46"/>
        <v>4</v>
      </c>
      <c r="BE48" s="85">
        <v>0</v>
      </c>
      <c r="BF48" s="84">
        <f t="shared" si="47"/>
        <v>22</v>
      </c>
      <c r="BG48" s="24">
        <f t="shared" si="47"/>
        <v>28</v>
      </c>
      <c r="BH48" s="24">
        <f t="shared" si="47"/>
        <v>10</v>
      </c>
      <c r="BI48" s="24">
        <f t="shared" si="47"/>
        <v>38</v>
      </c>
      <c r="BJ48" s="85">
        <f t="shared" si="47"/>
        <v>6</v>
      </c>
      <c r="BK48" s="24">
        <v>20</v>
      </c>
      <c r="BL48" s="24">
        <v>24</v>
      </c>
      <c r="BM48" s="24">
        <v>10</v>
      </c>
      <c r="BN48" s="24">
        <f t="shared" si="48"/>
        <v>34</v>
      </c>
      <c r="BO48" s="85">
        <v>6</v>
      </c>
      <c r="BP48" s="40"/>
      <c r="BQ48" s="47"/>
      <c r="BR48" s="30">
        <v>8</v>
      </c>
      <c r="BS48" s="23" t="s">
        <v>286</v>
      </c>
      <c r="BT48" s="23"/>
      <c r="BU48" s="23"/>
      <c r="BV48" s="23"/>
      <c r="BW48" s="24"/>
      <c r="BX48" s="23"/>
      <c r="BY48" s="84">
        <v>0</v>
      </c>
      <c r="BZ48" s="24">
        <v>0</v>
      </c>
      <c r="CA48" s="24">
        <v>0</v>
      </c>
      <c r="CB48" s="24">
        <f t="shared" si="2"/>
        <v>0</v>
      </c>
      <c r="CC48" s="85">
        <v>0</v>
      </c>
      <c r="CD48" s="84">
        <f t="shared" si="3"/>
        <v>3</v>
      </c>
      <c r="CE48" s="24">
        <f t="shared" si="3"/>
        <v>0</v>
      </c>
      <c r="CF48" s="24">
        <f t="shared" si="3"/>
        <v>3</v>
      </c>
      <c r="CG48" s="24">
        <f t="shared" si="3"/>
        <v>3</v>
      </c>
      <c r="CH48" s="85">
        <f t="shared" si="3"/>
        <v>0</v>
      </c>
      <c r="CI48" s="24">
        <v>3</v>
      </c>
      <c r="CJ48" s="24">
        <v>0</v>
      </c>
      <c r="CK48" s="24">
        <v>3</v>
      </c>
      <c r="CL48" s="24">
        <f t="shared" si="49"/>
        <v>3</v>
      </c>
      <c r="CM48" s="85">
        <v>0</v>
      </c>
      <c r="CN48" s="40"/>
    </row>
    <row r="49" spans="1:92" ht="15.95" customHeight="1" x14ac:dyDescent="0.25">
      <c r="A49" s="47"/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1</v>
      </c>
      <c r="BB49" s="24">
        <v>1</v>
      </c>
      <c r="BC49" s="24">
        <v>0</v>
      </c>
      <c r="BD49" s="24">
        <f t="shared" si="46"/>
        <v>1</v>
      </c>
      <c r="BE49" s="85">
        <v>0</v>
      </c>
      <c r="BF49" s="84">
        <f t="shared" si="47"/>
        <v>14</v>
      </c>
      <c r="BG49" s="24">
        <f t="shared" si="47"/>
        <v>6</v>
      </c>
      <c r="BH49" s="24">
        <f t="shared" si="47"/>
        <v>9</v>
      </c>
      <c r="BI49" s="24">
        <f t="shared" si="47"/>
        <v>15</v>
      </c>
      <c r="BJ49" s="85">
        <f t="shared" si="47"/>
        <v>0</v>
      </c>
      <c r="BK49" s="24">
        <v>13</v>
      </c>
      <c r="BL49" s="24">
        <v>5</v>
      </c>
      <c r="BM49" s="24">
        <v>9</v>
      </c>
      <c r="BN49" s="24">
        <f t="shared" si="48"/>
        <v>14</v>
      </c>
      <c r="BO49" s="85">
        <v>0</v>
      </c>
      <c r="BP49" s="40"/>
      <c r="BQ49" s="47"/>
      <c r="BR49" s="30">
        <v>7</v>
      </c>
      <c r="BS49" s="23" t="s">
        <v>210</v>
      </c>
      <c r="BT49" s="23"/>
      <c r="BU49" s="23"/>
      <c r="BV49" s="23"/>
      <c r="BW49" s="24"/>
      <c r="BX49" s="23"/>
      <c r="BY49" s="84">
        <v>2</v>
      </c>
      <c r="BZ49" s="24">
        <v>0</v>
      </c>
      <c r="CA49" s="24">
        <v>3</v>
      </c>
      <c r="CB49" s="24">
        <f t="shared" si="2"/>
        <v>3</v>
      </c>
      <c r="CC49" s="85">
        <v>0</v>
      </c>
      <c r="CD49" s="84">
        <f t="shared" si="3"/>
        <v>22</v>
      </c>
      <c r="CE49" s="24">
        <f t="shared" si="3"/>
        <v>4</v>
      </c>
      <c r="CF49" s="24">
        <f t="shared" si="3"/>
        <v>9</v>
      </c>
      <c r="CG49" s="24">
        <f t="shared" si="3"/>
        <v>13</v>
      </c>
      <c r="CH49" s="85">
        <f t="shared" si="3"/>
        <v>2</v>
      </c>
      <c r="CI49" s="24">
        <v>20</v>
      </c>
      <c r="CJ49" s="24">
        <v>4</v>
      </c>
      <c r="CK49" s="24">
        <v>6</v>
      </c>
      <c r="CL49" s="24">
        <f>+CJ49+CK49</f>
        <v>10</v>
      </c>
      <c r="CM49" s="85">
        <v>2</v>
      </c>
      <c r="CN49" s="40"/>
    </row>
    <row r="50" spans="1:92" ht="15.95" customHeight="1" x14ac:dyDescent="0.25">
      <c r="A50" s="47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2</v>
      </c>
      <c r="BB50" s="24">
        <v>0</v>
      </c>
      <c r="BC50" s="24">
        <v>0</v>
      </c>
      <c r="BD50" s="24">
        <f t="shared" si="46"/>
        <v>0</v>
      </c>
      <c r="BE50" s="85">
        <v>0</v>
      </c>
      <c r="BF50" s="84">
        <f t="shared" si="47"/>
        <v>11</v>
      </c>
      <c r="BG50" s="24">
        <f t="shared" si="47"/>
        <v>2</v>
      </c>
      <c r="BH50" s="24">
        <f t="shared" si="47"/>
        <v>9</v>
      </c>
      <c r="BI50" s="24">
        <f t="shared" si="47"/>
        <v>11</v>
      </c>
      <c r="BJ50" s="85">
        <f t="shared" si="47"/>
        <v>0</v>
      </c>
      <c r="BK50" s="24">
        <v>9</v>
      </c>
      <c r="BL50" s="24">
        <v>2</v>
      </c>
      <c r="BM50" s="24">
        <v>9</v>
      </c>
      <c r="BN50" s="24">
        <f t="shared" si="48"/>
        <v>11</v>
      </c>
      <c r="BO50" s="85">
        <v>0</v>
      </c>
      <c r="BP50" s="40"/>
      <c r="BQ50" s="47"/>
      <c r="BR50" s="30">
        <v>7.5</v>
      </c>
      <c r="BS50" s="23" t="s">
        <v>608</v>
      </c>
      <c r="BT50" s="23"/>
      <c r="BU50" s="23"/>
      <c r="BV50" s="23"/>
      <c r="BW50" s="24"/>
      <c r="BX50" s="23"/>
      <c r="BY50" s="84">
        <v>0</v>
      </c>
      <c r="BZ50" s="24">
        <v>0</v>
      </c>
      <c r="CA50" s="24">
        <v>0</v>
      </c>
      <c r="CB50" s="24">
        <f t="shared" si="2"/>
        <v>0</v>
      </c>
      <c r="CC50" s="85">
        <v>0</v>
      </c>
      <c r="CD50" s="84">
        <f t="shared" si="3"/>
        <v>1</v>
      </c>
      <c r="CE50" s="24">
        <f t="shared" si="3"/>
        <v>0</v>
      </c>
      <c r="CF50" s="24">
        <f t="shared" si="3"/>
        <v>0</v>
      </c>
      <c r="CG50" s="24">
        <f t="shared" si="3"/>
        <v>0</v>
      </c>
      <c r="CH50" s="85">
        <f t="shared" si="3"/>
        <v>0</v>
      </c>
      <c r="CI50" s="24">
        <v>1</v>
      </c>
      <c r="CJ50" s="24">
        <v>0</v>
      </c>
      <c r="CK50" s="24">
        <v>0</v>
      </c>
      <c r="CL50" s="24">
        <f t="shared" ref="CL50:CL53" si="50">+CJ50+CK50</f>
        <v>0</v>
      </c>
      <c r="CM50" s="85">
        <v>0</v>
      </c>
      <c r="CN50" s="40"/>
    </row>
    <row r="51" spans="1:92" ht="15.95" customHeight="1" x14ac:dyDescent="0.25">
      <c r="A51" s="47"/>
      <c r="B51" s="6" t="s">
        <v>117</v>
      </c>
      <c r="C51" s="6"/>
      <c r="N51" s="6"/>
      <c r="O51" s="6"/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1</v>
      </c>
      <c r="BB51" s="24">
        <v>0</v>
      </c>
      <c r="BC51" s="24">
        <v>2</v>
      </c>
      <c r="BD51" s="24">
        <f t="shared" si="46"/>
        <v>2</v>
      </c>
      <c r="BE51" s="85">
        <v>0</v>
      </c>
      <c r="BF51" s="84">
        <f t="shared" si="47"/>
        <v>22</v>
      </c>
      <c r="BG51" s="24">
        <f t="shared" si="47"/>
        <v>10</v>
      </c>
      <c r="BH51" s="24">
        <f t="shared" si="47"/>
        <v>11</v>
      </c>
      <c r="BI51" s="24">
        <f t="shared" si="47"/>
        <v>21</v>
      </c>
      <c r="BJ51" s="85">
        <f t="shared" si="47"/>
        <v>0</v>
      </c>
      <c r="BK51" s="24">
        <v>21</v>
      </c>
      <c r="BL51" s="24">
        <v>10</v>
      </c>
      <c r="BM51" s="24">
        <v>9</v>
      </c>
      <c r="BN51" s="24">
        <f t="shared" si="48"/>
        <v>19</v>
      </c>
      <c r="BO51" s="85">
        <v>0</v>
      </c>
      <c r="BP51" s="40"/>
      <c r="BQ51" s="47"/>
      <c r="BR51" s="30">
        <v>6</v>
      </c>
      <c r="BS51" s="23" t="s">
        <v>364</v>
      </c>
      <c r="BT51" s="23"/>
      <c r="BU51" s="23"/>
      <c r="BV51" s="23"/>
      <c r="BW51" s="24"/>
      <c r="BX51" s="23"/>
      <c r="BY51" s="84">
        <v>1</v>
      </c>
      <c r="BZ51" s="24">
        <v>0</v>
      </c>
      <c r="CA51" s="24">
        <v>0</v>
      </c>
      <c r="CB51" s="24">
        <f t="shared" si="2"/>
        <v>0</v>
      </c>
      <c r="CC51" s="85">
        <v>0</v>
      </c>
      <c r="CD51" s="84">
        <f t="shared" si="3"/>
        <v>4</v>
      </c>
      <c r="CE51" s="24">
        <f t="shared" si="3"/>
        <v>0</v>
      </c>
      <c r="CF51" s="24">
        <f t="shared" si="3"/>
        <v>2</v>
      </c>
      <c r="CG51" s="24">
        <f t="shared" si="3"/>
        <v>2</v>
      </c>
      <c r="CH51" s="85">
        <f t="shared" si="3"/>
        <v>0</v>
      </c>
      <c r="CI51" s="24">
        <v>3</v>
      </c>
      <c r="CJ51" s="24">
        <v>0</v>
      </c>
      <c r="CK51" s="24">
        <v>2</v>
      </c>
      <c r="CL51" s="24">
        <f t="shared" si="50"/>
        <v>2</v>
      </c>
      <c r="CM51" s="85">
        <v>0</v>
      </c>
      <c r="CN51" s="40"/>
    </row>
    <row r="52" spans="1:92" ht="15.95" customHeight="1" x14ac:dyDescent="0.25">
      <c r="A52" s="47"/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3</v>
      </c>
      <c r="BB52" s="24">
        <v>2</v>
      </c>
      <c r="BC52" s="24">
        <v>4</v>
      </c>
      <c r="BD52" s="24">
        <f t="shared" si="46"/>
        <v>6</v>
      </c>
      <c r="BE52" s="85">
        <v>0</v>
      </c>
      <c r="BF52" s="84">
        <f t="shared" si="47"/>
        <v>24</v>
      </c>
      <c r="BG52" s="24">
        <f t="shared" si="47"/>
        <v>10</v>
      </c>
      <c r="BH52" s="24">
        <f t="shared" si="47"/>
        <v>21</v>
      </c>
      <c r="BI52" s="24">
        <f t="shared" si="47"/>
        <v>31</v>
      </c>
      <c r="BJ52" s="85">
        <f t="shared" si="47"/>
        <v>14</v>
      </c>
      <c r="BK52" s="24">
        <v>21</v>
      </c>
      <c r="BL52" s="24">
        <v>8</v>
      </c>
      <c r="BM52" s="24">
        <v>17</v>
      </c>
      <c r="BN52" s="24">
        <f t="shared" si="48"/>
        <v>25</v>
      </c>
      <c r="BO52" s="85">
        <v>14</v>
      </c>
      <c r="BP52" s="40"/>
      <c r="BQ52" s="47"/>
      <c r="BR52" s="30">
        <v>9</v>
      </c>
      <c r="BS52" s="23" t="s">
        <v>281</v>
      </c>
      <c r="BT52" s="23"/>
      <c r="BU52" s="23"/>
      <c r="BV52" s="23"/>
      <c r="BW52" s="24"/>
      <c r="BX52" s="23"/>
      <c r="BY52" s="84">
        <v>0</v>
      </c>
      <c r="BZ52" s="24">
        <v>0</v>
      </c>
      <c r="CA52" s="24">
        <v>0</v>
      </c>
      <c r="CB52" s="24">
        <f t="shared" si="2"/>
        <v>0</v>
      </c>
      <c r="CC52" s="85">
        <v>0</v>
      </c>
      <c r="CD52" s="84">
        <f t="shared" si="3"/>
        <v>2</v>
      </c>
      <c r="CE52" s="24">
        <f t="shared" si="3"/>
        <v>0</v>
      </c>
      <c r="CF52" s="24">
        <f t="shared" si="3"/>
        <v>0</v>
      </c>
      <c r="CG52" s="24">
        <f t="shared" si="3"/>
        <v>0</v>
      </c>
      <c r="CH52" s="85">
        <f t="shared" si="3"/>
        <v>0</v>
      </c>
      <c r="CI52" s="24">
        <v>2</v>
      </c>
      <c r="CJ52" s="24">
        <v>0</v>
      </c>
      <c r="CK52" s="24">
        <v>0</v>
      </c>
      <c r="CL52" s="24">
        <f t="shared" si="50"/>
        <v>0</v>
      </c>
      <c r="CM52" s="85">
        <v>0</v>
      </c>
      <c r="CN52" s="40"/>
    </row>
    <row r="53" spans="1:92" ht="15.95" customHeight="1" x14ac:dyDescent="0.25">
      <c r="A53" s="47"/>
      <c r="C53" s="6" t="s">
        <v>86</v>
      </c>
      <c r="H53" s="6" t="s">
        <v>93</v>
      </c>
      <c r="M53" s="6" t="s">
        <v>94</v>
      </c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46"/>
        <v>0</v>
      </c>
      <c r="BE53" s="85">
        <v>0</v>
      </c>
      <c r="BF53" s="84">
        <f t="shared" si="47"/>
        <v>12</v>
      </c>
      <c r="BG53" s="24">
        <f t="shared" si="47"/>
        <v>0</v>
      </c>
      <c r="BH53" s="24">
        <f t="shared" si="47"/>
        <v>5</v>
      </c>
      <c r="BI53" s="24">
        <f t="shared" si="47"/>
        <v>5</v>
      </c>
      <c r="BJ53" s="85">
        <f t="shared" si="47"/>
        <v>0</v>
      </c>
      <c r="BK53" s="24">
        <v>12</v>
      </c>
      <c r="BL53" s="24">
        <v>0</v>
      </c>
      <c r="BM53" s="24">
        <v>5</v>
      </c>
      <c r="BN53" s="24">
        <f t="shared" si="48"/>
        <v>5</v>
      </c>
      <c r="BO53" s="85">
        <v>0</v>
      </c>
      <c r="BP53" s="40"/>
      <c r="BQ53" s="47"/>
      <c r="BR53" s="30">
        <v>6</v>
      </c>
      <c r="BS53" s="23" t="s">
        <v>282</v>
      </c>
      <c r="BT53" s="23"/>
      <c r="BU53" s="23"/>
      <c r="BV53" s="23"/>
      <c r="BW53" s="24"/>
      <c r="BX53" s="23"/>
      <c r="BY53" s="84">
        <v>3</v>
      </c>
      <c r="BZ53" s="24">
        <v>0</v>
      </c>
      <c r="CA53" s="24">
        <v>0</v>
      </c>
      <c r="CB53" s="24">
        <f t="shared" si="2"/>
        <v>0</v>
      </c>
      <c r="CC53" s="85">
        <v>0</v>
      </c>
      <c r="CD53" s="84">
        <f t="shared" si="3"/>
        <v>18</v>
      </c>
      <c r="CE53" s="24">
        <f t="shared" si="3"/>
        <v>2</v>
      </c>
      <c r="CF53" s="24">
        <f t="shared" si="3"/>
        <v>2</v>
      </c>
      <c r="CG53" s="24">
        <f t="shared" si="3"/>
        <v>4</v>
      </c>
      <c r="CH53" s="85">
        <f t="shared" si="3"/>
        <v>2</v>
      </c>
      <c r="CI53" s="24">
        <v>15</v>
      </c>
      <c r="CJ53" s="24">
        <v>2</v>
      </c>
      <c r="CK53" s="24">
        <v>2</v>
      </c>
      <c r="CL53" s="24">
        <f t="shared" si="50"/>
        <v>4</v>
      </c>
      <c r="CM53" s="85">
        <v>2</v>
      </c>
      <c r="CN53" s="40"/>
    </row>
    <row r="54" spans="1:92" ht="15.95" customHeight="1" thickBot="1" x14ac:dyDescent="0.3">
      <c r="A54" s="47"/>
      <c r="C54" s="23" t="s">
        <v>140</v>
      </c>
      <c r="F54" s="23"/>
      <c r="H54" s="23" t="s">
        <v>140</v>
      </c>
      <c r="I54" s="23"/>
      <c r="J54" s="23"/>
      <c r="K54" s="23"/>
      <c r="L54" s="23"/>
      <c r="M54" s="23" t="s">
        <v>140</v>
      </c>
      <c r="O54" s="23"/>
      <c r="P54" s="23"/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3</v>
      </c>
      <c r="BB54" s="24">
        <v>0</v>
      </c>
      <c r="BC54" s="24">
        <v>0</v>
      </c>
      <c r="BD54" s="24">
        <f t="shared" si="46"/>
        <v>0</v>
      </c>
      <c r="BE54" s="85">
        <v>0</v>
      </c>
      <c r="BF54" s="84">
        <f t="shared" si="47"/>
        <v>20</v>
      </c>
      <c r="BG54" s="24">
        <f t="shared" si="47"/>
        <v>0</v>
      </c>
      <c r="BH54" s="24">
        <f t="shared" si="47"/>
        <v>5</v>
      </c>
      <c r="BI54" s="24">
        <f t="shared" si="47"/>
        <v>5</v>
      </c>
      <c r="BJ54" s="85">
        <f t="shared" si="47"/>
        <v>4</v>
      </c>
      <c r="BK54" s="24">
        <v>17</v>
      </c>
      <c r="BL54" s="24">
        <v>0</v>
      </c>
      <c r="BM54" s="24">
        <v>5</v>
      </c>
      <c r="BN54" s="24">
        <f t="shared" si="48"/>
        <v>5</v>
      </c>
      <c r="BO54" s="85">
        <v>4</v>
      </c>
      <c r="BP54" s="40"/>
      <c r="BQ54" s="47"/>
      <c r="BR54" s="30">
        <v>6</v>
      </c>
      <c r="BS54" s="23" t="s">
        <v>211</v>
      </c>
      <c r="BT54" s="23"/>
      <c r="BU54" s="23"/>
      <c r="BV54" s="23"/>
      <c r="BW54" s="24"/>
      <c r="BX54" s="23"/>
      <c r="BY54" s="84">
        <v>1</v>
      </c>
      <c r="BZ54" s="24">
        <v>0</v>
      </c>
      <c r="CA54" s="24">
        <v>2</v>
      </c>
      <c r="CB54" s="24">
        <f t="shared" si="2"/>
        <v>2</v>
      </c>
      <c r="CC54" s="85">
        <v>0</v>
      </c>
      <c r="CD54" s="84">
        <f t="shared" si="3"/>
        <v>3</v>
      </c>
      <c r="CE54" s="24">
        <f t="shared" si="3"/>
        <v>0</v>
      </c>
      <c r="CF54" s="24">
        <f t="shared" si="3"/>
        <v>3</v>
      </c>
      <c r="CG54" s="24">
        <f t="shared" si="3"/>
        <v>3</v>
      </c>
      <c r="CH54" s="85">
        <f t="shared" si="3"/>
        <v>0</v>
      </c>
      <c r="CI54" s="24">
        <v>2</v>
      </c>
      <c r="CJ54" s="24">
        <v>0</v>
      </c>
      <c r="CK54" s="24">
        <v>1</v>
      </c>
      <c r="CL54" s="24">
        <f>+CJ54+CK54</f>
        <v>1</v>
      </c>
      <c r="CM54" s="85">
        <v>0</v>
      </c>
      <c r="CN54" s="40"/>
    </row>
    <row r="55" spans="1:92" ht="15.95" customHeight="1" x14ac:dyDescent="0.25">
      <c r="A55" s="47"/>
      <c r="C55" s="23"/>
      <c r="H55" s="23"/>
      <c r="M55" s="23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46"/>
        <v>0</v>
      </c>
      <c r="BE55" s="85">
        <v>0</v>
      </c>
      <c r="BF55" s="84">
        <f t="shared" si="47"/>
        <v>17</v>
      </c>
      <c r="BG55" s="24">
        <f t="shared" si="47"/>
        <v>4</v>
      </c>
      <c r="BH55" s="24">
        <f t="shared" si="47"/>
        <v>5</v>
      </c>
      <c r="BI55" s="24">
        <f t="shared" si="47"/>
        <v>9</v>
      </c>
      <c r="BJ55" s="85">
        <f t="shared" si="47"/>
        <v>0</v>
      </c>
      <c r="BK55" s="24">
        <v>17</v>
      </c>
      <c r="BL55" s="24">
        <v>4</v>
      </c>
      <c r="BM55" s="24">
        <v>5</v>
      </c>
      <c r="BN55" s="24">
        <f t="shared" si="48"/>
        <v>9</v>
      </c>
      <c r="BO55" s="85">
        <v>0</v>
      </c>
      <c r="BP55" s="40"/>
      <c r="BQ55" s="47"/>
      <c r="BR55" s="57"/>
      <c r="BS55" s="34" t="s">
        <v>120</v>
      </c>
      <c r="BT55" s="34"/>
      <c r="BU55" s="34"/>
      <c r="BV55" s="57"/>
      <c r="BW55" s="15"/>
      <c r="BX55" s="34"/>
      <c r="BY55" s="86">
        <f>SUM(BY6:BY54)</f>
        <v>54</v>
      </c>
      <c r="BZ55" s="15">
        <f t="shared" ref="BZ55:CM55" si="51">SUM(BZ6:BZ54)</f>
        <v>8</v>
      </c>
      <c r="CA55" s="15">
        <f t="shared" si="51"/>
        <v>25</v>
      </c>
      <c r="CB55" s="15">
        <f t="shared" si="51"/>
        <v>33</v>
      </c>
      <c r="CC55" s="87">
        <f t="shared" si="51"/>
        <v>4</v>
      </c>
      <c r="CD55" s="86">
        <f t="shared" si="51"/>
        <v>361</v>
      </c>
      <c r="CE55" s="15">
        <f t="shared" si="51"/>
        <v>100</v>
      </c>
      <c r="CF55" s="15">
        <f t="shared" si="51"/>
        <v>154</v>
      </c>
      <c r="CG55" s="15">
        <f t="shared" si="51"/>
        <v>254</v>
      </c>
      <c r="CH55" s="87">
        <f t="shared" si="51"/>
        <v>48</v>
      </c>
      <c r="CI55" s="15">
        <f t="shared" si="51"/>
        <v>307</v>
      </c>
      <c r="CJ55" s="15">
        <f t="shared" si="51"/>
        <v>92</v>
      </c>
      <c r="CK55" s="15">
        <f t="shared" si="51"/>
        <v>129</v>
      </c>
      <c r="CL55" s="15">
        <f t="shared" si="51"/>
        <v>221</v>
      </c>
      <c r="CM55" s="87">
        <f t="shared" si="51"/>
        <v>44</v>
      </c>
      <c r="CN55" s="40"/>
    </row>
    <row r="56" spans="1:92" ht="15.95" customHeight="1" x14ac:dyDescent="0.25">
      <c r="A56" s="47"/>
      <c r="C56" s="23"/>
      <c r="M56" s="23"/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3</v>
      </c>
      <c r="BB56" s="24">
        <v>0</v>
      </c>
      <c r="BC56" s="24">
        <v>0</v>
      </c>
      <c r="BD56" s="24">
        <f t="shared" si="46"/>
        <v>0</v>
      </c>
      <c r="BE56" s="85">
        <v>0</v>
      </c>
      <c r="BF56" s="84">
        <f t="shared" si="47"/>
        <v>25</v>
      </c>
      <c r="BG56" s="24">
        <f t="shared" si="47"/>
        <v>5</v>
      </c>
      <c r="BH56" s="24">
        <f t="shared" si="47"/>
        <v>14</v>
      </c>
      <c r="BI56" s="24">
        <f t="shared" si="47"/>
        <v>19</v>
      </c>
      <c r="BJ56" s="85">
        <f t="shared" si="47"/>
        <v>8</v>
      </c>
      <c r="BK56" s="24">
        <v>22</v>
      </c>
      <c r="BL56" s="24">
        <v>5</v>
      </c>
      <c r="BM56" s="24">
        <v>14</v>
      </c>
      <c r="BN56" s="24">
        <f t="shared" si="48"/>
        <v>19</v>
      </c>
      <c r="BO56" s="85">
        <v>8</v>
      </c>
      <c r="BP56" s="40"/>
      <c r="BQ56" s="47"/>
      <c r="CN56" s="40"/>
    </row>
    <row r="57" spans="1:92" ht="15.95" customHeight="1" x14ac:dyDescent="0.25">
      <c r="A57" s="47"/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3</v>
      </c>
      <c r="BB57" s="24">
        <v>0</v>
      </c>
      <c r="BC57" s="24">
        <v>1</v>
      </c>
      <c r="BD57" s="24">
        <f t="shared" si="46"/>
        <v>1</v>
      </c>
      <c r="BE57" s="85">
        <v>0</v>
      </c>
      <c r="BF57" s="84">
        <f t="shared" si="47"/>
        <v>21</v>
      </c>
      <c r="BG57" s="24">
        <f t="shared" si="47"/>
        <v>0</v>
      </c>
      <c r="BH57" s="24">
        <f t="shared" si="47"/>
        <v>8</v>
      </c>
      <c r="BI57" s="24">
        <f t="shared" si="47"/>
        <v>8</v>
      </c>
      <c r="BJ57" s="85">
        <f t="shared" si="47"/>
        <v>0</v>
      </c>
      <c r="BK57" s="24">
        <v>18</v>
      </c>
      <c r="BL57" s="24">
        <v>0</v>
      </c>
      <c r="BM57" s="24">
        <v>7</v>
      </c>
      <c r="BN57" s="24">
        <f t="shared" si="48"/>
        <v>7</v>
      </c>
      <c r="BO57" s="85">
        <v>0</v>
      </c>
      <c r="BP57" s="40"/>
      <c r="BQ57" s="47"/>
      <c r="BR57" s="30"/>
      <c r="BS57" s="23"/>
      <c r="BT57" s="23"/>
      <c r="BU57" s="23"/>
      <c r="BV57" s="30"/>
      <c r="BW57" s="24"/>
      <c r="BX57" s="23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40"/>
    </row>
    <row r="58" spans="1:92" ht="15.95" customHeight="1" thickBot="1" x14ac:dyDescent="0.3">
      <c r="A58" s="47"/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32</v>
      </c>
      <c r="BB58" s="25">
        <f>SUM(BB46:BB57)</f>
        <v>8</v>
      </c>
      <c r="BC58" s="25">
        <f>SUM(BC46:BC57)</f>
        <v>14</v>
      </c>
      <c r="BD58" s="25">
        <f>+BC58+BB58</f>
        <v>22</v>
      </c>
      <c r="BE58" s="89">
        <f>SUM(BE46:BE57)</f>
        <v>0</v>
      </c>
      <c r="BF58" s="88">
        <f>SUM(BF46:BF57)</f>
        <v>273</v>
      </c>
      <c r="BG58" s="25">
        <f>SUM(BG46:BG57)</f>
        <v>81</v>
      </c>
      <c r="BH58" s="25">
        <f>SUM(BH46:BH57)</f>
        <v>130</v>
      </c>
      <c r="BI58" s="25">
        <f>+BH58+BG58</f>
        <v>211</v>
      </c>
      <c r="BJ58" s="89">
        <f>SUM(BJ46:BJ57)</f>
        <v>38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16"/>
      <c r="BS58" s="16"/>
      <c r="BT58" s="16"/>
      <c r="BU58" s="16"/>
      <c r="BV58" s="16"/>
      <c r="BW58" s="16"/>
      <c r="BX58" s="16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40"/>
    </row>
    <row r="59" spans="1:92" ht="15.95" customHeight="1" x14ac:dyDescent="0.25">
      <c r="A59" s="47"/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25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16" t="s">
        <v>131</v>
      </c>
      <c r="H79" s="24"/>
      <c r="I79" s="24">
        <v>25</v>
      </c>
      <c r="J79" s="24">
        <v>26</v>
      </c>
      <c r="K79" s="24">
        <v>35</v>
      </c>
      <c r="L79" s="55">
        <v>61</v>
      </c>
      <c r="M79" s="24">
        <v>6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16" t="s">
        <v>131</v>
      </c>
      <c r="H80" s="24"/>
      <c r="I80" s="24">
        <v>25</v>
      </c>
      <c r="J80" s="24">
        <v>32</v>
      </c>
      <c r="K80" s="24">
        <v>25</v>
      </c>
      <c r="L80" s="55">
        <v>57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4</v>
      </c>
      <c r="BB80" s="24">
        <v>0</v>
      </c>
      <c r="BC80" s="24">
        <v>0</v>
      </c>
      <c r="BD80" s="24">
        <f t="shared" ref="BD80:BD91" si="52">+BB80+BC80</f>
        <v>0</v>
      </c>
      <c r="BE80" s="85">
        <v>2</v>
      </c>
      <c r="BF80" s="84">
        <f t="shared" ref="BF80:BJ91" si="53">+BK80+BA80</f>
        <v>54</v>
      </c>
      <c r="BG80" s="24">
        <f t="shared" si="53"/>
        <v>13</v>
      </c>
      <c r="BH80" s="24">
        <f t="shared" si="53"/>
        <v>23</v>
      </c>
      <c r="BI80" s="24">
        <f t="shared" si="53"/>
        <v>36</v>
      </c>
      <c r="BJ80" s="85">
        <f t="shared" si="53"/>
        <v>12</v>
      </c>
      <c r="BK80" s="24">
        <v>50</v>
      </c>
      <c r="BL80" s="24">
        <v>13</v>
      </c>
      <c r="BM80" s="24">
        <v>23</v>
      </c>
      <c r="BN80" s="24">
        <f t="shared" ref="BN80:BN91" si="54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125</v>
      </c>
      <c r="E81" s="23"/>
      <c r="F81" s="23"/>
      <c r="G81" s="16" t="s">
        <v>25</v>
      </c>
      <c r="H81" s="24"/>
      <c r="I81" s="24">
        <v>25</v>
      </c>
      <c r="J81" s="24">
        <v>32</v>
      </c>
      <c r="K81" s="24">
        <v>10</v>
      </c>
      <c r="L81" s="55">
        <v>42</v>
      </c>
      <c r="M81" s="24">
        <v>0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1</v>
      </c>
      <c r="BB81" s="24">
        <v>0</v>
      </c>
      <c r="BC81" s="24">
        <v>0</v>
      </c>
      <c r="BD81" s="24">
        <f t="shared" si="52"/>
        <v>0</v>
      </c>
      <c r="BE81" s="85">
        <v>0</v>
      </c>
      <c r="BF81" s="84">
        <f t="shared" si="53"/>
        <v>17</v>
      </c>
      <c r="BG81" s="24">
        <f t="shared" si="53"/>
        <v>0</v>
      </c>
      <c r="BH81" s="24">
        <f t="shared" si="53"/>
        <v>1</v>
      </c>
      <c r="BI81" s="24">
        <f t="shared" si="53"/>
        <v>1</v>
      </c>
      <c r="BJ81" s="85">
        <f t="shared" si="53"/>
        <v>0</v>
      </c>
      <c r="BK81" s="24">
        <v>16</v>
      </c>
      <c r="BL81" s="24">
        <v>0</v>
      </c>
      <c r="BM81" s="24">
        <v>1</v>
      </c>
      <c r="BN81" s="24">
        <f t="shared" si="54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78</v>
      </c>
      <c r="E82" s="23"/>
      <c r="F82" s="23"/>
      <c r="G82" s="16" t="s">
        <v>23</v>
      </c>
      <c r="H82" s="24"/>
      <c r="I82" s="24">
        <v>21</v>
      </c>
      <c r="J82" s="24">
        <v>31</v>
      </c>
      <c r="K82" s="24">
        <v>10</v>
      </c>
      <c r="L82" s="55">
        <v>41</v>
      </c>
      <c r="M82" s="24">
        <v>10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55">SUMIF($V$97:$V$101,$V82,AC$97:AC$101)+SUMIF($V$111:$V$121,$V82,AC$111:AC$121)</f>
        <v>1</v>
      </c>
      <c r="AD82" s="24">
        <f t="shared" si="55"/>
        <v>0</v>
      </c>
      <c r="AE82" s="24">
        <f t="shared" si="55"/>
        <v>1</v>
      </c>
      <c r="AF82" s="24">
        <f t="shared" si="55"/>
        <v>0</v>
      </c>
      <c r="AG82" s="115">
        <f t="shared" ref="AG82" si="56">(2*AD82+AF82)/(2*AC82)</f>
        <v>0</v>
      </c>
      <c r="AH82" s="115"/>
      <c r="AI82" s="24">
        <f t="shared" ref="AI82:AK91" si="57">SUMIF($V$97:$V$101,$V82,AI$97:AI$101)+SUMIF($V$111:$V$121,$V82,AI$111:AI$121)</f>
        <v>4</v>
      </c>
      <c r="AJ82" s="24">
        <f t="shared" si="57"/>
        <v>0</v>
      </c>
      <c r="AK82" s="24">
        <f t="shared" si="57"/>
        <v>0</v>
      </c>
      <c r="AL82" s="29">
        <f t="shared" ref="AL82:AL92" si="58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3</v>
      </c>
      <c r="BB82" s="24">
        <v>0</v>
      </c>
      <c r="BC82" s="24">
        <v>1</v>
      </c>
      <c r="BD82" s="24">
        <f t="shared" si="52"/>
        <v>1</v>
      </c>
      <c r="BE82" s="85">
        <v>0</v>
      </c>
      <c r="BF82" s="84">
        <f t="shared" si="53"/>
        <v>21</v>
      </c>
      <c r="BG82" s="24">
        <f t="shared" si="53"/>
        <v>31</v>
      </c>
      <c r="BH82" s="24">
        <f t="shared" si="53"/>
        <v>10</v>
      </c>
      <c r="BI82" s="24">
        <f t="shared" si="53"/>
        <v>41</v>
      </c>
      <c r="BJ82" s="85">
        <f t="shared" si="53"/>
        <v>10</v>
      </c>
      <c r="BK82" s="24">
        <v>18</v>
      </c>
      <c r="BL82" s="24">
        <v>31</v>
      </c>
      <c r="BM82" s="24">
        <v>9</v>
      </c>
      <c r="BN82" s="24">
        <f t="shared" si="54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115" si="59">+BZ82+CA82</f>
        <v>0</v>
      </c>
      <c r="CC82" s="85">
        <v>0</v>
      </c>
      <c r="CD82" s="84">
        <f t="shared" ref="CD82:CH101" si="60">+CI82+BY82</f>
        <v>3.5</v>
      </c>
      <c r="CE82" s="24">
        <f t="shared" si="60"/>
        <v>0</v>
      </c>
      <c r="CF82" s="24">
        <f t="shared" si="60"/>
        <v>1</v>
      </c>
      <c r="CG82" s="24">
        <f t="shared" si="60"/>
        <v>1</v>
      </c>
      <c r="CH82" s="85">
        <f t="shared" si="60"/>
        <v>0</v>
      </c>
      <c r="CI82" s="24">
        <v>3.5</v>
      </c>
      <c r="CJ82" s="24">
        <v>0</v>
      </c>
      <c r="CK82" s="24">
        <v>1</v>
      </c>
      <c r="CL82" s="24">
        <f t="shared" ref="CL82:CL97" si="61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61</v>
      </c>
      <c r="E83" s="23"/>
      <c r="F83" s="23"/>
      <c r="G83" s="16" t="s">
        <v>17</v>
      </c>
      <c r="H83" s="24"/>
      <c r="I83" s="24">
        <v>21</v>
      </c>
      <c r="J83" s="24">
        <v>22</v>
      </c>
      <c r="K83" s="24">
        <v>17</v>
      </c>
      <c r="L83" s="55">
        <v>39</v>
      </c>
      <c r="M83" s="24">
        <v>4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55"/>
        <v>4</v>
      </c>
      <c r="AD83" s="24">
        <f t="shared" si="55"/>
        <v>4</v>
      </c>
      <c r="AE83" s="24">
        <f t="shared" si="55"/>
        <v>0</v>
      </c>
      <c r="AF83" s="24">
        <f t="shared" si="55"/>
        <v>0</v>
      </c>
      <c r="AG83" s="115">
        <f t="shared" ref="AG83:AG86" si="62">+(AD83*2+AF83)/(2*AC83)</f>
        <v>1</v>
      </c>
      <c r="AH83" s="115"/>
      <c r="AI83" s="24">
        <f t="shared" si="57"/>
        <v>5</v>
      </c>
      <c r="AJ83" s="24">
        <f t="shared" si="57"/>
        <v>0</v>
      </c>
      <c r="AK83" s="24">
        <f t="shared" si="57"/>
        <v>0</v>
      </c>
      <c r="AL83" s="26">
        <f t="shared" si="58"/>
        <v>1.25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3</v>
      </c>
      <c r="BB83" s="24">
        <v>1</v>
      </c>
      <c r="BC83" s="24">
        <v>0</v>
      </c>
      <c r="BD83" s="24">
        <f t="shared" si="52"/>
        <v>1</v>
      </c>
      <c r="BE83" s="85">
        <v>0</v>
      </c>
      <c r="BF83" s="84">
        <f t="shared" si="53"/>
        <v>22</v>
      </c>
      <c r="BG83" s="24">
        <f t="shared" si="53"/>
        <v>21</v>
      </c>
      <c r="BH83" s="24">
        <f t="shared" si="53"/>
        <v>16</v>
      </c>
      <c r="BI83" s="24">
        <f t="shared" si="53"/>
        <v>37</v>
      </c>
      <c r="BJ83" s="85">
        <f t="shared" si="53"/>
        <v>2</v>
      </c>
      <c r="BK83" s="24">
        <v>19</v>
      </c>
      <c r="BL83" s="24">
        <v>20</v>
      </c>
      <c r="BM83" s="24">
        <v>16</v>
      </c>
      <c r="BN83" s="24">
        <f t="shared" si="54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59"/>
        <v>0</v>
      </c>
      <c r="CC83" s="85">
        <v>0</v>
      </c>
      <c r="CD83" s="84">
        <f t="shared" si="60"/>
        <v>3</v>
      </c>
      <c r="CE83" s="24">
        <f t="shared" si="60"/>
        <v>1</v>
      </c>
      <c r="CF83" s="24">
        <f t="shared" si="60"/>
        <v>1</v>
      </c>
      <c r="CG83" s="24">
        <f t="shared" si="60"/>
        <v>2</v>
      </c>
      <c r="CH83" s="85">
        <f t="shared" si="60"/>
        <v>0</v>
      </c>
      <c r="CI83" s="24">
        <v>3</v>
      </c>
      <c r="CJ83" s="24">
        <v>1</v>
      </c>
      <c r="CK83" s="24">
        <v>1</v>
      </c>
      <c r="CL83" s="24">
        <f t="shared" si="61"/>
        <v>2</v>
      </c>
      <c r="CM83" s="85">
        <v>0</v>
      </c>
      <c r="CN83" s="40"/>
    </row>
    <row r="84" spans="1:92" ht="15.75" customHeight="1" x14ac:dyDescent="0.25">
      <c r="A84" s="40"/>
      <c r="D84" s="23" t="s">
        <v>119</v>
      </c>
      <c r="E84" s="23"/>
      <c r="F84" s="23"/>
      <c r="G84" s="16" t="s">
        <v>19</v>
      </c>
      <c r="H84" s="24"/>
      <c r="I84" s="24">
        <v>22</v>
      </c>
      <c r="J84" s="24">
        <v>28</v>
      </c>
      <c r="K84" s="24">
        <v>10</v>
      </c>
      <c r="L84" s="55">
        <v>38</v>
      </c>
      <c r="M84" s="24">
        <v>6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55"/>
        <v>5</v>
      </c>
      <c r="AD84" s="24">
        <f t="shared" si="55"/>
        <v>3</v>
      </c>
      <c r="AE84" s="24">
        <f t="shared" si="55"/>
        <v>2</v>
      </c>
      <c r="AF84" s="24">
        <f t="shared" si="55"/>
        <v>0</v>
      </c>
      <c r="AG84" s="115">
        <f t="shared" si="62"/>
        <v>0.6</v>
      </c>
      <c r="AH84" s="115"/>
      <c r="AI84" s="24">
        <f t="shared" si="57"/>
        <v>10</v>
      </c>
      <c r="AJ84" s="24">
        <f t="shared" si="57"/>
        <v>0</v>
      </c>
      <c r="AK84" s="24">
        <f t="shared" si="57"/>
        <v>0</v>
      </c>
      <c r="AL84" s="26">
        <f t="shared" si="58"/>
        <v>2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3</v>
      </c>
      <c r="BB84" s="24">
        <v>0</v>
      </c>
      <c r="BC84" s="24">
        <v>1</v>
      </c>
      <c r="BD84" s="24">
        <f t="shared" si="52"/>
        <v>1</v>
      </c>
      <c r="BE84" s="85">
        <v>2</v>
      </c>
      <c r="BF84" s="84">
        <f t="shared" si="53"/>
        <v>25</v>
      </c>
      <c r="BG84" s="24">
        <f t="shared" si="53"/>
        <v>9</v>
      </c>
      <c r="BH84" s="24">
        <f t="shared" si="53"/>
        <v>18</v>
      </c>
      <c r="BI84" s="24">
        <f t="shared" si="53"/>
        <v>27</v>
      </c>
      <c r="BJ84" s="85">
        <f t="shared" si="53"/>
        <v>4</v>
      </c>
      <c r="BK84" s="24">
        <v>22</v>
      </c>
      <c r="BL84" s="24">
        <v>9</v>
      </c>
      <c r="BM84" s="24">
        <v>17</v>
      </c>
      <c r="BN84" s="24">
        <f t="shared" si="54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59"/>
        <v>0</v>
      </c>
      <c r="CC84" s="85">
        <v>0</v>
      </c>
      <c r="CD84" s="84">
        <f t="shared" si="60"/>
        <v>1</v>
      </c>
      <c r="CE84" s="24">
        <f t="shared" si="60"/>
        <v>0</v>
      </c>
      <c r="CF84" s="24">
        <f t="shared" si="60"/>
        <v>0</v>
      </c>
      <c r="CG84" s="24">
        <f t="shared" si="60"/>
        <v>0</v>
      </c>
      <c r="CH84" s="85">
        <f t="shared" si="60"/>
        <v>0</v>
      </c>
      <c r="CI84" s="24">
        <v>1</v>
      </c>
      <c r="CJ84" s="24">
        <v>0</v>
      </c>
      <c r="CK84" s="24">
        <v>0</v>
      </c>
      <c r="CL84" s="24">
        <f t="shared" si="61"/>
        <v>0</v>
      </c>
      <c r="CM84" s="85">
        <v>0</v>
      </c>
      <c r="CN84" s="40"/>
    </row>
    <row r="85" spans="1:92" ht="15.75" customHeight="1" x14ac:dyDescent="0.25">
      <c r="A85" s="40"/>
      <c r="D85" s="23" t="s">
        <v>112</v>
      </c>
      <c r="E85" s="23"/>
      <c r="F85" s="23"/>
      <c r="G85" s="16" t="s">
        <v>15</v>
      </c>
      <c r="H85" s="24"/>
      <c r="I85" s="24">
        <v>21</v>
      </c>
      <c r="J85" s="24">
        <v>22</v>
      </c>
      <c r="K85" s="24">
        <v>16</v>
      </c>
      <c r="L85" s="55">
        <v>38</v>
      </c>
      <c r="M85" s="24">
        <v>10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55"/>
        <v>9</v>
      </c>
      <c r="AD85" s="24">
        <f t="shared" si="55"/>
        <v>1</v>
      </c>
      <c r="AE85" s="24">
        <f t="shared" si="55"/>
        <v>6</v>
      </c>
      <c r="AF85" s="24">
        <f t="shared" si="55"/>
        <v>2</v>
      </c>
      <c r="AG85" s="115">
        <f t="shared" si="62"/>
        <v>0.22222222222222221</v>
      </c>
      <c r="AH85" s="115"/>
      <c r="AI85" s="24">
        <f t="shared" si="57"/>
        <v>23</v>
      </c>
      <c r="AJ85" s="24">
        <f t="shared" si="57"/>
        <v>1</v>
      </c>
      <c r="AK85" s="24">
        <f t="shared" si="57"/>
        <v>0</v>
      </c>
      <c r="AL85" s="26">
        <f t="shared" si="58"/>
        <v>2.5555555555555554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3</v>
      </c>
      <c r="BB85" s="24">
        <v>0</v>
      </c>
      <c r="BC85" s="24">
        <v>1</v>
      </c>
      <c r="BD85" s="24">
        <f t="shared" si="52"/>
        <v>1</v>
      </c>
      <c r="BE85" s="85">
        <v>0</v>
      </c>
      <c r="BF85" s="84">
        <f t="shared" si="53"/>
        <v>22</v>
      </c>
      <c r="BG85" s="24">
        <f t="shared" si="53"/>
        <v>3</v>
      </c>
      <c r="BH85" s="24">
        <f t="shared" si="53"/>
        <v>11</v>
      </c>
      <c r="BI85" s="24">
        <f t="shared" si="53"/>
        <v>14</v>
      </c>
      <c r="BJ85" s="85">
        <f t="shared" si="53"/>
        <v>2</v>
      </c>
      <c r="BK85" s="24">
        <v>19</v>
      </c>
      <c r="BL85" s="24">
        <v>3</v>
      </c>
      <c r="BM85" s="24">
        <v>10</v>
      </c>
      <c r="BN85" s="24">
        <f t="shared" si="54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59"/>
        <v>0</v>
      </c>
      <c r="CC85" s="85">
        <v>0</v>
      </c>
      <c r="CD85" s="84">
        <f t="shared" si="60"/>
        <v>4</v>
      </c>
      <c r="CE85" s="24">
        <f t="shared" si="60"/>
        <v>0</v>
      </c>
      <c r="CF85" s="24">
        <f t="shared" si="60"/>
        <v>0</v>
      </c>
      <c r="CG85" s="24">
        <f t="shared" si="60"/>
        <v>0</v>
      </c>
      <c r="CH85" s="85">
        <f t="shared" si="60"/>
        <v>0</v>
      </c>
      <c r="CI85" s="24">
        <v>4</v>
      </c>
      <c r="CJ85" s="24">
        <v>0</v>
      </c>
      <c r="CK85" s="24">
        <v>0</v>
      </c>
      <c r="CL85" s="24">
        <f t="shared" si="61"/>
        <v>0</v>
      </c>
      <c r="CM85" s="85">
        <v>0</v>
      </c>
      <c r="CN85" s="40"/>
    </row>
    <row r="86" spans="1:92" ht="15.75" customHeight="1" x14ac:dyDescent="0.25">
      <c r="A86" s="40"/>
      <c r="D86" s="23" t="s">
        <v>180</v>
      </c>
      <c r="E86" s="23"/>
      <c r="F86" s="23"/>
      <c r="G86" s="16" t="s">
        <v>23</v>
      </c>
      <c r="H86" s="24"/>
      <c r="I86" s="24">
        <v>22</v>
      </c>
      <c r="J86" s="24">
        <v>21</v>
      </c>
      <c r="K86" s="24">
        <v>16</v>
      </c>
      <c r="L86" s="55">
        <v>37</v>
      </c>
      <c r="M86" s="24">
        <v>2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55"/>
        <v>2</v>
      </c>
      <c r="AD86" s="24">
        <f t="shared" si="55"/>
        <v>2</v>
      </c>
      <c r="AE86" s="24">
        <f t="shared" si="55"/>
        <v>0</v>
      </c>
      <c r="AF86" s="24">
        <f t="shared" si="55"/>
        <v>0</v>
      </c>
      <c r="AG86" s="115">
        <f t="shared" si="62"/>
        <v>1</v>
      </c>
      <c r="AH86" s="115"/>
      <c r="AI86" s="24">
        <f t="shared" si="57"/>
        <v>1</v>
      </c>
      <c r="AJ86" s="24">
        <f t="shared" si="57"/>
        <v>0</v>
      </c>
      <c r="AK86" s="24">
        <f t="shared" si="57"/>
        <v>1</v>
      </c>
      <c r="AL86" s="26">
        <f t="shared" si="58"/>
        <v>0.5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3</v>
      </c>
      <c r="BB86" s="24">
        <v>1</v>
      </c>
      <c r="BC86" s="24">
        <v>0</v>
      </c>
      <c r="BD86" s="24">
        <f t="shared" si="52"/>
        <v>1</v>
      </c>
      <c r="BE86" s="85">
        <v>2</v>
      </c>
      <c r="BF86" s="84">
        <f t="shared" si="53"/>
        <v>16</v>
      </c>
      <c r="BG86" s="24">
        <f t="shared" si="53"/>
        <v>2</v>
      </c>
      <c r="BH86" s="24">
        <f t="shared" si="53"/>
        <v>9</v>
      </c>
      <c r="BI86" s="24">
        <f t="shared" si="53"/>
        <v>11</v>
      </c>
      <c r="BJ86" s="85">
        <f t="shared" si="53"/>
        <v>4</v>
      </c>
      <c r="BK86" s="24">
        <v>13</v>
      </c>
      <c r="BL86" s="24">
        <v>1</v>
      </c>
      <c r="BM86" s="24">
        <v>9</v>
      </c>
      <c r="BN86" s="24">
        <f t="shared" si="54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2</v>
      </c>
      <c r="BZ86" s="24">
        <v>0</v>
      </c>
      <c r="CA86" s="24">
        <v>0</v>
      </c>
      <c r="CB86" s="24">
        <f t="shared" si="59"/>
        <v>0</v>
      </c>
      <c r="CC86" s="85">
        <v>0</v>
      </c>
      <c r="CD86" s="84">
        <f t="shared" si="60"/>
        <v>9</v>
      </c>
      <c r="CE86" s="24">
        <f t="shared" si="60"/>
        <v>0</v>
      </c>
      <c r="CF86" s="24">
        <f t="shared" si="60"/>
        <v>2</v>
      </c>
      <c r="CG86" s="24">
        <f t="shared" si="60"/>
        <v>2</v>
      </c>
      <c r="CH86" s="85">
        <f t="shared" si="60"/>
        <v>0</v>
      </c>
      <c r="CI86" s="24">
        <v>7</v>
      </c>
      <c r="CJ86" s="24">
        <v>0</v>
      </c>
      <c r="CK86" s="24">
        <v>2</v>
      </c>
      <c r="CL86" s="24">
        <f t="shared" si="61"/>
        <v>2</v>
      </c>
      <c r="CM86" s="85">
        <v>0</v>
      </c>
      <c r="CN86" s="46"/>
    </row>
    <row r="87" spans="1:92" ht="15.75" customHeight="1" x14ac:dyDescent="0.25">
      <c r="A87" s="40"/>
      <c r="D87" s="23" t="s">
        <v>106</v>
      </c>
      <c r="E87" s="23"/>
      <c r="F87" s="23"/>
      <c r="G87" s="16" t="s">
        <v>15</v>
      </c>
      <c r="H87" s="24"/>
      <c r="I87" s="24">
        <v>21</v>
      </c>
      <c r="J87" s="24">
        <v>19</v>
      </c>
      <c r="K87" s="24">
        <v>18</v>
      </c>
      <c r="L87" s="55">
        <v>37</v>
      </c>
      <c r="M87" s="24">
        <v>4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55"/>
        <v>1</v>
      </c>
      <c r="AD87" s="24">
        <f t="shared" si="55"/>
        <v>0</v>
      </c>
      <c r="AE87" s="24">
        <f t="shared" si="55"/>
        <v>1</v>
      </c>
      <c r="AF87" s="24">
        <f t="shared" si="55"/>
        <v>0</v>
      </c>
      <c r="AG87" s="115">
        <f>+(AD87*2+AF87)/(2*AC87)</f>
        <v>0</v>
      </c>
      <c r="AH87" s="115"/>
      <c r="AI87" s="24">
        <f t="shared" si="57"/>
        <v>3</v>
      </c>
      <c r="AJ87" s="24">
        <f t="shared" si="57"/>
        <v>0</v>
      </c>
      <c r="AK87" s="24">
        <f t="shared" si="57"/>
        <v>0</v>
      </c>
      <c r="AL87" s="26">
        <f t="shared" si="58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3</v>
      </c>
      <c r="BB87" s="24">
        <v>0</v>
      </c>
      <c r="BC87" s="24">
        <v>0</v>
      </c>
      <c r="BD87" s="24">
        <f t="shared" si="52"/>
        <v>0</v>
      </c>
      <c r="BE87" s="85">
        <v>0</v>
      </c>
      <c r="BF87" s="84">
        <f t="shared" si="53"/>
        <v>19</v>
      </c>
      <c r="BG87" s="24">
        <f t="shared" si="53"/>
        <v>0</v>
      </c>
      <c r="BH87" s="24">
        <f t="shared" si="53"/>
        <v>13</v>
      </c>
      <c r="BI87" s="24">
        <f t="shared" si="53"/>
        <v>13</v>
      </c>
      <c r="BJ87" s="85">
        <f t="shared" si="53"/>
        <v>8</v>
      </c>
      <c r="BK87" s="24">
        <v>16</v>
      </c>
      <c r="BL87" s="24">
        <v>0</v>
      </c>
      <c r="BM87" s="24">
        <v>13</v>
      </c>
      <c r="BN87" s="24">
        <f t="shared" si="54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0</v>
      </c>
      <c r="BZ87" s="24">
        <v>0</v>
      </c>
      <c r="CA87" s="24">
        <v>0</v>
      </c>
      <c r="CB87" s="24">
        <f t="shared" si="59"/>
        <v>0</v>
      </c>
      <c r="CC87" s="85">
        <v>0</v>
      </c>
      <c r="CD87" s="84">
        <f t="shared" si="60"/>
        <v>1</v>
      </c>
      <c r="CE87" s="24">
        <f t="shared" si="60"/>
        <v>0</v>
      </c>
      <c r="CF87" s="24">
        <f t="shared" si="60"/>
        <v>0</v>
      </c>
      <c r="CG87" s="24">
        <f t="shared" si="60"/>
        <v>0</v>
      </c>
      <c r="CH87" s="85">
        <f t="shared" si="60"/>
        <v>0</v>
      </c>
      <c r="CI87" s="24">
        <v>1</v>
      </c>
      <c r="CJ87" s="24">
        <v>0</v>
      </c>
      <c r="CK87" s="24">
        <v>0</v>
      </c>
      <c r="CL87" s="24">
        <f t="shared" si="61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G88" s="16" t="s">
        <v>19</v>
      </c>
      <c r="H88" s="24"/>
      <c r="I88" s="24">
        <v>24</v>
      </c>
      <c r="J88" s="24">
        <v>10</v>
      </c>
      <c r="K88" s="24">
        <v>21</v>
      </c>
      <c r="L88" s="55">
        <v>31</v>
      </c>
      <c r="M88" s="24">
        <v>14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55"/>
        <v>3</v>
      </c>
      <c r="AD88" s="24">
        <f t="shared" si="55"/>
        <v>2</v>
      </c>
      <c r="AE88" s="24">
        <f t="shared" si="55"/>
        <v>1</v>
      </c>
      <c r="AF88" s="24">
        <f t="shared" si="55"/>
        <v>0</v>
      </c>
      <c r="AG88" s="115">
        <f>+(AD88*2+AF88)/(2*AC88)</f>
        <v>0.66666666666666663</v>
      </c>
      <c r="AH88" s="115"/>
      <c r="AI88" s="24">
        <f t="shared" si="57"/>
        <v>6</v>
      </c>
      <c r="AJ88" s="24">
        <f t="shared" si="57"/>
        <v>0</v>
      </c>
      <c r="AK88" s="24">
        <f t="shared" si="57"/>
        <v>0</v>
      </c>
      <c r="AL88" s="26">
        <f t="shared" si="58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3</v>
      </c>
      <c r="BB88" s="24">
        <v>0</v>
      </c>
      <c r="BC88" s="24">
        <v>0</v>
      </c>
      <c r="BD88" s="24">
        <f t="shared" si="52"/>
        <v>0</v>
      </c>
      <c r="BE88" s="85">
        <v>0</v>
      </c>
      <c r="BF88" s="84">
        <f t="shared" si="53"/>
        <v>19</v>
      </c>
      <c r="BG88" s="24">
        <f t="shared" si="53"/>
        <v>0</v>
      </c>
      <c r="BH88" s="24">
        <f t="shared" si="53"/>
        <v>17</v>
      </c>
      <c r="BI88" s="24">
        <f t="shared" si="53"/>
        <v>17</v>
      </c>
      <c r="BJ88" s="85">
        <f t="shared" si="53"/>
        <v>0</v>
      </c>
      <c r="BK88" s="24">
        <v>16</v>
      </c>
      <c r="BL88" s="24">
        <v>0</v>
      </c>
      <c r="BM88" s="24">
        <v>17</v>
      </c>
      <c r="BN88" s="24">
        <f t="shared" si="54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59"/>
        <v>0</v>
      </c>
      <c r="CC88" s="85">
        <v>0</v>
      </c>
      <c r="CD88" s="84">
        <f t="shared" si="60"/>
        <v>2</v>
      </c>
      <c r="CE88" s="24">
        <f t="shared" si="60"/>
        <v>1</v>
      </c>
      <c r="CF88" s="24">
        <f t="shared" si="60"/>
        <v>0</v>
      </c>
      <c r="CG88" s="24">
        <f t="shared" si="60"/>
        <v>1</v>
      </c>
      <c r="CH88" s="85">
        <f t="shared" si="60"/>
        <v>0</v>
      </c>
      <c r="CI88" s="24">
        <v>2</v>
      </c>
      <c r="CJ88" s="24">
        <v>1</v>
      </c>
      <c r="CK88" s="24">
        <v>0</v>
      </c>
      <c r="CL88" s="24">
        <f t="shared" si="61"/>
        <v>1</v>
      </c>
      <c r="CM88" s="85">
        <v>0</v>
      </c>
      <c r="CN88" s="46"/>
    </row>
    <row r="89" spans="1:92" ht="15.75" customHeight="1" x14ac:dyDescent="0.25">
      <c r="A89" s="40"/>
      <c r="D89" s="23" t="s">
        <v>123</v>
      </c>
      <c r="E89" s="23"/>
      <c r="F89" s="23"/>
      <c r="G89" s="16" t="s">
        <v>23</v>
      </c>
      <c r="H89" s="24"/>
      <c r="I89" s="24">
        <v>25</v>
      </c>
      <c r="J89" s="24">
        <v>9</v>
      </c>
      <c r="K89" s="24">
        <v>18</v>
      </c>
      <c r="L89" s="55">
        <v>27</v>
      </c>
      <c r="M89" s="24">
        <v>4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55"/>
        <v>1</v>
      </c>
      <c r="AD89" s="24">
        <f t="shared" si="55"/>
        <v>1</v>
      </c>
      <c r="AE89" s="24">
        <f t="shared" si="55"/>
        <v>0</v>
      </c>
      <c r="AF89" s="24">
        <f t="shared" si="55"/>
        <v>0</v>
      </c>
      <c r="AG89" s="115">
        <f>+(AD89*2+AF89)/(2*AC89)</f>
        <v>1</v>
      </c>
      <c r="AH89" s="115"/>
      <c r="AI89" s="24">
        <f t="shared" si="57"/>
        <v>3</v>
      </c>
      <c r="AJ89" s="24">
        <f t="shared" si="57"/>
        <v>0</v>
      </c>
      <c r="AK89" s="24">
        <f t="shared" si="57"/>
        <v>0</v>
      </c>
      <c r="AL89" s="26">
        <f t="shared" si="58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3</v>
      </c>
      <c r="BB89" s="24">
        <v>0</v>
      </c>
      <c r="BC89" s="24">
        <v>0</v>
      </c>
      <c r="BD89" s="24">
        <f t="shared" si="52"/>
        <v>0</v>
      </c>
      <c r="BE89" s="85">
        <v>0</v>
      </c>
      <c r="BF89" s="84">
        <f t="shared" si="53"/>
        <v>12</v>
      </c>
      <c r="BG89" s="24">
        <f t="shared" si="53"/>
        <v>0</v>
      </c>
      <c r="BH89" s="24">
        <f t="shared" si="53"/>
        <v>2</v>
      </c>
      <c r="BI89" s="24">
        <f t="shared" si="53"/>
        <v>2</v>
      </c>
      <c r="BJ89" s="85">
        <f t="shared" si="53"/>
        <v>0</v>
      </c>
      <c r="BK89" s="24">
        <v>9</v>
      </c>
      <c r="BL89" s="24">
        <v>0</v>
      </c>
      <c r="BM89" s="24">
        <v>2</v>
      </c>
      <c r="BN89" s="24">
        <f t="shared" si="54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59"/>
        <v>0</v>
      </c>
      <c r="CC89" s="85">
        <v>0</v>
      </c>
      <c r="CD89" s="84">
        <f t="shared" si="60"/>
        <v>1</v>
      </c>
      <c r="CE89" s="24">
        <f t="shared" si="60"/>
        <v>0</v>
      </c>
      <c r="CF89" s="24">
        <f t="shared" si="60"/>
        <v>0</v>
      </c>
      <c r="CG89" s="24">
        <f t="shared" si="60"/>
        <v>0</v>
      </c>
      <c r="CH89" s="85">
        <f t="shared" si="60"/>
        <v>0</v>
      </c>
      <c r="CI89" s="24">
        <v>1</v>
      </c>
      <c r="CJ89" s="24">
        <v>0</v>
      </c>
      <c r="CK89" s="24">
        <v>0</v>
      </c>
      <c r="CL89" s="24">
        <f t="shared" si="61"/>
        <v>0</v>
      </c>
      <c r="CM89" s="85">
        <v>0</v>
      </c>
      <c r="CN89" s="47"/>
    </row>
    <row r="90" spans="1:92" ht="15.75" customHeight="1" x14ac:dyDescent="0.25">
      <c r="A90" s="40"/>
      <c r="D90" s="23" t="s">
        <v>62</v>
      </c>
      <c r="E90" s="23"/>
      <c r="F90" s="23"/>
      <c r="G90" s="16" t="s">
        <v>21</v>
      </c>
      <c r="H90" s="24"/>
      <c r="I90" s="24">
        <v>19</v>
      </c>
      <c r="J90" s="24">
        <v>15</v>
      </c>
      <c r="K90" s="24">
        <v>7</v>
      </c>
      <c r="L90" s="55">
        <v>22</v>
      </c>
      <c r="M90" s="24">
        <v>6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55"/>
        <v>13</v>
      </c>
      <c r="AD90" s="24">
        <f t="shared" si="55"/>
        <v>6</v>
      </c>
      <c r="AE90" s="24">
        <f t="shared" si="55"/>
        <v>5</v>
      </c>
      <c r="AF90" s="24">
        <f t="shared" si="55"/>
        <v>2</v>
      </c>
      <c r="AG90" s="115">
        <f>+(AD90*2+AF90)/(2*AC90)</f>
        <v>0.53846153846153844</v>
      </c>
      <c r="AH90" s="115"/>
      <c r="AI90" s="24">
        <f t="shared" si="57"/>
        <v>38</v>
      </c>
      <c r="AJ90" s="24">
        <f t="shared" si="57"/>
        <v>0</v>
      </c>
      <c r="AK90" s="24">
        <f t="shared" si="57"/>
        <v>1</v>
      </c>
      <c r="AL90" s="26">
        <f t="shared" si="58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1</v>
      </c>
      <c r="BB90" s="24">
        <v>0</v>
      </c>
      <c r="BC90" s="24">
        <v>0</v>
      </c>
      <c r="BD90" s="24">
        <f t="shared" si="52"/>
        <v>0</v>
      </c>
      <c r="BE90" s="85">
        <v>0</v>
      </c>
      <c r="BF90" s="84">
        <f t="shared" si="53"/>
        <v>22</v>
      </c>
      <c r="BG90" s="24">
        <f t="shared" si="53"/>
        <v>4</v>
      </c>
      <c r="BH90" s="24">
        <f t="shared" si="53"/>
        <v>10</v>
      </c>
      <c r="BI90" s="24">
        <f t="shared" si="53"/>
        <v>14</v>
      </c>
      <c r="BJ90" s="85">
        <f t="shared" si="53"/>
        <v>4</v>
      </c>
      <c r="BK90" s="24">
        <v>21</v>
      </c>
      <c r="BL90" s="24">
        <v>4</v>
      </c>
      <c r="BM90" s="24">
        <v>10</v>
      </c>
      <c r="BN90" s="24">
        <f t="shared" si="54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1</v>
      </c>
      <c r="BZ90" s="24">
        <v>0</v>
      </c>
      <c r="CA90" s="24">
        <v>1</v>
      </c>
      <c r="CB90" s="24">
        <f t="shared" si="59"/>
        <v>1</v>
      </c>
      <c r="CC90" s="85">
        <v>2</v>
      </c>
      <c r="CD90" s="84">
        <f t="shared" si="60"/>
        <v>3</v>
      </c>
      <c r="CE90" s="24">
        <f t="shared" si="60"/>
        <v>0</v>
      </c>
      <c r="CF90" s="24">
        <f t="shared" si="60"/>
        <v>1</v>
      </c>
      <c r="CG90" s="24">
        <f t="shared" si="60"/>
        <v>1</v>
      </c>
      <c r="CH90" s="85">
        <f t="shared" si="60"/>
        <v>2</v>
      </c>
      <c r="CI90" s="24">
        <v>2</v>
      </c>
      <c r="CJ90" s="24">
        <v>0</v>
      </c>
      <c r="CK90" s="24">
        <v>0</v>
      </c>
      <c r="CL90" s="24">
        <f t="shared" si="61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81</v>
      </c>
      <c r="E91" s="23"/>
      <c r="F91" s="23"/>
      <c r="G91" s="16" t="s">
        <v>19</v>
      </c>
      <c r="H91" s="24"/>
      <c r="I91" s="24">
        <v>22</v>
      </c>
      <c r="J91" s="24">
        <v>10</v>
      </c>
      <c r="K91" s="24">
        <v>11</v>
      </c>
      <c r="L91" s="55">
        <v>21</v>
      </c>
      <c r="M91" s="24">
        <v>0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55"/>
        <v>17</v>
      </c>
      <c r="AD91" s="24">
        <f t="shared" si="55"/>
        <v>5</v>
      </c>
      <c r="AE91" s="24">
        <f t="shared" si="55"/>
        <v>10</v>
      </c>
      <c r="AF91" s="24">
        <f t="shared" si="55"/>
        <v>2</v>
      </c>
      <c r="AG91" s="119">
        <f>+(AD91*2+AF91)/(2*AC91)</f>
        <v>0.35294117647058826</v>
      </c>
      <c r="AH91" s="119"/>
      <c r="AI91" s="24">
        <f t="shared" si="57"/>
        <v>65</v>
      </c>
      <c r="AJ91" s="24">
        <f t="shared" si="57"/>
        <v>1</v>
      </c>
      <c r="AK91" s="24">
        <f t="shared" si="57"/>
        <v>1</v>
      </c>
      <c r="AL91" s="60">
        <f t="shared" si="58"/>
        <v>3.8235294117647061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3</v>
      </c>
      <c r="BB91" s="24">
        <v>0</v>
      </c>
      <c r="BC91" s="24">
        <v>0</v>
      </c>
      <c r="BD91" s="24">
        <f t="shared" si="52"/>
        <v>0</v>
      </c>
      <c r="BE91" s="85">
        <v>0</v>
      </c>
      <c r="BF91" s="84">
        <f t="shared" si="53"/>
        <v>24</v>
      </c>
      <c r="BG91" s="24">
        <f t="shared" si="53"/>
        <v>3</v>
      </c>
      <c r="BH91" s="24">
        <f t="shared" si="53"/>
        <v>13</v>
      </c>
      <c r="BI91" s="24">
        <f t="shared" si="53"/>
        <v>16</v>
      </c>
      <c r="BJ91" s="85">
        <f t="shared" si="53"/>
        <v>0</v>
      </c>
      <c r="BK91" s="24">
        <v>21</v>
      </c>
      <c r="BL91" s="24">
        <v>3</v>
      </c>
      <c r="BM91" s="24">
        <v>13</v>
      </c>
      <c r="BN91" s="24">
        <f t="shared" si="54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2</v>
      </c>
      <c r="BZ91" s="24">
        <v>2</v>
      </c>
      <c r="CA91" s="24">
        <v>2</v>
      </c>
      <c r="CB91" s="24">
        <f t="shared" si="59"/>
        <v>4</v>
      </c>
      <c r="CC91" s="85">
        <v>0</v>
      </c>
      <c r="CD91" s="84">
        <f t="shared" si="60"/>
        <v>5</v>
      </c>
      <c r="CE91" s="24">
        <f t="shared" si="60"/>
        <v>2</v>
      </c>
      <c r="CF91" s="24">
        <f t="shared" si="60"/>
        <v>2</v>
      </c>
      <c r="CG91" s="24">
        <f t="shared" si="60"/>
        <v>4</v>
      </c>
      <c r="CH91" s="85">
        <f t="shared" si="60"/>
        <v>0</v>
      </c>
      <c r="CI91" s="24">
        <v>3</v>
      </c>
      <c r="CJ91" s="24">
        <v>0</v>
      </c>
      <c r="CK91" s="24">
        <v>0</v>
      </c>
      <c r="CL91" s="24">
        <f t="shared" si="61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37</v>
      </c>
      <c r="E92" s="23"/>
      <c r="F92" s="23"/>
      <c r="G92" s="16" t="s">
        <v>17</v>
      </c>
      <c r="H92" s="24"/>
      <c r="I92" s="24">
        <v>18</v>
      </c>
      <c r="J92" s="24">
        <v>6</v>
      </c>
      <c r="K92" s="24">
        <v>15</v>
      </c>
      <c r="L92" s="55">
        <v>21</v>
      </c>
      <c r="M92" s="24">
        <v>6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56</v>
      </c>
      <c r="AD92" s="15">
        <f>SUM(AD82:AD91)</f>
        <v>24</v>
      </c>
      <c r="AE92" s="15">
        <f>SUM(AE82:AE91)</f>
        <v>26</v>
      </c>
      <c r="AF92" s="15">
        <f>SUM(AF82:AF91)</f>
        <v>6</v>
      </c>
      <c r="AG92" s="118">
        <f>(2*AD92+AF92)/(2*AC92)</f>
        <v>0.48214285714285715</v>
      </c>
      <c r="AH92" s="118"/>
      <c r="AI92" s="15">
        <f>SUM(AI82:AI91)</f>
        <v>158</v>
      </c>
      <c r="AJ92" s="15">
        <f>SUM(AJ82:AJ91)</f>
        <v>2</v>
      </c>
      <c r="AK92" s="15">
        <f>SUM(AK82:AK91)</f>
        <v>3</v>
      </c>
      <c r="AL92" s="36">
        <f t="shared" si="58"/>
        <v>2.8214285714285716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33</v>
      </c>
      <c r="BB92" s="25">
        <f t="shared" ref="BB92" si="63">SUM(BB80:BB91)</f>
        <v>2</v>
      </c>
      <c r="BC92" s="25">
        <f>SUM(BC80:BC91)</f>
        <v>3</v>
      </c>
      <c r="BD92" s="25">
        <f>+BC92+BB92</f>
        <v>5</v>
      </c>
      <c r="BE92" s="89">
        <f>SUM(BE80:BE91)</f>
        <v>6</v>
      </c>
      <c r="BF92" s="88">
        <f>SUM(BF80:BF91)</f>
        <v>273</v>
      </c>
      <c r="BG92" s="25">
        <f t="shared" ref="BG92" si="64">SUM(BG80:BG91)</f>
        <v>86</v>
      </c>
      <c r="BH92" s="25">
        <f>SUM(BH80:BH91)</f>
        <v>143</v>
      </c>
      <c r="BI92" s="25">
        <f>+BH92+BG92</f>
        <v>229</v>
      </c>
      <c r="BJ92" s="89">
        <f>SUM(BJ80:BJ91)</f>
        <v>46</v>
      </c>
      <c r="BK92" s="25">
        <f>SUM(BK80:BK91)</f>
        <v>240</v>
      </c>
      <c r="BL92" s="25">
        <f t="shared" ref="BL92" si="65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6.5</v>
      </c>
      <c r="BS92" s="23" t="s">
        <v>143</v>
      </c>
      <c r="BT92" s="23"/>
      <c r="BU92" s="23"/>
      <c r="BV92" s="23"/>
      <c r="BW92" s="24"/>
      <c r="BX92" s="23"/>
      <c r="BY92" s="84">
        <v>0</v>
      </c>
      <c r="BZ92" s="24">
        <v>0</v>
      </c>
      <c r="CA92" s="24">
        <v>0</v>
      </c>
      <c r="CB92" s="24">
        <f t="shared" si="59"/>
        <v>0</v>
      </c>
      <c r="CC92" s="85">
        <v>0</v>
      </c>
      <c r="CD92" s="84">
        <f t="shared" si="60"/>
        <v>1</v>
      </c>
      <c r="CE92" s="24">
        <f t="shared" si="60"/>
        <v>0</v>
      </c>
      <c r="CF92" s="24">
        <f t="shared" si="60"/>
        <v>0</v>
      </c>
      <c r="CG92" s="24">
        <f t="shared" si="60"/>
        <v>0</v>
      </c>
      <c r="CH92" s="85">
        <f t="shared" si="60"/>
        <v>0</v>
      </c>
      <c r="CI92" s="24">
        <v>1</v>
      </c>
      <c r="CJ92" s="24">
        <v>0</v>
      </c>
      <c r="CK92" s="24">
        <v>0</v>
      </c>
      <c r="CL92" s="24">
        <f t="shared" si="61"/>
        <v>0</v>
      </c>
      <c r="CM92" s="85">
        <v>0</v>
      </c>
      <c r="CN92" s="47"/>
    </row>
    <row r="93" spans="1:92" ht="15.75" customHeight="1" x14ac:dyDescent="0.25">
      <c r="A93" s="40"/>
      <c r="D93" s="23" t="s">
        <v>154</v>
      </c>
      <c r="E93" s="23"/>
      <c r="F93" s="23"/>
      <c r="G93" s="16" t="s">
        <v>25</v>
      </c>
      <c r="H93" s="24"/>
      <c r="I93" s="24">
        <v>24</v>
      </c>
      <c r="J93" s="24">
        <v>12</v>
      </c>
      <c r="K93" s="24">
        <v>8</v>
      </c>
      <c r="L93" s="55">
        <v>20</v>
      </c>
      <c r="M93" s="24">
        <v>2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12</v>
      </c>
      <c r="BB93" s="24">
        <v>4</v>
      </c>
      <c r="BC93" s="24">
        <v>6</v>
      </c>
      <c r="BD93" s="24">
        <f t="shared" ref="BD93:BD104" si="66">+BB93+BC93</f>
        <v>10</v>
      </c>
      <c r="BE93" s="85">
        <v>4</v>
      </c>
      <c r="BF93" s="84">
        <f t="shared" ref="BF93:BJ104" si="67">+BK93+BA93</f>
        <v>93</v>
      </c>
      <c r="BG93" s="24">
        <f t="shared" si="67"/>
        <v>28</v>
      </c>
      <c r="BH93" s="24">
        <f t="shared" si="67"/>
        <v>38</v>
      </c>
      <c r="BI93" s="24">
        <f t="shared" si="67"/>
        <v>66</v>
      </c>
      <c r="BJ93" s="85">
        <f t="shared" si="67"/>
        <v>16</v>
      </c>
      <c r="BK93" s="15">
        <v>81</v>
      </c>
      <c r="BL93" s="15">
        <v>24</v>
      </c>
      <c r="BM93" s="15">
        <v>32</v>
      </c>
      <c r="BN93" s="15">
        <f t="shared" ref="BN93:BN104" si="68">+BL93+BM93</f>
        <v>56</v>
      </c>
      <c r="BO93" s="87">
        <v>12</v>
      </c>
      <c r="BP93" s="47"/>
      <c r="BQ93" s="47"/>
      <c r="BR93" s="30">
        <v>6.5</v>
      </c>
      <c r="BS93" s="23" t="s">
        <v>55</v>
      </c>
      <c r="BT93" s="23"/>
      <c r="BU93" s="23"/>
      <c r="BV93" s="23"/>
      <c r="BW93" s="24"/>
      <c r="BX93" s="23"/>
      <c r="BY93" s="84">
        <v>0</v>
      </c>
      <c r="BZ93" s="24">
        <v>0</v>
      </c>
      <c r="CA93" s="24">
        <v>0</v>
      </c>
      <c r="CB93" s="24">
        <f t="shared" si="59"/>
        <v>0</v>
      </c>
      <c r="CC93" s="85">
        <v>0</v>
      </c>
      <c r="CD93" s="84">
        <f t="shared" si="60"/>
        <v>2</v>
      </c>
      <c r="CE93" s="24">
        <f t="shared" si="60"/>
        <v>0</v>
      </c>
      <c r="CF93" s="24">
        <f t="shared" si="60"/>
        <v>1</v>
      </c>
      <c r="CG93" s="24">
        <f t="shared" si="60"/>
        <v>1</v>
      </c>
      <c r="CH93" s="85">
        <f t="shared" si="60"/>
        <v>0</v>
      </c>
      <c r="CI93" s="24">
        <v>2</v>
      </c>
      <c r="CJ93" s="24">
        <v>0</v>
      </c>
      <c r="CK93" s="24">
        <v>1</v>
      </c>
      <c r="CL93" s="24">
        <f t="shared" si="61"/>
        <v>1</v>
      </c>
      <c r="CM93" s="85">
        <v>0</v>
      </c>
      <c r="CN93" s="47"/>
    </row>
    <row r="94" spans="1:92" ht="15.75" customHeight="1" x14ac:dyDescent="0.25">
      <c r="A94" s="40"/>
      <c r="D94" s="23" t="s">
        <v>41</v>
      </c>
      <c r="E94" s="23"/>
      <c r="F94" s="23"/>
      <c r="G94" s="16" t="s">
        <v>131</v>
      </c>
      <c r="H94" s="24"/>
      <c r="I94" s="24">
        <v>24</v>
      </c>
      <c r="J94" s="24">
        <v>12</v>
      </c>
      <c r="K94" s="24">
        <v>7</v>
      </c>
      <c r="L94" s="55">
        <v>19</v>
      </c>
      <c r="M94" s="24">
        <v>10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2</v>
      </c>
      <c r="BB94" s="24">
        <v>0</v>
      </c>
      <c r="BC94" s="24">
        <v>0</v>
      </c>
      <c r="BD94" s="24">
        <f t="shared" si="66"/>
        <v>0</v>
      </c>
      <c r="BE94" s="85">
        <v>0</v>
      </c>
      <c r="BF94" s="84">
        <f t="shared" si="67"/>
        <v>15</v>
      </c>
      <c r="BG94" s="24">
        <f t="shared" si="67"/>
        <v>0</v>
      </c>
      <c r="BH94" s="24">
        <f t="shared" si="67"/>
        <v>0</v>
      </c>
      <c r="BI94" s="24">
        <f t="shared" si="67"/>
        <v>0</v>
      </c>
      <c r="BJ94" s="85">
        <f t="shared" si="67"/>
        <v>0</v>
      </c>
      <c r="BK94" s="24">
        <v>13</v>
      </c>
      <c r="BL94" s="24">
        <v>0</v>
      </c>
      <c r="BM94" s="24">
        <v>0</v>
      </c>
      <c r="BN94" s="24">
        <f t="shared" si="68"/>
        <v>0</v>
      </c>
      <c r="BO94" s="85">
        <v>0</v>
      </c>
      <c r="BP94" s="47"/>
      <c r="BQ94" s="47"/>
      <c r="BR94" s="30">
        <v>6.5</v>
      </c>
      <c r="BS94" s="23" t="s">
        <v>42</v>
      </c>
      <c r="BT94" s="23"/>
      <c r="BU94" s="23"/>
      <c r="BV94" s="23"/>
      <c r="BW94" s="24"/>
      <c r="BX94" s="23"/>
      <c r="BY94" s="84">
        <v>1</v>
      </c>
      <c r="BZ94" s="24">
        <v>0</v>
      </c>
      <c r="CA94" s="24">
        <v>0</v>
      </c>
      <c r="CB94" s="24">
        <f t="shared" si="59"/>
        <v>0</v>
      </c>
      <c r="CC94" s="85">
        <v>0</v>
      </c>
      <c r="CD94" s="84">
        <f t="shared" si="60"/>
        <v>6</v>
      </c>
      <c r="CE94" s="24">
        <f t="shared" si="60"/>
        <v>0</v>
      </c>
      <c r="CF94" s="24">
        <f t="shared" si="60"/>
        <v>4</v>
      </c>
      <c r="CG94" s="24">
        <f t="shared" si="60"/>
        <v>4</v>
      </c>
      <c r="CH94" s="85">
        <f t="shared" si="60"/>
        <v>0</v>
      </c>
      <c r="CI94" s="24">
        <v>5</v>
      </c>
      <c r="CJ94" s="24">
        <v>0</v>
      </c>
      <c r="CK94" s="24">
        <v>4</v>
      </c>
      <c r="CL94" s="24">
        <f t="shared" si="61"/>
        <v>4</v>
      </c>
      <c r="CM94" s="85">
        <v>0</v>
      </c>
      <c r="CN94" s="47"/>
    </row>
    <row r="95" spans="1:92" ht="15.75" customHeight="1" x14ac:dyDescent="0.25">
      <c r="A95" s="40"/>
      <c r="D95" s="23" t="s">
        <v>122</v>
      </c>
      <c r="E95" s="23"/>
      <c r="F95" s="23"/>
      <c r="G95" s="16" t="s">
        <v>131</v>
      </c>
      <c r="H95" s="24"/>
      <c r="I95" s="24">
        <v>25</v>
      </c>
      <c r="J95" s="24">
        <v>6</v>
      </c>
      <c r="K95" s="24">
        <v>13</v>
      </c>
      <c r="L95" s="55">
        <v>19</v>
      </c>
      <c r="M95" s="24">
        <v>0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66"/>
        <v>0</v>
      </c>
      <c r="BE95" s="85">
        <v>0</v>
      </c>
      <c r="BF95" s="84">
        <f t="shared" si="67"/>
        <v>0</v>
      </c>
      <c r="BG95" s="24">
        <f t="shared" si="67"/>
        <v>0</v>
      </c>
      <c r="BH95" s="24">
        <f t="shared" si="67"/>
        <v>0</v>
      </c>
      <c r="BI95" s="24">
        <f t="shared" si="67"/>
        <v>0</v>
      </c>
      <c r="BJ95" s="85">
        <f t="shared" si="67"/>
        <v>0</v>
      </c>
      <c r="BK95" s="24">
        <v>0</v>
      </c>
      <c r="BL95" s="24">
        <v>0</v>
      </c>
      <c r="BM95" s="24">
        <v>0</v>
      </c>
      <c r="BN95" s="24">
        <f t="shared" si="68"/>
        <v>0</v>
      </c>
      <c r="BO95" s="85">
        <v>0</v>
      </c>
      <c r="BP95" s="47"/>
      <c r="BQ95" s="47"/>
      <c r="BR95" s="30">
        <v>8.5</v>
      </c>
      <c r="BS95" s="23" t="s">
        <v>158</v>
      </c>
      <c r="BT95" s="23"/>
      <c r="BU95" s="23"/>
      <c r="BV95" s="23"/>
      <c r="BW95" s="24"/>
      <c r="BX95" s="23"/>
      <c r="BY95" s="84">
        <v>0</v>
      </c>
      <c r="BZ95" s="24">
        <v>0</v>
      </c>
      <c r="CA95" s="24">
        <v>0</v>
      </c>
      <c r="CB95" s="24">
        <f t="shared" si="59"/>
        <v>0</v>
      </c>
      <c r="CC95" s="85">
        <v>0</v>
      </c>
      <c r="CD95" s="84">
        <f t="shared" si="60"/>
        <v>1</v>
      </c>
      <c r="CE95" s="24">
        <f t="shared" si="60"/>
        <v>2</v>
      </c>
      <c r="CF95" s="24">
        <f t="shared" si="60"/>
        <v>0</v>
      </c>
      <c r="CG95" s="24">
        <f t="shared" si="60"/>
        <v>2</v>
      </c>
      <c r="CH95" s="85">
        <f t="shared" si="60"/>
        <v>0</v>
      </c>
      <c r="CI95" s="24">
        <v>1</v>
      </c>
      <c r="CJ95" s="24">
        <v>2</v>
      </c>
      <c r="CK95" s="24">
        <v>0</v>
      </c>
      <c r="CL95" s="24">
        <f t="shared" si="61"/>
        <v>2</v>
      </c>
      <c r="CM95" s="85">
        <v>0</v>
      </c>
      <c r="CN95" s="47"/>
    </row>
    <row r="96" spans="1:92" ht="15.75" customHeight="1" x14ac:dyDescent="0.25">
      <c r="A96" s="40"/>
      <c r="D96" s="23" t="s">
        <v>179</v>
      </c>
      <c r="E96" s="23"/>
      <c r="F96" s="23"/>
      <c r="G96" s="16" t="s">
        <v>19</v>
      </c>
      <c r="H96" s="24"/>
      <c r="I96" s="24">
        <v>25</v>
      </c>
      <c r="J96" s="24">
        <v>5</v>
      </c>
      <c r="K96" s="24">
        <v>14</v>
      </c>
      <c r="L96" s="55">
        <v>19</v>
      </c>
      <c r="M96" s="24">
        <v>8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2</v>
      </c>
      <c r="BB96" s="24">
        <v>1</v>
      </c>
      <c r="BC96" s="24">
        <v>1</v>
      </c>
      <c r="BD96" s="24">
        <f t="shared" si="66"/>
        <v>2</v>
      </c>
      <c r="BE96" s="85">
        <v>0</v>
      </c>
      <c r="BF96" s="84">
        <f t="shared" si="67"/>
        <v>19</v>
      </c>
      <c r="BG96" s="24">
        <f t="shared" si="67"/>
        <v>2</v>
      </c>
      <c r="BH96" s="24">
        <f t="shared" si="67"/>
        <v>5</v>
      </c>
      <c r="BI96" s="24">
        <f t="shared" si="67"/>
        <v>7</v>
      </c>
      <c r="BJ96" s="85">
        <f t="shared" si="67"/>
        <v>0</v>
      </c>
      <c r="BK96" s="24">
        <v>17</v>
      </c>
      <c r="BL96" s="24">
        <v>1</v>
      </c>
      <c r="BM96" s="24">
        <v>4</v>
      </c>
      <c r="BN96" s="24">
        <f t="shared" si="68"/>
        <v>5</v>
      </c>
      <c r="BO96" s="85">
        <v>0</v>
      </c>
      <c r="BP96" s="47"/>
      <c r="BQ96" s="47"/>
      <c r="BR96" s="30">
        <v>7</v>
      </c>
      <c r="BS96" s="23" t="s">
        <v>82</v>
      </c>
      <c r="BT96" s="23"/>
      <c r="BU96" s="23"/>
      <c r="BV96" s="23"/>
      <c r="BW96" s="24"/>
      <c r="BX96" s="23"/>
      <c r="BY96" s="84">
        <v>1</v>
      </c>
      <c r="BZ96" s="24">
        <v>0</v>
      </c>
      <c r="CA96" s="24">
        <v>0</v>
      </c>
      <c r="CB96" s="24">
        <f t="shared" si="59"/>
        <v>0</v>
      </c>
      <c r="CC96" s="85">
        <v>0</v>
      </c>
      <c r="CD96" s="84">
        <f t="shared" si="60"/>
        <v>2</v>
      </c>
      <c r="CE96" s="24">
        <f t="shared" si="60"/>
        <v>0</v>
      </c>
      <c r="CF96" s="24">
        <f t="shared" si="60"/>
        <v>0</v>
      </c>
      <c r="CG96" s="24">
        <f t="shared" si="60"/>
        <v>0</v>
      </c>
      <c r="CH96" s="85">
        <f t="shared" si="60"/>
        <v>0</v>
      </c>
      <c r="CI96" s="24">
        <v>1</v>
      </c>
      <c r="CJ96" s="24">
        <v>0</v>
      </c>
      <c r="CK96" s="24">
        <v>0</v>
      </c>
      <c r="CL96" s="24">
        <f t="shared" si="61"/>
        <v>0</v>
      </c>
      <c r="CM96" s="85">
        <v>0</v>
      </c>
      <c r="CN96" s="47"/>
    </row>
    <row r="97" spans="1:92" ht="15.75" customHeight="1" thickBot="1" x14ac:dyDescent="0.3">
      <c r="A97" s="40"/>
      <c r="D97" s="23" t="s">
        <v>49</v>
      </c>
      <c r="E97" s="23"/>
      <c r="F97" s="23"/>
      <c r="G97" s="16" t="s">
        <v>138</v>
      </c>
      <c r="H97" s="24"/>
      <c r="I97" s="24">
        <v>23</v>
      </c>
      <c r="J97" s="24">
        <v>10</v>
      </c>
      <c r="K97" s="24">
        <v>8</v>
      </c>
      <c r="L97" s="55">
        <v>18</v>
      </c>
      <c r="M97" s="24">
        <v>6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1</v>
      </c>
      <c r="BB97" s="24">
        <v>1</v>
      </c>
      <c r="BC97" s="24">
        <v>0</v>
      </c>
      <c r="BD97" s="24">
        <f t="shared" si="66"/>
        <v>1</v>
      </c>
      <c r="BE97" s="85">
        <v>0</v>
      </c>
      <c r="BF97" s="84">
        <f t="shared" si="67"/>
        <v>19</v>
      </c>
      <c r="BG97" s="24">
        <f t="shared" si="67"/>
        <v>15</v>
      </c>
      <c r="BH97" s="24">
        <f t="shared" si="67"/>
        <v>7</v>
      </c>
      <c r="BI97" s="24">
        <f t="shared" si="67"/>
        <v>22</v>
      </c>
      <c r="BJ97" s="85">
        <f t="shared" si="67"/>
        <v>6</v>
      </c>
      <c r="BK97" s="24">
        <v>18</v>
      </c>
      <c r="BL97" s="24">
        <v>14</v>
      </c>
      <c r="BM97" s="24">
        <v>7</v>
      </c>
      <c r="BN97" s="24">
        <f t="shared" si="68"/>
        <v>21</v>
      </c>
      <c r="BO97" s="85">
        <v>6</v>
      </c>
      <c r="BP97" s="47"/>
      <c r="BQ97" s="47"/>
      <c r="BR97" s="30">
        <v>7</v>
      </c>
      <c r="BS97" s="23" t="s">
        <v>91</v>
      </c>
      <c r="BT97" s="23"/>
      <c r="BU97" s="23"/>
      <c r="BV97" s="23"/>
      <c r="BW97" s="24"/>
      <c r="BX97" s="23"/>
      <c r="BY97" s="84">
        <v>0</v>
      </c>
      <c r="BZ97" s="24">
        <v>0</v>
      </c>
      <c r="CA97" s="24">
        <v>0</v>
      </c>
      <c r="CB97" s="24">
        <f t="shared" si="59"/>
        <v>0</v>
      </c>
      <c r="CC97" s="85">
        <v>0</v>
      </c>
      <c r="CD97" s="84">
        <f t="shared" si="60"/>
        <v>1</v>
      </c>
      <c r="CE97" s="24">
        <f t="shared" si="60"/>
        <v>0</v>
      </c>
      <c r="CF97" s="24">
        <f t="shared" si="60"/>
        <v>0</v>
      </c>
      <c r="CG97" s="24">
        <f t="shared" si="60"/>
        <v>0</v>
      </c>
      <c r="CH97" s="85">
        <f t="shared" si="60"/>
        <v>0</v>
      </c>
      <c r="CI97" s="24">
        <v>1</v>
      </c>
      <c r="CJ97" s="24">
        <v>0</v>
      </c>
      <c r="CK97" s="24">
        <v>0</v>
      </c>
      <c r="CL97" s="24">
        <f t="shared" si="61"/>
        <v>0</v>
      </c>
      <c r="CM97" s="85">
        <v>0</v>
      </c>
      <c r="CN97" s="47"/>
    </row>
    <row r="98" spans="1:92" ht="15.75" customHeight="1" x14ac:dyDescent="0.25">
      <c r="A98" s="40"/>
      <c r="D98" s="23" t="s">
        <v>104</v>
      </c>
      <c r="E98" s="23"/>
      <c r="F98" s="23"/>
      <c r="G98" s="16" t="s">
        <v>25</v>
      </c>
      <c r="H98" s="24"/>
      <c r="I98" s="24">
        <v>21</v>
      </c>
      <c r="J98" s="24">
        <v>3</v>
      </c>
      <c r="K98" s="24">
        <v>15</v>
      </c>
      <c r="L98" s="55">
        <v>18</v>
      </c>
      <c r="M98" s="24">
        <v>4</v>
      </c>
      <c r="Q98" s="47"/>
      <c r="R98" s="47"/>
      <c r="S98" s="30"/>
      <c r="T98" s="23"/>
      <c r="U98" s="30">
        <v>7.5</v>
      </c>
      <c r="V98" s="23" t="s">
        <v>388</v>
      </c>
      <c r="W98" s="23"/>
      <c r="X98" s="23"/>
      <c r="Y98" s="23"/>
      <c r="Z98" s="24"/>
      <c r="AC98" s="24">
        <f>+AD98+AE98+AF98</f>
        <v>1</v>
      </c>
      <c r="AD98" s="24">
        <v>0</v>
      </c>
      <c r="AE98" s="24">
        <v>1</v>
      </c>
      <c r="AF98" s="24">
        <v>0</v>
      </c>
      <c r="AG98" s="115">
        <f>+(AD98*2+AF98)/(2*AC98)</f>
        <v>0</v>
      </c>
      <c r="AH98" s="115"/>
      <c r="AI98" s="24">
        <v>3</v>
      </c>
      <c r="AJ98" s="24">
        <v>0</v>
      </c>
      <c r="AK98" s="24">
        <v>0</v>
      </c>
      <c r="AL98" s="26">
        <f t="shared" ref="AL98:AL101" si="69">+AI98/AC98</f>
        <v>3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3</v>
      </c>
      <c r="BB98" s="24">
        <v>0</v>
      </c>
      <c r="BC98" s="24">
        <v>0</v>
      </c>
      <c r="BD98" s="24">
        <f t="shared" si="66"/>
        <v>0</v>
      </c>
      <c r="BE98" s="85">
        <v>0</v>
      </c>
      <c r="BF98" s="84">
        <f t="shared" si="67"/>
        <v>23</v>
      </c>
      <c r="BG98" s="24">
        <f t="shared" si="67"/>
        <v>1</v>
      </c>
      <c r="BH98" s="24">
        <f t="shared" si="67"/>
        <v>8</v>
      </c>
      <c r="BI98" s="24">
        <f t="shared" si="67"/>
        <v>9</v>
      </c>
      <c r="BJ98" s="85">
        <f t="shared" si="67"/>
        <v>0</v>
      </c>
      <c r="BK98" s="24">
        <v>20</v>
      </c>
      <c r="BL98" s="24">
        <v>1</v>
      </c>
      <c r="BM98" s="24">
        <v>8</v>
      </c>
      <c r="BN98" s="24">
        <f t="shared" si="68"/>
        <v>9</v>
      </c>
      <c r="BO98" s="85">
        <v>0</v>
      </c>
      <c r="BP98" s="47"/>
      <c r="BQ98" s="47"/>
      <c r="BR98" s="30">
        <v>6.5</v>
      </c>
      <c r="BS98" s="23" t="s">
        <v>71</v>
      </c>
      <c r="BT98" s="23"/>
      <c r="BU98" s="23"/>
      <c r="BV98" s="23"/>
      <c r="BW98" s="24"/>
      <c r="BX98" s="23"/>
      <c r="BY98" s="84">
        <v>0</v>
      </c>
      <c r="BZ98" s="24">
        <v>0</v>
      </c>
      <c r="CA98" s="24">
        <v>0</v>
      </c>
      <c r="CB98" s="24">
        <f t="shared" si="59"/>
        <v>0</v>
      </c>
      <c r="CC98" s="85">
        <v>0</v>
      </c>
      <c r="CD98" s="84">
        <f t="shared" si="60"/>
        <v>1</v>
      </c>
      <c r="CE98" s="24">
        <f t="shared" si="60"/>
        <v>0</v>
      </c>
      <c r="CF98" s="24">
        <f t="shared" si="60"/>
        <v>0</v>
      </c>
      <c r="CG98" s="24">
        <f t="shared" si="60"/>
        <v>0</v>
      </c>
      <c r="CH98" s="85">
        <f t="shared" si="60"/>
        <v>0</v>
      </c>
      <c r="CI98" s="24">
        <v>1</v>
      </c>
      <c r="CJ98" s="24">
        <v>0</v>
      </c>
      <c r="CK98" s="24">
        <v>0</v>
      </c>
      <c r="CL98" s="24">
        <f>+CJ98+CK98</f>
        <v>0</v>
      </c>
      <c r="CM98" s="85">
        <v>0</v>
      </c>
      <c r="CN98" s="47"/>
    </row>
    <row r="99" spans="1:92" ht="15.75" customHeight="1" x14ac:dyDescent="0.25">
      <c r="A99" s="40"/>
      <c r="D99" s="23" t="s">
        <v>65</v>
      </c>
      <c r="E99" s="23"/>
      <c r="F99" s="23"/>
      <c r="G99" s="16" t="s">
        <v>131</v>
      </c>
      <c r="H99" s="24"/>
      <c r="I99" s="24">
        <v>19</v>
      </c>
      <c r="J99" s="24">
        <v>2</v>
      </c>
      <c r="K99" s="24">
        <v>16</v>
      </c>
      <c r="L99" s="55">
        <v>18</v>
      </c>
      <c r="M99" s="24">
        <v>0</v>
      </c>
      <c r="Q99" s="47"/>
      <c r="R99" s="47"/>
      <c r="S99" s="30"/>
      <c r="T99" s="23"/>
      <c r="U99" s="30">
        <v>7.5</v>
      </c>
      <c r="V99" s="23" t="s">
        <v>16</v>
      </c>
      <c r="W99" s="23"/>
      <c r="X99" s="23"/>
      <c r="Y99" s="23"/>
      <c r="Z99" s="24"/>
      <c r="AC99" s="24">
        <f>+AD99+AE99+AF99</f>
        <v>3</v>
      </c>
      <c r="AD99" s="24">
        <v>0</v>
      </c>
      <c r="AE99" s="24">
        <v>2</v>
      </c>
      <c r="AF99" s="24">
        <v>1</v>
      </c>
      <c r="AG99" s="115">
        <f>+(AD99*2+AF99)/(2*AC99)</f>
        <v>0.16666666666666666</v>
      </c>
      <c r="AH99" s="115"/>
      <c r="AI99" s="24">
        <v>4</v>
      </c>
      <c r="AJ99" s="24">
        <v>0</v>
      </c>
      <c r="AK99" s="24">
        <v>0</v>
      </c>
      <c r="AL99" s="26">
        <f t="shared" si="69"/>
        <v>1.3333333333333333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2</v>
      </c>
      <c r="BB99" s="24">
        <v>0</v>
      </c>
      <c r="BC99" s="24">
        <v>1</v>
      </c>
      <c r="BD99" s="24">
        <f t="shared" si="66"/>
        <v>1</v>
      </c>
      <c r="BE99" s="85">
        <v>0</v>
      </c>
      <c r="BF99" s="84">
        <f t="shared" si="67"/>
        <v>19</v>
      </c>
      <c r="BG99" s="24">
        <f t="shared" si="67"/>
        <v>3</v>
      </c>
      <c r="BH99" s="24">
        <f t="shared" si="67"/>
        <v>7</v>
      </c>
      <c r="BI99" s="24">
        <f t="shared" si="67"/>
        <v>10</v>
      </c>
      <c r="BJ99" s="85">
        <f t="shared" si="67"/>
        <v>0</v>
      </c>
      <c r="BK99" s="24">
        <v>17</v>
      </c>
      <c r="BL99" s="24">
        <v>3</v>
      </c>
      <c r="BM99" s="24">
        <v>6</v>
      </c>
      <c r="BN99" s="24">
        <f t="shared" si="68"/>
        <v>9</v>
      </c>
      <c r="BO99" s="85">
        <v>0</v>
      </c>
      <c r="BP99" s="47"/>
      <c r="BQ99" s="47"/>
      <c r="BR99" s="30">
        <v>6</v>
      </c>
      <c r="BS99" s="23" t="s">
        <v>56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 t="shared" si="59"/>
        <v>0</v>
      </c>
      <c r="CC99" s="85">
        <v>0</v>
      </c>
      <c r="CD99" s="84">
        <f t="shared" si="60"/>
        <v>1</v>
      </c>
      <c r="CE99" s="24">
        <f t="shared" si="60"/>
        <v>0</v>
      </c>
      <c r="CF99" s="24">
        <f t="shared" si="60"/>
        <v>0</v>
      </c>
      <c r="CG99" s="24">
        <f t="shared" si="60"/>
        <v>0</v>
      </c>
      <c r="CH99" s="85">
        <f t="shared" si="60"/>
        <v>0</v>
      </c>
      <c r="CI99" s="24">
        <v>1</v>
      </c>
      <c r="CJ99" s="24">
        <v>0</v>
      </c>
      <c r="CK99" s="24">
        <v>0</v>
      </c>
      <c r="CL99" s="24">
        <f>+CJ99+CK99</f>
        <v>0</v>
      </c>
      <c r="CM99" s="85">
        <v>0</v>
      </c>
      <c r="CN99" s="47"/>
    </row>
    <row r="100" spans="1:92" ht="15.75" customHeight="1" thickBot="1" x14ac:dyDescent="0.3">
      <c r="A100" s="40"/>
      <c r="D100" s="23" t="s">
        <v>143</v>
      </c>
      <c r="E100" s="23"/>
      <c r="F100" s="23"/>
      <c r="G100" s="16" t="s">
        <v>25</v>
      </c>
      <c r="H100" s="24"/>
      <c r="I100" s="24">
        <v>20</v>
      </c>
      <c r="J100" s="24">
        <v>2</v>
      </c>
      <c r="K100" s="24">
        <v>16</v>
      </c>
      <c r="L100" s="55">
        <v>18</v>
      </c>
      <c r="M100" s="24">
        <v>0</v>
      </c>
      <c r="Q100" s="47"/>
      <c r="R100" s="47"/>
      <c r="S100" s="30"/>
      <c r="T100" s="23"/>
      <c r="U100" s="59">
        <v>7</v>
      </c>
      <c r="V100" s="31" t="s">
        <v>363</v>
      </c>
      <c r="W100" s="31"/>
      <c r="X100" s="31"/>
      <c r="Y100" s="31"/>
      <c r="Z100" s="43"/>
      <c r="AA100" s="3"/>
      <c r="AB100" s="3"/>
      <c r="AC100" s="24">
        <f>+AD100+AE100+AF100</f>
        <v>3</v>
      </c>
      <c r="AD100" s="24">
        <v>0</v>
      </c>
      <c r="AE100" s="24">
        <v>2</v>
      </c>
      <c r="AF100" s="24">
        <v>1</v>
      </c>
      <c r="AG100" s="115">
        <f>+(AD100*2+AF100)/(2*AC100)</f>
        <v>0.16666666666666666</v>
      </c>
      <c r="AH100" s="115"/>
      <c r="AI100" s="24">
        <v>13</v>
      </c>
      <c r="AJ100" s="24">
        <v>0</v>
      </c>
      <c r="AK100" s="24">
        <v>0</v>
      </c>
      <c r="AL100" s="26">
        <f t="shared" si="69"/>
        <v>4.333333333333333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2</v>
      </c>
      <c r="BB100" s="24">
        <v>0</v>
      </c>
      <c r="BC100" s="24">
        <v>0</v>
      </c>
      <c r="BD100" s="24">
        <f t="shared" si="66"/>
        <v>0</v>
      </c>
      <c r="BE100" s="85">
        <v>2</v>
      </c>
      <c r="BF100" s="84">
        <f t="shared" si="67"/>
        <v>24</v>
      </c>
      <c r="BG100" s="24">
        <f t="shared" si="67"/>
        <v>3</v>
      </c>
      <c r="BH100" s="24">
        <f t="shared" si="67"/>
        <v>9</v>
      </c>
      <c r="BI100" s="24">
        <f t="shared" si="67"/>
        <v>12</v>
      </c>
      <c r="BJ100" s="85">
        <f t="shared" si="67"/>
        <v>4</v>
      </c>
      <c r="BK100" s="24">
        <v>22</v>
      </c>
      <c r="BL100" s="24">
        <v>3</v>
      </c>
      <c r="BM100" s="24">
        <v>9</v>
      </c>
      <c r="BN100" s="24">
        <f t="shared" si="68"/>
        <v>12</v>
      </c>
      <c r="BO100" s="85">
        <v>2</v>
      </c>
      <c r="BP100" s="47"/>
      <c r="BQ100" s="47"/>
      <c r="BR100" s="30">
        <v>8.5</v>
      </c>
      <c r="BS100" s="23" t="s">
        <v>63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 t="shared" si="59"/>
        <v>0</v>
      </c>
      <c r="CC100" s="85">
        <v>0</v>
      </c>
      <c r="CD100" s="84">
        <f t="shared" si="60"/>
        <v>2</v>
      </c>
      <c r="CE100" s="24">
        <f t="shared" si="60"/>
        <v>2</v>
      </c>
      <c r="CF100" s="24">
        <f t="shared" si="60"/>
        <v>1</v>
      </c>
      <c r="CG100" s="24">
        <f t="shared" si="60"/>
        <v>3</v>
      </c>
      <c r="CH100" s="85">
        <f t="shared" si="60"/>
        <v>0</v>
      </c>
      <c r="CI100" s="24">
        <v>2</v>
      </c>
      <c r="CJ100" s="24">
        <v>2</v>
      </c>
      <c r="CK100" s="24">
        <v>1</v>
      </c>
      <c r="CL100" s="24">
        <v>3</v>
      </c>
      <c r="CM100" s="85">
        <v>0</v>
      </c>
      <c r="CN100" s="47"/>
    </row>
    <row r="101" spans="1:92" ht="15.75" customHeight="1" x14ac:dyDescent="0.25">
      <c r="A101" s="40"/>
      <c r="D101" s="23" t="s">
        <v>69</v>
      </c>
      <c r="E101" s="23"/>
      <c r="F101" s="23"/>
      <c r="G101" s="16" t="s">
        <v>23</v>
      </c>
      <c r="H101" s="24"/>
      <c r="I101" s="24">
        <v>19</v>
      </c>
      <c r="J101" s="24">
        <v>0</v>
      </c>
      <c r="K101" s="24">
        <v>17</v>
      </c>
      <c r="L101" s="55">
        <v>17</v>
      </c>
      <c r="M101" s="24">
        <v>0</v>
      </c>
      <c r="Q101" s="47"/>
      <c r="R101" s="47"/>
      <c r="S101" s="30"/>
      <c r="T101" s="23"/>
      <c r="U101" s="8"/>
      <c r="V101" s="35"/>
      <c r="W101" s="34" t="s">
        <v>27</v>
      </c>
      <c r="X101" s="35"/>
      <c r="Y101" s="35"/>
      <c r="Z101" s="15"/>
      <c r="AA101" s="8"/>
      <c r="AB101" s="8"/>
      <c r="AC101" s="15">
        <f>SUM(AC98:AC100)</f>
        <v>7</v>
      </c>
      <c r="AD101" s="15">
        <f t="shared" ref="AD101:AF101" si="70">SUM(AD98:AD100)</f>
        <v>0</v>
      </c>
      <c r="AE101" s="15">
        <f t="shared" si="70"/>
        <v>5</v>
      </c>
      <c r="AF101" s="15">
        <f t="shared" si="70"/>
        <v>2</v>
      </c>
      <c r="AG101" s="118">
        <f>(2*AD101+AF101)/(2*AC101)</f>
        <v>0.14285714285714285</v>
      </c>
      <c r="AH101" s="118"/>
      <c r="AI101" s="15">
        <f t="shared" ref="AI101" si="71">SUM(AI98:AI100)</f>
        <v>20</v>
      </c>
      <c r="AJ101" s="15">
        <f t="shared" ref="AJ101:AK101" si="72">SUM(AJ98:AJ100)</f>
        <v>0</v>
      </c>
      <c r="AK101" s="15">
        <f t="shared" si="72"/>
        <v>0</v>
      </c>
      <c r="AL101" s="36">
        <f t="shared" si="69"/>
        <v>2.8571428571428572</v>
      </c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66"/>
        <v>0</v>
      </c>
      <c r="BE101" s="85">
        <v>0</v>
      </c>
      <c r="BF101" s="84">
        <f t="shared" si="67"/>
        <v>9</v>
      </c>
      <c r="BG101" s="24">
        <f t="shared" si="67"/>
        <v>1</v>
      </c>
      <c r="BH101" s="24">
        <f t="shared" si="67"/>
        <v>5</v>
      </c>
      <c r="BI101" s="24">
        <f t="shared" si="67"/>
        <v>6</v>
      </c>
      <c r="BJ101" s="85">
        <f t="shared" si="67"/>
        <v>2</v>
      </c>
      <c r="BK101" s="24">
        <v>9</v>
      </c>
      <c r="BL101" s="24">
        <v>1</v>
      </c>
      <c r="BM101" s="24">
        <v>5</v>
      </c>
      <c r="BN101" s="24">
        <f t="shared" si="68"/>
        <v>6</v>
      </c>
      <c r="BO101" s="85">
        <v>2</v>
      </c>
      <c r="BP101" s="47"/>
      <c r="BQ101" s="47"/>
      <c r="BR101" s="30">
        <v>8.5</v>
      </c>
      <c r="BS101" s="23" t="s">
        <v>156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 t="shared" si="59"/>
        <v>0</v>
      </c>
      <c r="CC101" s="85">
        <v>0</v>
      </c>
      <c r="CD101" s="84">
        <f t="shared" si="60"/>
        <v>1</v>
      </c>
      <c r="CE101" s="24">
        <f t="shared" si="60"/>
        <v>0</v>
      </c>
      <c r="CF101" s="24">
        <f t="shared" si="60"/>
        <v>0</v>
      </c>
      <c r="CG101" s="24">
        <f t="shared" si="60"/>
        <v>0</v>
      </c>
      <c r="CH101" s="85">
        <f t="shared" si="60"/>
        <v>0</v>
      </c>
      <c r="CI101" s="24">
        <v>1</v>
      </c>
      <c r="CJ101" s="24">
        <v>0</v>
      </c>
      <c r="CK101" s="24">
        <v>0</v>
      </c>
      <c r="CL101" s="24">
        <v>0</v>
      </c>
      <c r="CM101" s="85">
        <v>0</v>
      </c>
      <c r="CN101" s="47"/>
    </row>
    <row r="102" spans="1:92" ht="15.75" customHeight="1" x14ac:dyDescent="0.25">
      <c r="A102" s="40"/>
      <c r="D102" s="23" t="s">
        <v>38</v>
      </c>
      <c r="E102" s="23"/>
      <c r="F102" s="23"/>
      <c r="G102" s="16" t="s">
        <v>25</v>
      </c>
      <c r="H102" s="24"/>
      <c r="I102" s="24">
        <v>23</v>
      </c>
      <c r="J102" s="24">
        <v>4</v>
      </c>
      <c r="K102" s="24">
        <v>12</v>
      </c>
      <c r="L102" s="55">
        <v>16</v>
      </c>
      <c r="M102" s="24">
        <v>8</v>
      </c>
      <c r="Q102" s="47"/>
      <c r="R102" s="47"/>
      <c r="S102" s="30"/>
      <c r="T102" s="23"/>
      <c r="Z102" s="24"/>
      <c r="AA102" s="24"/>
      <c r="AB102" s="24"/>
      <c r="AC102" s="24"/>
      <c r="AD102" s="24"/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3</v>
      </c>
      <c r="BB102" s="24">
        <v>0</v>
      </c>
      <c r="BC102" s="24">
        <v>1</v>
      </c>
      <c r="BD102" s="24">
        <f t="shared" si="66"/>
        <v>1</v>
      </c>
      <c r="BE102" s="85">
        <v>0</v>
      </c>
      <c r="BF102" s="84">
        <f t="shared" si="67"/>
        <v>16</v>
      </c>
      <c r="BG102" s="24">
        <f t="shared" si="67"/>
        <v>0</v>
      </c>
      <c r="BH102" s="24">
        <f t="shared" si="67"/>
        <v>5</v>
      </c>
      <c r="BI102" s="24">
        <f t="shared" si="67"/>
        <v>5</v>
      </c>
      <c r="BJ102" s="85">
        <f t="shared" si="67"/>
        <v>0</v>
      </c>
      <c r="BK102" s="24">
        <v>13</v>
      </c>
      <c r="BL102" s="24">
        <v>0</v>
      </c>
      <c r="BM102" s="24">
        <v>4</v>
      </c>
      <c r="BN102" s="24">
        <f t="shared" si="68"/>
        <v>4</v>
      </c>
      <c r="BO102" s="85">
        <v>0</v>
      </c>
      <c r="BP102" s="47"/>
      <c r="BQ102" s="47"/>
      <c r="BR102" s="30">
        <v>6.5</v>
      </c>
      <c r="BS102" s="23" t="s">
        <v>65</v>
      </c>
      <c r="BY102" s="84">
        <v>1</v>
      </c>
      <c r="BZ102" s="24">
        <v>0</v>
      </c>
      <c r="CA102" s="24">
        <v>0</v>
      </c>
      <c r="CB102" s="24">
        <f t="shared" si="59"/>
        <v>0</v>
      </c>
      <c r="CC102" s="85">
        <v>0</v>
      </c>
      <c r="CD102" s="84">
        <f t="shared" ref="CD102:CH117" si="73">+CI102+BY102</f>
        <v>1</v>
      </c>
      <c r="CE102" s="24">
        <f t="shared" si="73"/>
        <v>0</v>
      </c>
      <c r="CF102" s="24">
        <f t="shared" si="73"/>
        <v>0</v>
      </c>
      <c r="CG102" s="24">
        <f t="shared" si="73"/>
        <v>0</v>
      </c>
      <c r="CH102" s="85">
        <f t="shared" si="73"/>
        <v>0</v>
      </c>
      <c r="CI102" s="24">
        <v>0</v>
      </c>
      <c r="CJ102" s="24">
        <v>0</v>
      </c>
      <c r="CK102" s="24">
        <v>0</v>
      </c>
      <c r="CL102" s="24">
        <v>0</v>
      </c>
      <c r="CM102" s="85">
        <v>0</v>
      </c>
      <c r="CN102" s="47"/>
    </row>
    <row r="103" spans="1:92" ht="15.75" customHeight="1" x14ac:dyDescent="0.25">
      <c r="A103" s="40"/>
      <c r="D103" s="23" t="s">
        <v>83</v>
      </c>
      <c r="E103" s="23"/>
      <c r="F103" s="23"/>
      <c r="G103" s="16" t="s">
        <v>23</v>
      </c>
      <c r="H103" s="24"/>
      <c r="I103" s="24">
        <v>24</v>
      </c>
      <c r="J103" s="24">
        <v>3</v>
      </c>
      <c r="K103" s="24">
        <v>13</v>
      </c>
      <c r="L103" s="55">
        <v>16</v>
      </c>
      <c r="M103" s="24">
        <v>0</v>
      </c>
      <c r="Q103" s="47"/>
      <c r="R103" s="47"/>
      <c r="S103" s="30"/>
      <c r="T103" s="23"/>
      <c r="Z103" s="24"/>
      <c r="AA103" s="24"/>
      <c r="AB103" s="24"/>
      <c r="AC103" s="24"/>
      <c r="AD103" s="24"/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3</v>
      </c>
      <c r="BB103" s="24">
        <v>0</v>
      </c>
      <c r="BC103" s="24">
        <v>2</v>
      </c>
      <c r="BD103" s="24">
        <f t="shared" si="66"/>
        <v>2</v>
      </c>
      <c r="BE103" s="85">
        <v>0</v>
      </c>
      <c r="BF103" s="84">
        <f t="shared" si="67"/>
        <v>18</v>
      </c>
      <c r="BG103" s="24">
        <f t="shared" si="67"/>
        <v>0</v>
      </c>
      <c r="BH103" s="24">
        <f t="shared" si="67"/>
        <v>4</v>
      </c>
      <c r="BI103" s="24">
        <f t="shared" si="67"/>
        <v>4</v>
      </c>
      <c r="BJ103" s="85">
        <f t="shared" si="67"/>
        <v>4</v>
      </c>
      <c r="BK103" s="24">
        <v>15</v>
      </c>
      <c r="BL103" s="24">
        <v>0</v>
      </c>
      <c r="BM103" s="24">
        <v>2</v>
      </c>
      <c r="BN103" s="24">
        <f t="shared" si="68"/>
        <v>2</v>
      </c>
      <c r="BO103" s="85">
        <v>4</v>
      </c>
      <c r="BP103" s="47"/>
      <c r="BQ103" s="47"/>
      <c r="BR103" s="30">
        <v>8.5</v>
      </c>
      <c r="BS103" s="23" t="s">
        <v>88</v>
      </c>
      <c r="BT103" s="23"/>
      <c r="BU103" s="23"/>
      <c r="BV103" s="23"/>
      <c r="BW103" s="24"/>
      <c r="BX103" s="23"/>
      <c r="BY103" s="84">
        <v>0</v>
      </c>
      <c r="BZ103" s="24">
        <v>0</v>
      </c>
      <c r="CA103" s="24">
        <v>0</v>
      </c>
      <c r="CB103" s="24">
        <f t="shared" si="59"/>
        <v>0</v>
      </c>
      <c r="CC103" s="85">
        <v>0</v>
      </c>
      <c r="CD103" s="84">
        <f t="shared" si="73"/>
        <v>1</v>
      </c>
      <c r="CE103" s="24">
        <f t="shared" si="73"/>
        <v>1</v>
      </c>
      <c r="CF103" s="24">
        <f t="shared" si="73"/>
        <v>0</v>
      </c>
      <c r="CG103" s="24">
        <f t="shared" si="73"/>
        <v>1</v>
      </c>
      <c r="CH103" s="85">
        <f t="shared" si="73"/>
        <v>0</v>
      </c>
      <c r="CI103" s="24">
        <v>1</v>
      </c>
      <c r="CJ103" s="24">
        <v>1</v>
      </c>
      <c r="CK103" s="24">
        <v>0</v>
      </c>
      <c r="CL103" s="24">
        <v>1</v>
      </c>
      <c r="CM103" s="85">
        <v>0</v>
      </c>
      <c r="CN103" s="47"/>
    </row>
    <row r="104" spans="1:92" ht="15.75" customHeight="1" x14ac:dyDescent="0.25">
      <c r="A104" s="40"/>
      <c r="D104" s="23" t="s">
        <v>66</v>
      </c>
      <c r="E104" s="23"/>
      <c r="F104" s="23"/>
      <c r="G104" s="16" t="s">
        <v>131</v>
      </c>
      <c r="H104" s="24"/>
      <c r="I104" s="24">
        <v>22</v>
      </c>
      <c r="J104" s="24">
        <v>2</v>
      </c>
      <c r="K104" s="24">
        <v>14</v>
      </c>
      <c r="L104" s="55">
        <v>16</v>
      </c>
      <c r="M104" s="24">
        <v>2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3</v>
      </c>
      <c r="BB104" s="24">
        <v>0</v>
      </c>
      <c r="BC104" s="24">
        <v>0</v>
      </c>
      <c r="BD104" s="24">
        <f t="shared" si="66"/>
        <v>0</v>
      </c>
      <c r="BE104" s="85">
        <v>2</v>
      </c>
      <c r="BF104" s="84">
        <f t="shared" si="67"/>
        <v>20</v>
      </c>
      <c r="BG104" s="24">
        <f t="shared" si="67"/>
        <v>3</v>
      </c>
      <c r="BH104" s="24">
        <f t="shared" si="67"/>
        <v>4</v>
      </c>
      <c r="BI104" s="24">
        <f t="shared" si="67"/>
        <v>7</v>
      </c>
      <c r="BJ104" s="85">
        <f t="shared" si="67"/>
        <v>2</v>
      </c>
      <c r="BK104" s="24">
        <v>17</v>
      </c>
      <c r="BL104" s="24">
        <v>3</v>
      </c>
      <c r="BM104" s="24">
        <v>4</v>
      </c>
      <c r="BN104" s="24">
        <f t="shared" si="68"/>
        <v>7</v>
      </c>
      <c r="BO104" s="85">
        <v>0</v>
      </c>
      <c r="BP104" s="47"/>
      <c r="BQ104" s="47"/>
      <c r="BR104" s="30">
        <v>7.5</v>
      </c>
      <c r="BS104" s="23" t="s">
        <v>39</v>
      </c>
      <c r="BT104" s="23"/>
      <c r="BU104" s="23"/>
      <c r="BV104" s="23"/>
      <c r="BW104" s="24"/>
      <c r="BX104" s="23"/>
      <c r="BY104" s="84">
        <v>0</v>
      </c>
      <c r="BZ104" s="24">
        <v>0</v>
      </c>
      <c r="CA104" s="24">
        <v>0</v>
      </c>
      <c r="CB104" s="24">
        <f t="shared" si="59"/>
        <v>0</v>
      </c>
      <c r="CC104" s="85">
        <v>0</v>
      </c>
      <c r="CD104" s="84">
        <f t="shared" si="73"/>
        <v>2</v>
      </c>
      <c r="CE104" s="24">
        <f t="shared" si="73"/>
        <v>0</v>
      </c>
      <c r="CF104" s="24">
        <f t="shared" si="73"/>
        <v>0</v>
      </c>
      <c r="CG104" s="24">
        <f t="shared" si="73"/>
        <v>0</v>
      </c>
      <c r="CH104" s="85">
        <f t="shared" si="73"/>
        <v>0</v>
      </c>
      <c r="CI104" s="24">
        <v>2</v>
      </c>
      <c r="CJ104" s="24">
        <v>0</v>
      </c>
      <c r="CK104" s="24">
        <v>0</v>
      </c>
      <c r="CL104" s="24">
        <v>0</v>
      </c>
      <c r="CM104" s="85">
        <v>0</v>
      </c>
      <c r="CN104" s="47"/>
    </row>
    <row r="105" spans="1:92" ht="15.75" customHeight="1" thickBot="1" x14ac:dyDescent="0.3">
      <c r="A105" s="40"/>
      <c r="D105" s="23"/>
      <c r="E105" s="23"/>
      <c r="F105" s="23"/>
      <c r="G105" s="23"/>
      <c r="H105" s="24"/>
      <c r="I105" s="24"/>
      <c r="J105" s="24"/>
      <c r="K105" s="24"/>
      <c r="L105" s="24"/>
      <c r="M105" s="24"/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33</v>
      </c>
      <c r="BB105" s="25">
        <f t="shared" ref="BB105" si="74">SUM(BB93:BB104)</f>
        <v>6</v>
      </c>
      <c r="BC105" s="25">
        <f>SUM(BC93:BC104)</f>
        <v>11</v>
      </c>
      <c r="BD105" s="25">
        <f>+BC105+BB105</f>
        <v>17</v>
      </c>
      <c r="BE105" s="89">
        <f>SUM(BE93:BE104)</f>
        <v>8</v>
      </c>
      <c r="BF105" s="88">
        <f>SUM(BF93:BF104)</f>
        <v>275</v>
      </c>
      <c r="BG105" s="25">
        <f t="shared" ref="BG105" si="75">SUM(BG93:BG104)</f>
        <v>56</v>
      </c>
      <c r="BH105" s="25">
        <f>SUM(BH93:BH104)</f>
        <v>92</v>
      </c>
      <c r="BI105" s="25">
        <f>+BH105+BG105</f>
        <v>148</v>
      </c>
      <c r="BJ105" s="89">
        <f>SUM(BJ93:BJ104)</f>
        <v>34</v>
      </c>
      <c r="BK105" s="25">
        <f>SUM(BK93:BK104)</f>
        <v>242</v>
      </c>
      <c r="BL105" s="25">
        <f t="shared" ref="BL105" si="76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8.5</v>
      </c>
      <c r="BS105" s="23" t="s">
        <v>171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 t="shared" si="59"/>
        <v>0</v>
      </c>
      <c r="CC105" s="85">
        <v>0</v>
      </c>
      <c r="CD105" s="84">
        <f t="shared" si="73"/>
        <v>1</v>
      </c>
      <c r="CE105" s="24">
        <f t="shared" si="73"/>
        <v>1</v>
      </c>
      <c r="CF105" s="24">
        <f t="shared" si="73"/>
        <v>0</v>
      </c>
      <c r="CG105" s="24">
        <f t="shared" si="73"/>
        <v>1</v>
      </c>
      <c r="CH105" s="85">
        <f t="shared" si="73"/>
        <v>0</v>
      </c>
      <c r="CI105" s="24">
        <v>1</v>
      </c>
      <c r="CJ105" s="24">
        <v>1</v>
      </c>
      <c r="CK105" s="24">
        <v>0</v>
      </c>
      <c r="CL105" s="24">
        <v>1</v>
      </c>
      <c r="CM105" s="85">
        <v>0</v>
      </c>
      <c r="CN105" s="47"/>
    </row>
    <row r="106" spans="1:92" ht="15.75" customHeight="1" x14ac:dyDescent="0.25">
      <c r="A106" s="40"/>
      <c r="D106" s="23"/>
      <c r="E106" s="23"/>
      <c r="F106" s="23"/>
      <c r="G106" s="23"/>
      <c r="H106" s="24"/>
      <c r="I106" s="24"/>
      <c r="J106" s="24"/>
      <c r="K106" s="24"/>
      <c r="L106" s="24"/>
      <c r="M106" s="24"/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16</v>
      </c>
      <c r="BB106" s="24">
        <v>4</v>
      </c>
      <c r="BC106" s="24">
        <v>10</v>
      </c>
      <c r="BD106" s="24">
        <f t="shared" ref="BD106:BD117" si="77">+BB106+BC106</f>
        <v>14</v>
      </c>
      <c r="BE106" s="85">
        <v>0</v>
      </c>
      <c r="BF106" s="84">
        <f t="shared" ref="BF106:BJ117" si="78">+BK106+BA106</f>
        <v>83.5</v>
      </c>
      <c r="BG106" s="24">
        <f t="shared" si="78"/>
        <v>29</v>
      </c>
      <c r="BH106" s="24">
        <f t="shared" si="78"/>
        <v>36</v>
      </c>
      <c r="BI106" s="24">
        <f t="shared" si="78"/>
        <v>65</v>
      </c>
      <c r="BJ106" s="85">
        <f t="shared" si="78"/>
        <v>6</v>
      </c>
      <c r="BK106" s="15">
        <v>67.5</v>
      </c>
      <c r="BL106" s="15">
        <v>25</v>
      </c>
      <c r="BM106" s="15">
        <v>26</v>
      </c>
      <c r="BN106" s="15">
        <f t="shared" ref="BN106:BN117" si="79">+BL106+BM106</f>
        <v>51</v>
      </c>
      <c r="BO106" s="87">
        <v>6</v>
      </c>
      <c r="BP106" s="47"/>
      <c r="BQ106" s="47"/>
      <c r="BR106" s="30">
        <v>7.5</v>
      </c>
      <c r="BS106" s="23" t="s">
        <v>41</v>
      </c>
      <c r="BT106" s="23"/>
      <c r="BU106" s="23"/>
      <c r="BV106" s="23"/>
      <c r="BW106" s="24"/>
      <c r="BX106" s="23"/>
      <c r="BY106" s="84">
        <v>1</v>
      </c>
      <c r="BZ106" s="24">
        <v>0</v>
      </c>
      <c r="CA106" s="24">
        <v>1</v>
      </c>
      <c r="CB106" s="24">
        <f t="shared" si="59"/>
        <v>1</v>
      </c>
      <c r="CC106" s="85">
        <v>0</v>
      </c>
      <c r="CD106" s="84">
        <f t="shared" si="73"/>
        <v>4</v>
      </c>
      <c r="CE106" s="24">
        <f t="shared" si="73"/>
        <v>3</v>
      </c>
      <c r="CF106" s="24">
        <f t="shared" si="73"/>
        <v>2</v>
      </c>
      <c r="CG106" s="24">
        <f t="shared" si="73"/>
        <v>5</v>
      </c>
      <c r="CH106" s="85">
        <f t="shared" si="73"/>
        <v>0</v>
      </c>
      <c r="CI106" s="24">
        <v>3</v>
      </c>
      <c r="CJ106" s="24">
        <v>3</v>
      </c>
      <c r="CK106" s="24">
        <v>1</v>
      </c>
      <c r="CL106" s="24">
        <v>4</v>
      </c>
      <c r="CM106" s="85">
        <v>0</v>
      </c>
      <c r="CN106" s="47"/>
    </row>
    <row r="107" spans="1:92" ht="15.75" customHeight="1" thickBot="1" x14ac:dyDescent="0.3">
      <c r="A107" s="40"/>
      <c r="D107" s="2" t="s">
        <v>109</v>
      </c>
      <c r="E107" s="2"/>
      <c r="F107" s="2"/>
      <c r="G107" s="4" t="s">
        <v>2</v>
      </c>
      <c r="H107" s="4"/>
      <c r="I107" s="4" t="s">
        <v>4</v>
      </c>
      <c r="J107" s="4" t="s">
        <v>29</v>
      </c>
      <c r="K107" s="4" t="s">
        <v>30</v>
      </c>
      <c r="L107" s="4" t="s">
        <v>31</v>
      </c>
      <c r="M107" s="56" t="s">
        <v>3</v>
      </c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3</v>
      </c>
      <c r="BB107" s="24">
        <v>0</v>
      </c>
      <c r="BC107" s="24">
        <v>0</v>
      </c>
      <c r="BD107" s="24">
        <f t="shared" si="77"/>
        <v>0</v>
      </c>
      <c r="BE107" s="85">
        <v>0</v>
      </c>
      <c r="BF107" s="84">
        <f t="shared" si="78"/>
        <v>22</v>
      </c>
      <c r="BG107" s="24">
        <f t="shared" si="78"/>
        <v>0</v>
      </c>
      <c r="BH107" s="24">
        <f t="shared" si="78"/>
        <v>0</v>
      </c>
      <c r="BI107" s="24">
        <f t="shared" si="78"/>
        <v>0</v>
      </c>
      <c r="BJ107" s="85">
        <f t="shared" si="78"/>
        <v>2</v>
      </c>
      <c r="BK107" s="24">
        <v>19</v>
      </c>
      <c r="BL107" s="24">
        <v>0</v>
      </c>
      <c r="BM107" s="24">
        <v>0</v>
      </c>
      <c r="BN107" s="24">
        <f t="shared" si="79"/>
        <v>0</v>
      </c>
      <c r="BO107" s="85">
        <v>2</v>
      </c>
      <c r="BP107" s="47"/>
      <c r="BQ107" s="47"/>
      <c r="BR107" s="30">
        <v>6.5</v>
      </c>
      <c r="BS107" s="23" t="s">
        <v>72</v>
      </c>
      <c r="BT107" s="23"/>
      <c r="BU107" s="23"/>
      <c r="BV107" s="23"/>
      <c r="BW107" s="24"/>
      <c r="BX107" s="23"/>
      <c r="BY107" s="84">
        <v>2</v>
      </c>
      <c r="BZ107" s="24">
        <v>1</v>
      </c>
      <c r="CA107" s="24">
        <v>0</v>
      </c>
      <c r="CB107" s="24">
        <f t="shared" si="59"/>
        <v>1</v>
      </c>
      <c r="CC107" s="85">
        <v>0</v>
      </c>
      <c r="CD107" s="84">
        <f t="shared" si="73"/>
        <v>3</v>
      </c>
      <c r="CE107" s="24">
        <f t="shared" si="73"/>
        <v>1</v>
      </c>
      <c r="CF107" s="24">
        <f t="shared" si="73"/>
        <v>0</v>
      </c>
      <c r="CG107" s="24">
        <f t="shared" si="73"/>
        <v>1</v>
      </c>
      <c r="CH107" s="85">
        <f t="shared" si="73"/>
        <v>0</v>
      </c>
      <c r="CI107" s="24">
        <v>1</v>
      </c>
      <c r="CJ107" s="24">
        <v>0</v>
      </c>
      <c r="CK107" s="24">
        <v>0</v>
      </c>
      <c r="CL107" s="24">
        <v>0</v>
      </c>
      <c r="CM107" s="85">
        <v>0</v>
      </c>
      <c r="CN107" s="47"/>
    </row>
    <row r="108" spans="1:92" ht="15.75" customHeight="1" x14ac:dyDescent="0.25">
      <c r="A108" s="40"/>
      <c r="D108" s="23" t="s">
        <v>172</v>
      </c>
      <c r="G108" s="16" t="s">
        <v>19</v>
      </c>
      <c r="H108" s="24"/>
      <c r="I108" s="24">
        <v>24</v>
      </c>
      <c r="J108" s="24">
        <v>10</v>
      </c>
      <c r="K108" s="24">
        <v>21</v>
      </c>
      <c r="L108" s="24">
        <v>31</v>
      </c>
      <c r="M108" s="55">
        <v>14</v>
      </c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3</v>
      </c>
      <c r="BB108" s="24">
        <v>4</v>
      </c>
      <c r="BC108" s="24">
        <v>1</v>
      </c>
      <c r="BD108" s="24">
        <f t="shared" si="77"/>
        <v>5</v>
      </c>
      <c r="BE108" s="85">
        <v>0</v>
      </c>
      <c r="BF108" s="84">
        <f t="shared" si="78"/>
        <v>21</v>
      </c>
      <c r="BG108" s="24">
        <f t="shared" si="78"/>
        <v>22</v>
      </c>
      <c r="BH108" s="24">
        <f t="shared" si="78"/>
        <v>17</v>
      </c>
      <c r="BI108" s="24">
        <f t="shared" si="78"/>
        <v>39</v>
      </c>
      <c r="BJ108" s="85">
        <f t="shared" si="78"/>
        <v>4</v>
      </c>
      <c r="BK108" s="24">
        <v>18</v>
      </c>
      <c r="BL108" s="24">
        <v>18</v>
      </c>
      <c r="BM108" s="24">
        <v>16</v>
      </c>
      <c r="BN108" s="24">
        <f t="shared" si="79"/>
        <v>34</v>
      </c>
      <c r="BO108" s="85">
        <v>4</v>
      </c>
      <c r="BP108" s="47"/>
      <c r="BQ108" s="47"/>
      <c r="BR108" s="30">
        <v>9</v>
      </c>
      <c r="BS108" s="23" t="s">
        <v>112</v>
      </c>
      <c r="BT108" s="23"/>
      <c r="BU108" s="23"/>
      <c r="BV108" s="23"/>
      <c r="BW108" s="24"/>
      <c r="BX108" s="23"/>
      <c r="BY108" s="84">
        <v>0</v>
      </c>
      <c r="BZ108" s="24">
        <v>0</v>
      </c>
      <c r="CA108" s="24">
        <v>0</v>
      </c>
      <c r="CB108" s="24">
        <f t="shared" si="59"/>
        <v>0</v>
      </c>
      <c r="CC108" s="85">
        <v>0</v>
      </c>
      <c r="CD108" s="84">
        <f t="shared" si="73"/>
        <v>1</v>
      </c>
      <c r="CE108" s="24">
        <f t="shared" si="73"/>
        <v>0</v>
      </c>
      <c r="CF108" s="24">
        <f t="shared" si="73"/>
        <v>0</v>
      </c>
      <c r="CG108" s="24">
        <f t="shared" si="73"/>
        <v>0</v>
      </c>
      <c r="CH108" s="85">
        <f t="shared" si="73"/>
        <v>0</v>
      </c>
      <c r="CI108" s="24">
        <v>1</v>
      </c>
      <c r="CJ108" s="24">
        <v>0</v>
      </c>
      <c r="CK108" s="24">
        <v>0</v>
      </c>
      <c r="CL108" s="24">
        <v>0</v>
      </c>
      <c r="CM108" s="85">
        <v>0</v>
      </c>
      <c r="CN108" s="47"/>
    </row>
    <row r="109" spans="1:92" ht="15.75" customHeight="1" x14ac:dyDescent="0.25">
      <c r="A109" s="40"/>
      <c r="D109" s="23" t="s">
        <v>78</v>
      </c>
      <c r="E109" s="23"/>
      <c r="F109" s="23"/>
      <c r="G109" s="16" t="s">
        <v>23</v>
      </c>
      <c r="H109" s="24"/>
      <c r="I109" s="24">
        <v>21</v>
      </c>
      <c r="J109" s="24">
        <v>31</v>
      </c>
      <c r="K109" s="24">
        <v>10</v>
      </c>
      <c r="L109" s="24">
        <v>41</v>
      </c>
      <c r="M109" s="55">
        <v>10</v>
      </c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0</v>
      </c>
      <c r="BB109" s="24">
        <v>0</v>
      </c>
      <c r="BC109" s="24">
        <v>0</v>
      </c>
      <c r="BD109" s="24">
        <f t="shared" si="77"/>
        <v>0</v>
      </c>
      <c r="BE109" s="85">
        <v>0</v>
      </c>
      <c r="BF109" s="84">
        <f t="shared" si="78"/>
        <v>18</v>
      </c>
      <c r="BG109" s="24">
        <f t="shared" si="78"/>
        <v>6</v>
      </c>
      <c r="BH109" s="24">
        <f t="shared" si="78"/>
        <v>15</v>
      </c>
      <c r="BI109" s="24">
        <f t="shared" si="78"/>
        <v>21</v>
      </c>
      <c r="BJ109" s="85">
        <f t="shared" si="78"/>
        <v>6</v>
      </c>
      <c r="BK109" s="24">
        <v>18</v>
      </c>
      <c r="BL109" s="24">
        <v>6</v>
      </c>
      <c r="BM109" s="24">
        <v>15</v>
      </c>
      <c r="BN109" s="24">
        <f t="shared" si="79"/>
        <v>21</v>
      </c>
      <c r="BO109" s="85">
        <v>6</v>
      </c>
      <c r="BP109" s="47"/>
      <c r="BQ109" s="47"/>
      <c r="BR109" s="30">
        <v>7</v>
      </c>
      <c r="BS109" s="23" t="s">
        <v>44</v>
      </c>
      <c r="BT109" s="23"/>
      <c r="BU109" s="23"/>
      <c r="BV109" s="23"/>
      <c r="BW109" s="24"/>
      <c r="BX109" s="23"/>
      <c r="BY109" s="84">
        <v>0</v>
      </c>
      <c r="BZ109" s="24">
        <v>0</v>
      </c>
      <c r="CA109" s="24">
        <v>0</v>
      </c>
      <c r="CB109" s="24">
        <f t="shared" si="59"/>
        <v>0</v>
      </c>
      <c r="CC109" s="85">
        <v>0</v>
      </c>
      <c r="CD109" s="84">
        <f t="shared" si="73"/>
        <v>1</v>
      </c>
      <c r="CE109" s="24">
        <f t="shared" si="73"/>
        <v>0</v>
      </c>
      <c r="CF109" s="24">
        <f t="shared" si="73"/>
        <v>0</v>
      </c>
      <c r="CG109" s="24">
        <f t="shared" si="73"/>
        <v>0</v>
      </c>
      <c r="CH109" s="85">
        <f t="shared" si="73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D110" s="23" t="s">
        <v>112</v>
      </c>
      <c r="E110" s="23"/>
      <c r="F110" s="23"/>
      <c r="G110" s="16" t="s">
        <v>15</v>
      </c>
      <c r="H110" s="24"/>
      <c r="I110" s="24">
        <v>21</v>
      </c>
      <c r="J110" s="24">
        <v>22</v>
      </c>
      <c r="K110" s="24">
        <v>16</v>
      </c>
      <c r="L110" s="24">
        <v>38</v>
      </c>
      <c r="M110" s="55">
        <v>10</v>
      </c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77"/>
        <v>0</v>
      </c>
      <c r="BE110" s="85">
        <v>0</v>
      </c>
      <c r="BF110" s="84">
        <f t="shared" si="78"/>
        <v>9</v>
      </c>
      <c r="BG110" s="24">
        <f t="shared" si="78"/>
        <v>1</v>
      </c>
      <c r="BH110" s="24">
        <f t="shared" si="78"/>
        <v>6</v>
      </c>
      <c r="BI110" s="24">
        <f t="shared" si="78"/>
        <v>7</v>
      </c>
      <c r="BJ110" s="85">
        <f t="shared" si="78"/>
        <v>0</v>
      </c>
      <c r="BK110" s="24">
        <v>9</v>
      </c>
      <c r="BL110" s="24">
        <v>1</v>
      </c>
      <c r="BM110" s="24">
        <v>6</v>
      </c>
      <c r="BN110" s="24">
        <f t="shared" si="79"/>
        <v>7</v>
      </c>
      <c r="BO110" s="85">
        <v>0</v>
      </c>
      <c r="BP110" s="47"/>
      <c r="BQ110" s="47"/>
      <c r="BR110" s="30">
        <v>6</v>
      </c>
      <c r="BS110" s="23" t="s">
        <v>145</v>
      </c>
      <c r="BT110" s="23"/>
      <c r="BU110" s="23"/>
      <c r="BV110" s="23"/>
      <c r="BW110" s="24"/>
      <c r="BX110" s="23"/>
      <c r="BY110" s="84">
        <v>0</v>
      </c>
      <c r="BZ110" s="24">
        <v>0</v>
      </c>
      <c r="CA110" s="24">
        <v>0</v>
      </c>
      <c r="CB110" s="24">
        <f t="shared" si="59"/>
        <v>0</v>
      </c>
      <c r="CC110" s="85">
        <v>0</v>
      </c>
      <c r="CD110" s="84">
        <f t="shared" si="73"/>
        <v>1</v>
      </c>
      <c r="CE110" s="24">
        <f t="shared" si="73"/>
        <v>0</v>
      </c>
      <c r="CF110" s="24">
        <f t="shared" si="73"/>
        <v>0</v>
      </c>
      <c r="CG110" s="24">
        <f t="shared" si="73"/>
        <v>0</v>
      </c>
      <c r="CH110" s="85">
        <f t="shared" si="73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x14ac:dyDescent="0.25">
      <c r="A111" s="40"/>
      <c r="D111" s="23" t="s">
        <v>156</v>
      </c>
      <c r="E111" s="23"/>
      <c r="F111" s="23"/>
      <c r="G111" s="16" t="s">
        <v>131</v>
      </c>
      <c r="H111" s="24"/>
      <c r="I111" s="24">
        <v>23</v>
      </c>
      <c r="J111" s="24">
        <v>5</v>
      </c>
      <c r="K111" s="24">
        <v>10</v>
      </c>
      <c r="L111" s="24">
        <v>15</v>
      </c>
      <c r="M111" s="55">
        <v>10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77"/>
        <v>0</v>
      </c>
      <c r="BE111" s="85">
        <v>0</v>
      </c>
      <c r="BF111" s="84">
        <f t="shared" si="78"/>
        <v>5</v>
      </c>
      <c r="BG111" s="24">
        <f t="shared" si="78"/>
        <v>0</v>
      </c>
      <c r="BH111" s="24">
        <f t="shared" si="78"/>
        <v>2</v>
      </c>
      <c r="BI111" s="24">
        <f t="shared" si="78"/>
        <v>2</v>
      </c>
      <c r="BJ111" s="85">
        <f t="shared" si="78"/>
        <v>0</v>
      </c>
      <c r="BK111" s="24">
        <v>5</v>
      </c>
      <c r="BL111" s="24">
        <v>0</v>
      </c>
      <c r="BM111" s="24">
        <v>2</v>
      </c>
      <c r="BN111" s="24">
        <f t="shared" si="79"/>
        <v>2</v>
      </c>
      <c r="BO111" s="85">
        <v>0</v>
      </c>
      <c r="BP111" s="47"/>
      <c r="BQ111" s="47"/>
      <c r="BR111" s="30">
        <v>7</v>
      </c>
      <c r="BS111" s="23" t="s">
        <v>51</v>
      </c>
      <c r="BT111" s="23"/>
      <c r="BU111" s="23"/>
      <c r="BV111" s="23"/>
      <c r="BW111" s="24"/>
      <c r="BX111" s="23"/>
      <c r="BY111" s="84">
        <v>0</v>
      </c>
      <c r="BZ111" s="24">
        <v>0</v>
      </c>
      <c r="CA111" s="24">
        <v>0</v>
      </c>
      <c r="CB111" s="24">
        <f t="shared" si="59"/>
        <v>0</v>
      </c>
      <c r="CC111" s="85">
        <v>0</v>
      </c>
      <c r="CD111" s="84">
        <f t="shared" si="73"/>
        <v>1</v>
      </c>
      <c r="CE111" s="24">
        <f t="shared" si="73"/>
        <v>0</v>
      </c>
      <c r="CF111" s="24">
        <f t="shared" si="73"/>
        <v>0</v>
      </c>
      <c r="CG111" s="24">
        <f t="shared" si="73"/>
        <v>0</v>
      </c>
      <c r="CH111" s="85">
        <f t="shared" si="73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41</v>
      </c>
      <c r="E112" s="23"/>
      <c r="F112" s="23"/>
      <c r="G112" s="16" t="s">
        <v>131</v>
      </c>
      <c r="H112" s="24"/>
      <c r="I112" s="24">
        <v>24</v>
      </c>
      <c r="J112" s="24">
        <v>12</v>
      </c>
      <c r="K112" s="24">
        <v>7</v>
      </c>
      <c r="L112" s="24">
        <v>19</v>
      </c>
      <c r="M112" s="55">
        <v>10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3</v>
      </c>
      <c r="BB112" s="24">
        <v>0</v>
      </c>
      <c r="BC112" s="24">
        <v>2</v>
      </c>
      <c r="BD112" s="24">
        <f t="shared" si="77"/>
        <v>2</v>
      </c>
      <c r="BE112" s="85">
        <v>0</v>
      </c>
      <c r="BF112" s="84">
        <f t="shared" si="78"/>
        <v>25</v>
      </c>
      <c r="BG112" s="24">
        <f t="shared" si="78"/>
        <v>3</v>
      </c>
      <c r="BH112" s="24">
        <f t="shared" si="78"/>
        <v>6</v>
      </c>
      <c r="BI112" s="24">
        <f t="shared" si="78"/>
        <v>9</v>
      </c>
      <c r="BJ112" s="85">
        <f t="shared" si="78"/>
        <v>2</v>
      </c>
      <c r="BK112" s="24">
        <v>22</v>
      </c>
      <c r="BL112" s="24">
        <v>3</v>
      </c>
      <c r="BM112" s="24">
        <v>4</v>
      </c>
      <c r="BN112" s="24">
        <f t="shared" si="79"/>
        <v>7</v>
      </c>
      <c r="BO112" s="85">
        <v>2</v>
      </c>
      <c r="BP112" s="47"/>
      <c r="BQ112" s="47"/>
      <c r="BR112" s="30">
        <v>8</v>
      </c>
      <c r="BS112" s="23" t="s">
        <v>116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 t="shared" si="59"/>
        <v>0</v>
      </c>
      <c r="CC112" s="85">
        <v>0</v>
      </c>
      <c r="CD112" s="84">
        <f t="shared" si="73"/>
        <v>2</v>
      </c>
      <c r="CE112" s="24">
        <f t="shared" si="73"/>
        <v>1</v>
      </c>
      <c r="CF112" s="24">
        <f t="shared" si="73"/>
        <v>3</v>
      </c>
      <c r="CG112" s="24">
        <f t="shared" si="73"/>
        <v>4</v>
      </c>
      <c r="CH112" s="85">
        <f t="shared" si="73"/>
        <v>0</v>
      </c>
      <c r="CI112" s="24">
        <v>2</v>
      </c>
      <c r="CJ112" s="24">
        <v>1</v>
      </c>
      <c r="CK112" s="24">
        <v>3</v>
      </c>
      <c r="CL112" s="24">
        <v>4</v>
      </c>
      <c r="CM112" s="85">
        <v>0</v>
      </c>
      <c r="CN112" s="47"/>
    </row>
    <row r="113" spans="1:92" ht="15.75" customHeight="1" x14ac:dyDescent="0.25">
      <c r="A113" s="40"/>
      <c r="D113" s="23" t="s">
        <v>158</v>
      </c>
      <c r="E113" s="23"/>
      <c r="F113" s="23"/>
      <c r="G113" s="16" t="s">
        <v>131</v>
      </c>
      <c r="H113" s="24"/>
      <c r="I113" s="24">
        <v>25</v>
      </c>
      <c r="J113" s="24">
        <v>32</v>
      </c>
      <c r="K113" s="24">
        <v>25</v>
      </c>
      <c r="L113" s="24">
        <v>57</v>
      </c>
      <c r="M113" s="55">
        <v>10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2</v>
      </c>
      <c r="BB113" s="24">
        <v>0</v>
      </c>
      <c r="BC113" s="24">
        <v>0</v>
      </c>
      <c r="BD113" s="24">
        <f t="shared" si="77"/>
        <v>0</v>
      </c>
      <c r="BE113" s="85">
        <v>0</v>
      </c>
      <c r="BF113" s="84">
        <f t="shared" si="78"/>
        <v>24</v>
      </c>
      <c r="BG113" s="24">
        <f t="shared" si="78"/>
        <v>0</v>
      </c>
      <c r="BH113" s="24">
        <f t="shared" si="78"/>
        <v>4</v>
      </c>
      <c r="BI113" s="24">
        <f t="shared" si="78"/>
        <v>4</v>
      </c>
      <c r="BJ113" s="85">
        <f t="shared" si="78"/>
        <v>2</v>
      </c>
      <c r="BK113" s="24">
        <v>22</v>
      </c>
      <c r="BL113" s="24">
        <v>0</v>
      </c>
      <c r="BM113" s="24">
        <v>4</v>
      </c>
      <c r="BN113" s="24">
        <f t="shared" si="79"/>
        <v>4</v>
      </c>
      <c r="BO113" s="85">
        <v>2</v>
      </c>
      <c r="BP113" s="47"/>
      <c r="BQ113" s="47"/>
      <c r="BR113" s="30">
        <v>7</v>
      </c>
      <c r="BS113" s="23" t="s">
        <v>38</v>
      </c>
      <c r="BT113" s="23"/>
      <c r="BU113" s="23"/>
      <c r="BV113" s="23"/>
      <c r="BW113" s="24"/>
      <c r="BX113" s="23"/>
      <c r="BY113" s="84">
        <v>0</v>
      </c>
      <c r="BZ113" s="24">
        <v>0</v>
      </c>
      <c r="CA113" s="24">
        <v>0</v>
      </c>
      <c r="CB113" s="24">
        <f t="shared" si="59"/>
        <v>0</v>
      </c>
      <c r="CC113" s="85">
        <v>0</v>
      </c>
      <c r="CD113" s="84">
        <f t="shared" si="73"/>
        <v>4</v>
      </c>
      <c r="CE113" s="24">
        <f t="shared" si="73"/>
        <v>0</v>
      </c>
      <c r="CF113" s="24">
        <f t="shared" si="73"/>
        <v>2</v>
      </c>
      <c r="CG113" s="24">
        <f t="shared" si="73"/>
        <v>2</v>
      </c>
      <c r="CH113" s="85">
        <f t="shared" si="73"/>
        <v>0</v>
      </c>
      <c r="CI113" s="24">
        <v>4</v>
      </c>
      <c r="CJ113" s="24">
        <v>0</v>
      </c>
      <c r="CK113" s="24">
        <v>2</v>
      </c>
      <c r="CL113" s="24">
        <v>2</v>
      </c>
      <c r="CM113" s="85">
        <v>0</v>
      </c>
      <c r="CN113" s="47"/>
    </row>
    <row r="114" spans="1:92" ht="15.75" customHeight="1" x14ac:dyDescent="0.25">
      <c r="A114" s="40"/>
      <c r="D114" s="23" t="s">
        <v>115</v>
      </c>
      <c r="E114" s="23"/>
      <c r="F114" s="23"/>
      <c r="G114" s="16" t="s">
        <v>23</v>
      </c>
      <c r="H114" s="24"/>
      <c r="I114" s="24">
        <v>19</v>
      </c>
      <c r="J114" s="24">
        <v>0</v>
      </c>
      <c r="K114" s="24">
        <v>13</v>
      </c>
      <c r="L114" s="24">
        <v>13</v>
      </c>
      <c r="M114" s="55">
        <v>8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77"/>
        <v>0</v>
      </c>
      <c r="BE114" s="85">
        <v>0</v>
      </c>
      <c r="BF114" s="84">
        <f t="shared" si="78"/>
        <v>2.5</v>
      </c>
      <c r="BG114" s="24">
        <f t="shared" si="78"/>
        <v>0</v>
      </c>
      <c r="BH114" s="24">
        <f t="shared" si="78"/>
        <v>0</v>
      </c>
      <c r="BI114" s="24">
        <f t="shared" si="78"/>
        <v>0</v>
      </c>
      <c r="BJ114" s="85">
        <f t="shared" si="78"/>
        <v>2</v>
      </c>
      <c r="BK114" s="24">
        <v>2.5</v>
      </c>
      <c r="BL114" s="24">
        <v>0</v>
      </c>
      <c r="BM114" s="24">
        <v>0</v>
      </c>
      <c r="BN114" s="24">
        <f t="shared" si="79"/>
        <v>0</v>
      </c>
      <c r="BO114" s="85">
        <v>2</v>
      </c>
      <c r="BP114" s="47"/>
      <c r="BQ114" s="47"/>
      <c r="BR114" s="30">
        <v>6.5</v>
      </c>
      <c r="BS114" s="23" t="s">
        <v>130</v>
      </c>
      <c r="BT114" s="23"/>
      <c r="BU114" s="23"/>
      <c r="BV114" s="23"/>
      <c r="BW114" s="24"/>
      <c r="BX114" s="23"/>
      <c r="BY114" s="84">
        <v>0</v>
      </c>
      <c r="BZ114" s="24">
        <v>0</v>
      </c>
      <c r="CA114" s="24">
        <v>0</v>
      </c>
      <c r="CB114" s="24">
        <f t="shared" si="59"/>
        <v>0</v>
      </c>
      <c r="CC114" s="85">
        <v>0</v>
      </c>
      <c r="CD114" s="84">
        <f t="shared" si="73"/>
        <v>4</v>
      </c>
      <c r="CE114" s="24">
        <f t="shared" si="73"/>
        <v>0</v>
      </c>
      <c r="CF114" s="24">
        <f t="shared" si="73"/>
        <v>3</v>
      </c>
      <c r="CG114" s="24">
        <f t="shared" si="73"/>
        <v>3</v>
      </c>
      <c r="CH114" s="85">
        <f t="shared" si="73"/>
        <v>2</v>
      </c>
      <c r="CI114" s="24">
        <v>4</v>
      </c>
      <c r="CJ114" s="24">
        <v>0</v>
      </c>
      <c r="CK114" s="24">
        <v>3</v>
      </c>
      <c r="CL114" s="24">
        <v>3</v>
      </c>
      <c r="CM114" s="85">
        <v>2</v>
      </c>
      <c r="CN114" s="47"/>
    </row>
    <row r="115" spans="1:92" ht="15.75" customHeight="1" x14ac:dyDescent="0.25">
      <c r="A115" s="40"/>
      <c r="D115" s="23" t="s">
        <v>173</v>
      </c>
      <c r="E115" s="23"/>
      <c r="F115" s="23"/>
      <c r="G115" s="16" t="s">
        <v>138</v>
      </c>
      <c r="H115" s="24"/>
      <c r="I115" s="24">
        <v>22</v>
      </c>
      <c r="J115" s="24">
        <v>1</v>
      </c>
      <c r="K115" s="24">
        <v>5</v>
      </c>
      <c r="L115" s="24">
        <v>6</v>
      </c>
      <c r="M115" s="55">
        <v>8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77"/>
        <v>0</v>
      </c>
      <c r="BE115" s="85">
        <v>0</v>
      </c>
      <c r="BF115" s="84">
        <f t="shared" si="78"/>
        <v>20</v>
      </c>
      <c r="BG115" s="24">
        <f t="shared" si="78"/>
        <v>2</v>
      </c>
      <c r="BH115" s="24">
        <f t="shared" si="78"/>
        <v>4</v>
      </c>
      <c r="BI115" s="24">
        <f t="shared" si="78"/>
        <v>6</v>
      </c>
      <c r="BJ115" s="85">
        <f t="shared" si="78"/>
        <v>4</v>
      </c>
      <c r="BK115" s="24">
        <v>20</v>
      </c>
      <c r="BL115" s="24">
        <v>2</v>
      </c>
      <c r="BM115" s="24">
        <v>4</v>
      </c>
      <c r="BN115" s="24">
        <f t="shared" si="79"/>
        <v>6</v>
      </c>
      <c r="BO115" s="85">
        <v>4</v>
      </c>
      <c r="BP115" s="47"/>
      <c r="BQ115" s="47"/>
      <c r="BR115" s="30">
        <v>8</v>
      </c>
      <c r="BS115" s="23" t="s">
        <v>66</v>
      </c>
      <c r="BT115" s="23"/>
      <c r="BU115" s="23"/>
      <c r="BV115" s="23"/>
      <c r="BW115" s="24"/>
      <c r="BX115" s="23"/>
      <c r="BY115" s="84">
        <v>0</v>
      </c>
      <c r="BZ115" s="24">
        <v>0</v>
      </c>
      <c r="CA115" s="24">
        <v>0</v>
      </c>
      <c r="CB115" s="24">
        <f t="shared" si="59"/>
        <v>0</v>
      </c>
      <c r="CC115" s="85">
        <v>0</v>
      </c>
      <c r="CD115" s="84">
        <f t="shared" si="73"/>
        <v>3</v>
      </c>
      <c r="CE115" s="24">
        <f t="shared" si="73"/>
        <v>0</v>
      </c>
      <c r="CF115" s="24">
        <f t="shared" si="73"/>
        <v>1</v>
      </c>
      <c r="CG115" s="24">
        <f t="shared" si="73"/>
        <v>1</v>
      </c>
      <c r="CH115" s="85">
        <f t="shared" si="73"/>
        <v>2</v>
      </c>
      <c r="CI115" s="24">
        <v>3</v>
      </c>
      <c r="CJ115" s="24">
        <v>0</v>
      </c>
      <c r="CK115" s="24">
        <v>1</v>
      </c>
      <c r="CL115" s="24">
        <v>1</v>
      </c>
      <c r="CM115" s="85">
        <v>2</v>
      </c>
      <c r="CN115" s="47"/>
    </row>
    <row r="116" spans="1:92" ht="15.75" customHeight="1" x14ac:dyDescent="0.25">
      <c r="A116" s="40"/>
      <c r="D116" s="23" t="s">
        <v>38</v>
      </c>
      <c r="E116" s="23"/>
      <c r="F116" s="23"/>
      <c r="G116" s="16" t="s">
        <v>25</v>
      </c>
      <c r="H116" s="24"/>
      <c r="I116" s="24">
        <v>23</v>
      </c>
      <c r="J116" s="24">
        <v>4</v>
      </c>
      <c r="K116" s="24">
        <v>12</v>
      </c>
      <c r="L116" s="24">
        <v>16</v>
      </c>
      <c r="M116" s="55">
        <v>8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3</v>
      </c>
      <c r="BB116" s="24">
        <v>1</v>
      </c>
      <c r="BC116" s="24">
        <v>1</v>
      </c>
      <c r="BD116" s="24">
        <f t="shared" si="77"/>
        <v>2</v>
      </c>
      <c r="BE116" s="85">
        <v>0</v>
      </c>
      <c r="BF116" s="84">
        <f t="shared" si="78"/>
        <v>22</v>
      </c>
      <c r="BG116" s="24">
        <f t="shared" si="78"/>
        <v>1</v>
      </c>
      <c r="BH116" s="24">
        <f t="shared" si="78"/>
        <v>4</v>
      </c>
      <c r="BI116" s="24">
        <f t="shared" si="78"/>
        <v>5</v>
      </c>
      <c r="BJ116" s="85">
        <f t="shared" si="78"/>
        <v>2</v>
      </c>
      <c r="BK116" s="24">
        <v>19</v>
      </c>
      <c r="BL116" s="24">
        <v>0</v>
      </c>
      <c r="BM116" s="24">
        <v>3</v>
      </c>
      <c r="BN116" s="24">
        <f t="shared" si="79"/>
        <v>3</v>
      </c>
      <c r="BO116" s="85">
        <v>2</v>
      </c>
      <c r="BP116" s="47"/>
      <c r="BQ116" s="47"/>
      <c r="BR116" s="30">
        <v>9.5</v>
      </c>
      <c r="BS116" s="23" t="s">
        <v>78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>+BZ116+CA116</f>
        <v>0</v>
      </c>
      <c r="CC116" s="85">
        <v>0</v>
      </c>
      <c r="CD116" s="84">
        <f t="shared" si="73"/>
        <v>1</v>
      </c>
      <c r="CE116" s="24">
        <f t="shared" si="73"/>
        <v>2</v>
      </c>
      <c r="CF116" s="24">
        <f t="shared" si="73"/>
        <v>0</v>
      </c>
      <c r="CG116" s="24">
        <f t="shared" si="73"/>
        <v>2</v>
      </c>
      <c r="CH116" s="85">
        <f t="shared" si="73"/>
        <v>0</v>
      </c>
      <c r="CI116" s="24">
        <v>1</v>
      </c>
      <c r="CJ116" s="24">
        <v>2</v>
      </c>
      <c r="CK116" s="24">
        <v>0</v>
      </c>
      <c r="CL116" s="24">
        <v>2</v>
      </c>
      <c r="CM116" s="85">
        <v>0</v>
      </c>
      <c r="CN116" s="47"/>
    </row>
    <row r="117" spans="1:92" ht="15.75" customHeight="1" thickBot="1" x14ac:dyDescent="0.3">
      <c r="A117" s="40"/>
      <c r="D117" s="23" t="s">
        <v>179</v>
      </c>
      <c r="E117" s="23"/>
      <c r="F117" s="23"/>
      <c r="G117" s="16" t="s">
        <v>19</v>
      </c>
      <c r="H117" s="24"/>
      <c r="I117" s="24">
        <v>25</v>
      </c>
      <c r="J117" s="24">
        <v>5</v>
      </c>
      <c r="K117" s="24">
        <v>14</v>
      </c>
      <c r="L117" s="24">
        <v>19</v>
      </c>
      <c r="M117" s="55">
        <v>8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3</v>
      </c>
      <c r="BB117" s="24">
        <v>0</v>
      </c>
      <c r="BC117" s="24">
        <v>0</v>
      </c>
      <c r="BD117" s="24">
        <f t="shared" si="77"/>
        <v>0</v>
      </c>
      <c r="BE117" s="85">
        <v>0</v>
      </c>
      <c r="BF117" s="84">
        <f t="shared" si="78"/>
        <v>22</v>
      </c>
      <c r="BG117" s="24">
        <f t="shared" si="78"/>
        <v>0</v>
      </c>
      <c r="BH117" s="24">
        <f t="shared" si="78"/>
        <v>2</v>
      </c>
      <c r="BI117" s="24">
        <f t="shared" si="78"/>
        <v>2</v>
      </c>
      <c r="BJ117" s="85">
        <f t="shared" si="78"/>
        <v>0</v>
      </c>
      <c r="BK117" s="24">
        <v>19</v>
      </c>
      <c r="BL117" s="24">
        <v>0</v>
      </c>
      <c r="BM117" s="24">
        <v>2</v>
      </c>
      <c r="BN117" s="24">
        <f t="shared" si="79"/>
        <v>2</v>
      </c>
      <c r="BO117" s="85">
        <v>0</v>
      </c>
      <c r="BP117" s="47"/>
      <c r="BQ117" s="47"/>
      <c r="BR117" s="30">
        <v>8</v>
      </c>
      <c r="BS117" s="23" t="s">
        <v>123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>+BZ117+CA117</f>
        <v>0</v>
      </c>
      <c r="CC117" s="85">
        <v>0</v>
      </c>
      <c r="CD117" s="84">
        <f t="shared" si="73"/>
        <v>1</v>
      </c>
      <c r="CE117" s="24">
        <f t="shared" si="73"/>
        <v>1</v>
      </c>
      <c r="CF117" s="24">
        <f t="shared" si="73"/>
        <v>0</v>
      </c>
      <c r="CG117" s="24">
        <f t="shared" si="73"/>
        <v>1</v>
      </c>
      <c r="CH117" s="85">
        <f t="shared" si="73"/>
        <v>2</v>
      </c>
      <c r="CI117" s="24">
        <v>1</v>
      </c>
      <c r="CJ117" s="24">
        <v>1</v>
      </c>
      <c r="CK117" s="24">
        <v>0</v>
      </c>
      <c r="CL117" s="24">
        <v>1</v>
      </c>
      <c r="CM117" s="85">
        <v>2</v>
      </c>
      <c r="CN117" s="47"/>
    </row>
    <row r="118" spans="1:92" ht="15.75" customHeight="1" thickBot="1" x14ac:dyDescent="0.3">
      <c r="A118" s="40"/>
      <c r="D118" s="23" t="s">
        <v>37</v>
      </c>
      <c r="E118" s="23"/>
      <c r="F118" s="23"/>
      <c r="G118" s="16" t="s">
        <v>17</v>
      </c>
      <c r="H118" s="24"/>
      <c r="I118" s="24">
        <v>18</v>
      </c>
      <c r="J118" s="24">
        <v>6</v>
      </c>
      <c r="K118" s="24">
        <v>15</v>
      </c>
      <c r="L118" s="24">
        <v>21</v>
      </c>
      <c r="M118" s="55">
        <v>6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33</v>
      </c>
      <c r="BB118" s="25">
        <f t="shared" ref="BB118" si="80">SUM(BB106:BB117)</f>
        <v>9</v>
      </c>
      <c r="BC118" s="25">
        <f>SUM(BC106:BC117)</f>
        <v>14</v>
      </c>
      <c r="BD118" s="25">
        <f>+BC118+BB118</f>
        <v>23</v>
      </c>
      <c r="BE118" s="89">
        <f>SUM(BE106:BE117)</f>
        <v>0</v>
      </c>
      <c r="BF118" s="88">
        <f>SUM(BF106:BF117)</f>
        <v>274</v>
      </c>
      <c r="BG118" s="25">
        <f t="shared" ref="BG118" si="81">SUM(BG106:BG117)</f>
        <v>64</v>
      </c>
      <c r="BH118" s="25">
        <f>SUM(BH106:BH117)</f>
        <v>96</v>
      </c>
      <c r="BI118" s="25">
        <f>+BH118+BG118</f>
        <v>160</v>
      </c>
      <c r="BJ118" s="89">
        <f>SUM(BJ106:BJ117)</f>
        <v>30</v>
      </c>
      <c r="BK118" s="25">
        <f>SUM(BK106:BK117)</f>
        <v>241</v>
      </c>
      <c r="BL118" s="25">
        <f t="shared" ref="BL118" si="82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57"/>
      <c r="BS118" s="34" t="s">
        <v>760</v>
      </c>
      <c r="BT118" s="34"/>
      <c r="BU118" s="34"/>
      <c r="BV118" s="57"/>
      <c r="BW118" s="15"/>
      <c r="BX118" s="34"/>
      <c r="BY118" s="86">
        <f t="shared" ref="BY118:CM118" si="83">SUM(BY82:BY117)</f>
        <v>11</v>
      </c>
      <c r="BZ118" s="15">
        <f t="shared" si="83"/>
        <v>3</v>
      </c>
      <c r="CA118" s="15">
        <f t="shared" si="83"/>
        <v>4</v>
      </c>
      <c r="CB118" s="15">
        <f t="shared" si="83"/>
        <v>7</v>
      </c>
      <c r="CC118" s="87">
        <f t="shared" si="83"/>
        <v>2</v>
      </c>
      <c r="CD118" s="86">
        <f t="shared" si="83"/>
        <v>81.5</v>
      </c>
      <c r="CE118" s="15">
        <f t="shared" si="83"/>
        <v>18</v>
      </c>
      <c r="CF118" s="15">
        <f t="shared" si="83"/>
        <v>24</v>
      </c>
      <c r="CG118" s="15">
        <f t="shared" si="83"/>
        <v>42</v>
      </c>
      <c r="CH118" s="87">
        <f t="shared" si="83"/>
        <v>8</v>
      </c>
      <c r="CI118" s="86">
        <f t="shared" si="83"/>
        <v>70.5</v>
      </c>
      <c r="CJ118" s="15">
        <f t="shared" si="83"/>
        <v>15</v>
      </c>
      <c r="CK118" s="15">
        <f t="shared" si="83"/>
        <v>20</v>
      </c>
      <c r="CL118" s="15">
        <f t="shared" si="83"/>
        <v>35</v>
      </c>
      <c r="CM118" s="87">
        <f t="shared" si="83"/>
        <v>6</v>
      </c>
      <c r="CN118" s="47"/>
    </row>
    <row r="119" spans="1:92" ht="15.75" customHeight="1" x14ac:dyDescent="0.25">
      <c r="A119" s="40"/>
      <c r="D119" s="23" t="s">
        <v>62</v>
      </c>
      <c r="E119" s="23"/>
      <c r="F119" s="23"/>
      <c r="G119" s="16" t="s">
        <v>21</v>
      </c>
      <c r="H119" s="24"/>
      <c r="I119" s="24">
        <v>19</v>
      </c>
      <c r="J119" s="24">
        <v>15</v>
      </c>
      <c r="K119" s="24">
        <v>7</v>
      </c>
      <c r="L119" s="24">
        <v>22</v>
      </c>
      <c r="M119" s="55">
        <v>6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10</v>
      </c>
      <c r="BB119" s="24">
        <v>1</v>
      </c>
      <c r="BC119" s="24">
        <v>2</v>
      </c>
      <c r="BD119" s="24">
        <f t="shared" ref="BD119:BD130" si="84">+BB119+BC119</f>
        <v>3</v>
      </c>
      <c r="BE119" s="85">
        <v>0</v>
      </c>
      <c r="BF119" s="84">
        <f t="shared" ref="BF119:BJ130" si="85">+BK119+BA119</f>
        <v>49</v>
      </c>
      <c r="BG119" s="24">
        <f t="shared" si="85"/>
        <v>5</v>
      </c>
      <c r="BH119" s="24">
        <f t="shared" si="85"/>
        <v>7</v>
      </c>
      <c r="BI119" s="24">
        <f t="shared" si="85"/>
        <v>12</v>
      </c>
      <c r="BJ119" s="85">
        <f t="shared" si="85"/>
        <v>0</v>
      </c>
      <c r="BK119" s="15">
        <v>39</v>
      </c>
      <c r="BL119" s="15">
        <v>4</v>
      </c>
      <c r="BM119" s="15">
        <v>5</v>
      </c>
      <c r="BN119" s="15">
        <f t="shared" ref="BN119:BN130" si="86">+BL119+BM119</f>
        <v>9</v>
      </c>
      <c r="BO119" s="87">
        <v>0</v>
      </c>
      <c r="BP119" s="47"/>
      <c r="BQ119" s="47"/>
      <c r="BR119" s="30"/>
      <c r="BS119" s="23" t="s">
        <v>774</v>
      </c>
      <c r="BT119" s="23"/>
      <c r="BU119" s="23"/>
      <c r="BV119" s="30"/>
      <c r="BW119" s="24"/>
      <c r="BX119" s="23"/>
      <c r="BY119" s="84">
        <f>+BY118+BY55+AC101</f>
        <v>72</v>
      </c>
      <c r="BZ119" s="24">
        <f>+BZ118+BZ55</f>
        <v>11</v>
      </c>
      <c r="CA119" s="24">
        <f>+CA118+CA55</f>
        <v>29</v>
      </c>
      <c r="CB119" s="24">
        <f>+CB118+CB55</f>
        <v>40</v>
      </c>
      <c r="CC119" s="85">
        <f>+CC118+CC55</f>
        <v>6</v>
      </c>
      <c r="CD119" s="84">
        <f>+CD118+CD55+AC92-1-1</f>
        <v>496.5</v>
      </c>
      <c r="CE119" s="24">
        <f>+CE118+CE55</f>
        <v>118</v>
      </c>
      <c r="CF119" s="24">
        <f>+CF118+CF55</f>
        <v>178</v>
      </c>
      <c r="CG119" s="24">
        <f>+CG118+CG55</f>
        <v>296</v>
      </c>
      <c r="CH119" s="85">
        <f>+CH118+CH55</f>
        <v>56</v>
      </c>
      <c r="CI119" s="84">
        <f>+CI118+CI55+AC121-1-1</f>
        <v>424.5</v>
      </c>
      <c r="CJ119" s="24">
        <f>+CJ118+CJ55</f>
        <v>107</v>
      </c>
      <c r="CK119" s="24">
        <f>+CK118+CK55</f>
        <v>149</v>
      </c>
      <c r="CL119" s="24">
        <f>+CL118+CL55</f>
        <v>256</v>
      </c>
      <c r="CM119" s="85">
        <f>+CM118+CM55</f>
        <v>50</v>
      </c>
      <c r="CN119" s="47"/>
    </row>
    <row r="120" spans="1:92" ht="15.75" customHeight="1" thickBot="1" x14ac:dyDescent="0.3">
      <c r="A120" s="40"/>
      <c r="D120" s="23" t="s">
        <v>105</v>
      </c>
      <c r="E120" s="23"/>
      <c r="F120" s="23"/>
      <c r="G120" s="16" t="s">
        <v>131</v>
      </c>
      <c r="H120" s="24"/>
      <c r="I120" s="24">
        <v>19</v>
      </c>
      <c r="J120" s="24">
        <v>0</v>
      </c>
      <c r="K120" s="24">
        <v>4</v>
      </c>
      <c r="L120" s="24">
        <v>4</v>
      </c>
      <c r="M120" s="55">
        <v>6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84"/>
        <v>0</v>
      </c>
      <c r="BE120" s="85">
        <v>0</v>
      </c>
      <c r="BF120" s="84">
        <f t="shared" si="85"/>
        <v>5</v>
      </c>
      <c r="BG120" s="24">
        <f t="shared" si="85"/>
        <v>0</v>
      </c>
      <c r="BH120" s="24">
        <f t="shared" si="85"/>
        <v>0</v>
      </c>
      <c r="BI120" s="24">
        <f t="shared" si="85"/>
        <v>0</v>
      </c>
      <c r="BJ120" s="85">
        <f t="shared" si="85"/>
        <v>0</v>
      </c>
      <c r="BK120" s="24">
        <v>5</v>
      </c>
      <c r="BL120" s="24">
        <v>0</v>
      </c>
      <c r="BM120" s="24">
        <v>0</v>
      </c>
      <c r="BN120" s="24">
        <f t="shared" si="86"/>
        <v>0</v>
      </c>
      <c r="BO120" s="85">
        <v>0</v>
      </c>
      <c r="BP120" s="47"/>
      <c r="BQ120" s="47"/>
      <c r="BR120" s="16"/>
      <c r="BT120" s="16"/>
      <c r="BU120" s="16"/>
      <c r="BV120" s="16"/>
      <c r="BW120" s="16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47"/>
    </row>
    <row r="121" spans="1:92" ht="15.75" customHeight="1" x14ac:dyDescent="0.25">
      <c r="A121" s="40"/>
      <c r="D121" s="23" t="s">
        <v>174</v>
      </c>
      <c r="E121" s="23"/>
      <c r="F121" s="23"/>
      <c r="G121" s="16" t="s">
        <v>25</v>
      </c>
      <c r="H121" s="24"/>
      <c r="I121" s="24">
        <v>20</v>
      </c>
      <c r="J121" s="24">
        <v>3</v>
      </c>
      <c r="K121" s="24">
        <v>6</v>
      </c>
      <c r="L121" s="24">
        <v>9</v>
      </c>
      <c r="M121" s="55">
        <v>6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3</v>
      </c>
      <c r="BB121" s="24">
        <v>4</v>
      </c>
      <c r="BC121" s="24">
        <v>2</v>
      </c>
      <c r="BD121" s="24">
        <f t="shared" si="84"/>
        <v>6</v>
      </c>
      <c r="BE121" s="85">
        <v>4</v>
      </c>
      <c r="BF121" s="84">
        <f t="shared" si="85"/>
        <v>21</v>
      </c>
      <c r="BG121" s="24">
        <f t="shared" si="85"/>
        <v>22</v>
      </c>
      <c r="BH121" s="24">
        <f t="shared" si="85"/>
        <v>16</v>
      </c>
      <c r="BI121" s="24">
        <f t="shared" si="85"/>
        <v>38</v>
      </c>
      <c r="BJ121" s="85">
        <f t="shared" si="85"/>
        <v>10</v>
      </c>
      <c r="BK121" s="24">
        <v>18</v>
      </c>
      <c r="BL121" s="24">
        <v>18</v>
      </c>
      <c r="BM121" s="24">
        <v>14</v>
      </c>
      <c r="BN121" s="24">
        <f t="shared" si="86"/>
        <v>32</v>
      </c>
      <c r="BO121" s="85">
        <v>6</v>
      </c>
      <c r="BP121" s="47"/>
      <c r="BQ121" s="47"/>
      <c r="BR121" s="30"/>
      <c r="BS121" s="23" t="s">
        <v>107</v>
      </c>
      <c r="BT121" s="23"/>
      <c r="BU121" s="23"/>
      <c r="BV121" s="30"/>
      <c r="BW121" s="24"/>
      <c r="BX121" s="23"/>
      <c r="BY121" s="24">
        <f t="shared" ref="BY121:CM121" si="87">+BA119+BA106+BA93+BA80+BA46+BA33+BA20+BA7</f>
        <v>72</v>
      </c>
      <c r="BZ121" s="24">
        <f t="shared" si="87"/>
        <v>11</v>
      </c>
      <c r="CA121" s="24">
        <f t="shared" si="87"/>
        <v>29</v>
      </c>
      <c r="CB121" s="24">
        <f t="shared" si="87"/>
        <v>40</v>
      </c>
      <c r="CC121" s="24">
        <f t="shared" si="87"/>
        <v>6</v>
      </c>
      <c r="CD121" s="24">
        <f t="shared" si="87"/>
        <v>496.5</v>
      </c>
      <c r="CE121" s="24">
        <f t="shared" si="87"/>
        <v>118</v>
      </c>
      <c r="CF121" s="24">
        <f t="shared" si="87"/>
        <v>178</v>
      </c>
      <c r="CG121" s="24">
        <f t="shared" si="87"/>
        <v>296</v>
      </c>
      <c r="CH121" s="24">
        <f t="shared" si="87"/>
        <v>56</v>
      </c>
      <c r="CI121" s="24">
        <f t="shared" si="87"/>
        <v>424.5</v>
      </c>
      <c r="CJ121" s="24">
        <f t="shared" si="87"/>
        <v>107</v>
      </c>
      <c r="CK121" s="24">
        <f t="shared" si="87"/>
        <v>149</v>
      </c>
      <c r="CL121" s="24">
        <f t="shared" si="87"/>
        <v>256</v>
      </c>
      <c r="CM121" s="24">
        <f t="shared" si="87"/>
        <v>50</v>
      </c>
      <c r="CN121" s="47"/>
    </row>
    <row r="122" spans="1:92" ht="15.75" customHeight="1" x14ac:dyDescent="0.25">
      <c r="A122" s="40"/>
      <c r="D122" s="23" t="s">
        <v>119</v>
      </c>
      <c r="E122" s="23"/>
      <c r="F122" s="23"/>
      <c r="G122" s="16" t="s">
        <v>19</v>
      </c>
      <c r="H122" s="24"/>
      <c r="I122" s="24">
        <v>22</v>
      </c>
      <c r="J122" s="24">
        <v>28</v>
      </c>
      <c r="K122" s="24">
        <v>10</v>
      </c>
      <c r="L122" s="24">
        <v>38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2</v>
      </c>
      <c r="BB122" s="24">
        <v>1</v>
      </c>
      <c r="BC122" s="24">
        <v>1</v>
      </c>
      <c r="BD122" s="24">
        <f t="shared" si="84"/>
        <v>2</v>
      </c>
      <c r="BE122" s="85">
        <v>0</v>
      </c>
      <c r="BF122" s="84">
        <f t="shared" si="85"/>
        <v>21</v>
      </c>
      <c r="BG122" s="24">
        <f t="shared" si="85"/>
        <v>3</v>
      </c>
      <c r="BH122" s="24">
        <f t="shared" si="85"/>
        <v>10</v>
      </c>
      <c r="BI122" s="24">
        <f t="shared" si="85"/>
        <v>13</v>
      </c>
      <c r="BJ122" s="85">
        <f t="shared" si="85"/>
        <v>2</v>
      </c>
      <c r="BK122" s="24">
        <v>19</v>
      </c>
      <c r="BL122" s="24">
        <v>2</v>
      </c>
      <c r="BM122" s="24">
        <v>9</v>
      </c>
      <c r="BN122" s="24">
        <f t="shared" si="86"/>
        <v>11</v>
      </c>
      <c r="BO122" s="85">
        <v>2</v>
      </c>
      <c r="BP122" s="47"/>
      <c r="BQ122" s="47"/>
      <c r="BR122" s="30"/>
      <c r="BS122" s="23"/>
      <c r="BT122" s="23"/>
      <c r="BU122" s="23"/>
      <c r="BV122" s="30"/>
      <c r="BW122" s="24"/>
      <c r="BX122" s="23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47"/>
    </row>
    <row r="123" spans="1:92" ht="15.75" customHeight="1" x14ac:dyDescent="0.25">
      <c r="A123" s="40"/>
      <c r="D123" s="23" t="s">
        <v>49</v>
      </c>
      <c r="E123" s="23"/>
      <c r="F123" s="23"/>
      <c r="G123" s="16" t="s">
        <v>138</v>
      </c>
      <c r="H123" s="24"/>
      <c r="I123" s="24">
        <v>23</v>
      </c>
      <c r="J123" s="24">
        <v>10</v>
      </c>
      <c r="K123" s="24">
        <v>8</v>
      </c>
      <c r="L123" s="24">
        <v>18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3</v>
      </c>
      <c r="BB123" s="24">
        <v>0</v>
      </c>
      <c r="BC123" s="24">
        <v>0</v>
      </c>
      <c r="BD123" s="24">
        <f t="shared" si="84"/>
        <v>0</v>
      </c>
      <c r="BE123" s="85">
        <v>2</v>
      </c>
      <c r="BF123" s="84">
        <f t="shared" si="85"/>
        <v>25</v>
      </c>
      <c r="BG123" s="24">
        <f t="shared" si="85"/>
        <v>0</v>
      </c>
      <c r="BH123" s="24">
        <f t="shared" si="85"/>
        <v>13</v>
      </c>
      <c r="BI123" s="24">
        <f t="shared" si="85"/>
        <v>13</v>
      </c>
      <c r="BJ123" s="85">
        <f t="shared" si="85"/>
        <v>2</v>
      </c>
      <c r="BK123" s="24">
        <v>22</v>
      </c>
      <c r="BL123" s="24">
        <v>0</v>
      </c>
      <c r="BM123" s="24">
        <v>13</v>
      </c>
      <c r="BN123" s="24">
        <f t="shared" si="86"/>
        <v>13</v>
      </c>
      <c r="BO123" s="85">
        <v>0</v>
      </c>
      <c r="BP123" s="47"/>
      <c r="BQ123" s="47"/>
      <c r="BR123" s="30"/>
      <c r="BS123" s="23"/>
      <c r="BW123" s="24"/>
      <c r="BX123" s="23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47"/>
    </row>
    <row r="124" spans="1:92" ht="15.75" customHeight="1" x14ac:dyDescent="0.25">
      <c r="A124" s="40"/>
      <c r="D124" s="23" t="s">
        <v>157</v>
      </c>
      <c r="E124" s="23"/>
      <c r="F124" s="23"/>
      <c r="G124" s="16" t="s">
        <v>138</v>
      </c>
      <c r="H124" s="24"/>
      <c r="I124" s="24">
        <v>24</v>
      </c>
      <c r="J124" s="24">
        <v>3</v>
      </c>
      <c r="K124" s="24">
        <v>12</v>
      </c>
      <c r="L124" s="24">
        <v>15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2</v>
      </c>
      <c r="BB124" s="24">
        <v>1</v>
      </c>
      <c r="BC124" s="24">
        <v>3</v>
      </c>
      <c r="BD124" s="24">
        <f t="shared" si="84"/>
        <v>4</v>
      </c>
      <c r="BE124" s="85">
        <v>2</v>
      </c>
      <c r="BF124" s="84">
        <f t="shared" si="85"/>
        <v>21</v>
      </c>
      <c r="BG124" s="24">
        <f t="shared" si="85"/>
        <v>19</v>
      </c>
      <c r="BH124" s="24">
        <f t="shared" si="85"/>
        <v>18</v>
      </c>
      <c r="BI124" s="24">
        <f t="shared" si="85"/>
        <v>37</v>
      </c>
      <c r="BJ124" s="85">
        <f t="shared" si="85"/>
        <v>4</v>
      </c>
      <c r="BK124" s="24">
        <v>19</v>
      </c>
      <c r="BL124" s="24">
        <v>18</v>
      </c>
      <c r="BM124" s="24">
        <v>15</v>
      </c>
      <c r="BN124" s="24">
        <f t="shared" si="86"/>
        <v>33</v>
      </c>
      <c r="BO124" s="85">
        <v>2</v>
      </c>
      <c r="BP124" s="47"/>
      <c r="BQ124" s="47"/>
      <c r="BR124" s="30"/>
      <c r="BS124" s="23"/>
      <c r="BT124" s="23"/>
      <c r="BU124" s="23"/>
      <c r="BV124" s="30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52</v>
      </c>
      <c r="E125" s="23"/>
      <c r="F125" s="23"/>
      <c r="G125" s="16" t="s">
        <v>25</v>
      </c>
      <c r="H125" s="24"/>
      <c r="I125" s="24">
        <v>24</v>
      </c>
      <c r="J125" s="24">
        <v>1</v>
      </c>
      <c r="K125" s="24">
        <v>7</v>
      </c>
      <c r="L125" s="24">
        <v>8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2</v>
      </c>
      <c r="BB125" s="24">
        <v>0</v>
      </c>
      <c r="BC125" s="24">
        <v>0</v>
      </c>
      <c r="BD125" s="24">
        <f t="shared" si="84"/>
        <v>0</v>
      </c>
      <c r="BE125" s="85">
        <v>0</v>
      </c>
      <c r="BF125" s="84">
        <f t="shared" si="85"/>
        <v>22</v>
      </c>
      <c r="BG125" s="24">
        <f t="shared" si="85"/>
        <v>1</v>
      </c>
      <c r="BH125" s="24">
        <f t="shared" si="85"/>
        <v>8</v>
      </c>
      <c r="BI125" s="24">
        <f t="shared" si="85"/>
        <v>9</v>
      </c>
      <c r="BJ125" s="85">
        <f t="shared" si="85"/>
        <v>4</v>
      </c>
      <c r="BK125" s="24">
        <v>20</v>
      </c>
      <c r="BL125" s="24">
        <v>1</v>
      </c>
      <c r="BM125" s="24">
        <v>8</v>
      </c>
      <c r="BN125" s="24">
        <f t="shared" si="86"/>
        <v>9</v>
      </c>
      <c r="BO125" s="85">
        <v>4</v>
      </c>
      <c r="BP125" s="47"/>
      <c r="BQ125" s="47"/>
      <c r="BR125" s="30"/>
      <c r="BS125" s="23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 t="s">
        <v>171</v>
      </c>
      <c r="E126" s="23"/>
      <c r="F126" s="23"/>
      <c r="G126" s="16" t="s">
        <v>131</v>
      </c>
      <c r="H126" s="24"/>
      <c r="I126" s="24">
        <v>25</v>
      </c>
      <c r="J126" s="24">
        <v>26</v>
      </c>
      <c r="K126" s="24">
        <v>35</v>
      </c>
      <c r="L126" s="24">
        <v>61</v>
      </c>
      <c r="M126" s="55">
        <v>6</v>
      </c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2</v>
      </c>
      <c r="BB126" s="24">
        <v>0</v>
      </c>
      <c r="BC126" s="24">
        <v>0</v>
      </c>
      <c r="BD126" s="24">
        <f t="shared" si="84"/>
        <v>0</v>
      </c>
      <c r="BE126" s="85">
        <v>0</v>
      </c>
      <c r="BF126" s="84">
        <f t="shared" si="85"/>
        <v>20</v>
      </c>
      <c r="BG126" s="24">
        <f t="shared" si="85"/>
        <v>2</v>
      </c>
      <c r="BH126" s="24">
        <f t="shared" si="85"/>
        <v>3</v>
      </c>
      <c r="BI126" s="24">
        <f t="shared" si="85"/>
        <v>5</v>
      </c>
      <c r="BJ126" s="85">
        <f t="shared" si="85"/>
        <v>2</v>
      </c>
      <c r="BK126" s="24">
        <v>18</v>
      </c>
      <c r="BL126" s="24">
        <v>2</v>
      </c>
      <c r="BM126" s="24">
        <v>3</v>
      </c>
      <c r="BN126" s="24">
        <f t="shared" si="86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1</v>
      </c>
      <c r="BB127" s="24">
        <v>0</v>
      </c>
      <c r="BC127" s="24">
        <v>0</v>
      </c>
      <c r="BD127" s="24">
        <f t="shared" si="84"/>
        <v>0</v>
      </c>
      <c r="BE127" s="85">
        <v>0</v>
      </c>
      <c r="BF127" s="84">
        <f t="shared" si="85"/>
        <v>23</v>
      </c>
      <c r="BG127" s="24">
        <f t="shared" si="85"/>
        <v>4</v>
      </c>
      <c r="BH127" s="24">
        <f t="shared" si="85"/>
        <v>7</v>
      </c>
      <c r="BI127" s="24">
        <f t="shared" si="85"/>
        <v>11</v>
      </c>
      <c r="BJ127" s="85">
        <f t="shared" si="85"/>
        <v>0</v>
      </c>
      <c r="BK127" s="24">
        <v>22</v>
      </c>
      <c r="BL127" s="24">
        <v>4</v>
      </c>
      <c r="BM127" s="24">
        <v>7</v>
      </c>
      <c r="BN127" s="24">
        <f t="shared" si="86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2</v>
      </c>
      <c r="BB128" s="24">
        <v>1</v>
      </c>
      <c r="BC128" s="24">
        <v>0</v>
      </c>
      <c r="BD128" s="24">
        <f t="shared" si="84"/>
        <v>1</v>
      </c>
      <c r="BE128" s="85">
        <v>0</v>
      </c>
      <c r="BF128" s="84">
        <f t="shared" si="85"/>
        <v>20</v>
      </c>
      <c r="BG128" s="24">
        <f t="shared" si="85"/>
        <v>5</v>
      </c>
      <c r="BH128" s="24">
        <f t="shared" si="85"/>
        <v>6</v>
      </c>
      <c r="BI128" s="24">
        <f t="shared" si="85"/>
        <v>11</v>
      </c>
      <c r="BJ128" s="85">
        <f t="shared" si="85"/>
        <v>0</v>
      </c>
      <c r="BK128" s="24">
        <v>18</v>
      </c>
      <c r="BL128" s="24">
        <v>4</v>
      </c>
      <c r="BM128" s="24">
        <v>6</v>
      </c>
      <c r="BN128" s="24">
        <f t="shared" si="86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D129" s="23"/>
      <c r="E129" s="23"/>
      <c r="F129" s="23"/>
      <c r="G129" s="23"/>
      <c r="H129" s="24"/>
      <c r="I129" s="24"/>
      <c r="J129" s="24"/>
      <c r="K129" s="24"/>
      <c r="L129" s="24"/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3</v>
      </c>
      <c r="BB129" s="24">
        <v>0</v>
      </c>
      <c r="BC129" s="24">
        <v>1</v>
      </c>
      <c r="BD129" s="24">
        <f t="shared" si="84"/>
        <v>1</v>
      </c>
      <c r="BE129" s="85">
        <v>0</v>
      </c>
      <c r="BF129" s="84">
        <f t="shared" si="85"/>
        <v>22</v>
      </c>
      <c r="BG129" s="24">
        <f t="shared" si="85"/>
        <v>2</v>
      </c>
      <c r="BH129" s="24">
        <f t="shared" si="85"/>
        <v>5</v>
      </c>
      <c r="BI129" s="24">
        <f t="shared" si="85"/>
        <v>7</v>
      </c>
      <c r="BJ129" s="85">
        <f t="shared" si="85"/>
        <v>0</v>
      </c>
      <c r="BK129" s="24">
        <v>19</v>
      </c>
      <c r="BL129" s="24">
        <v>2</v>
      </c>
      <c r="BM129" s="24">
        <v>4</v>
      </c>
      <c r="BN129" s="24">
        <f t="shared" si="86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D130" s="23"/>
      <c r="G130" s="16"/>
      <c r="H130" s="24"/>
      <c r="I130" s="24"/>
      <c r="J130" s="24"/>
      <c r="K130" s="24"/>
      <c r="L130" s="24"/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3</v>
      </c>
      <c r="BB130" s="24">
        <v>0</v>
      </c>
      <c r="BC130" s="24">
        <v>0</v>
      </c>
      <c r="BD130" s="24">
        <f t="shared" si="84"/>
        <v>0</v>
      </c>
      <c r="BE130" s="85">
        <v>0</v>
      </c>
      <c r="BF130" s="84">
        <f t="shared" si="85"/>
        <v>25</v>
      </c>
      <c r="BG130" s="24">
        <f t="shared" si="85"/>
        <v>0</v>
      </c>
      <c r="BH130" s="24">
        <f t="shared" si="85"/>
        <v>5</v>
      </c>
      <c r="BI130" s="24">
        <f t="shared" si="85"/>
        <v>5</v>
      </c>
      <c r="BJ130" s="85">
        <f t="shared" si="85"/>
        <v>2</v>
      </c>
      <c r="BK130" s="24">
        <v>22</v>
      </c>
      <c r="BL130" s="24">
        <v>0</v>
      </c>
      <c r="BM130" s="24">
        <v>5</v>
      </c>
      <c r="BN130" s="24">
        <f t="shared" si="86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D131" s="23"/>
      <c r="E131" s="23"/>
      <c r="F131" s="23"/>
      <c r="G131" s="16"/>
      <c r="H131" s="24"/>
      <c r="I131" s="24"/>
      <c r="J131" s="24"/>
      <c r="K131" s="24"/>
      <c r="L131" s="24"/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33</v>
      </c>
      <c r="BB131" s="25">
        <f t="shared" ref="BB131" si="88">SUM(BB119:BB130)</f>
        <v>8</v>
      </c>
      <c r="BC131" s="25">
        <f>SUM(BC119:BC130)</f>
        <v>9</v>
      </c>
      <c r="BD131" s="25">
        <f>+BC131+BB131</f>
        <v>17</v>
      </c>
      <c r="BE131" s="89">
        <f>SUM(BE119:BE130)</f>
        <v>8</v>
      </c>
      <c r="BF131" s="88">
        <f>SUM(BF119:BF130)</f>
        <v>274</v>
      </c>
      <c r="BG131" s="25">
        <f t="shared" ref="BG131" si="89">SUM(BG119:BG130)</f>
        <v>63</v>
      </c>
      <c r="BH131" s="25">
        <f>SUM(BH119:BH130)</f>
        <v>98</v>
      </c>
      <c r="BI131" s="25">
        <f>+BH131+BG131</f>
        <v>161</v>
      </c>
      <c r="BJ131" s="89">
        <f>SUM(BJ119:BJ130)</f>
        <v>26</v>
      </c>
      <c r="BK131" s="25">
        <f>SUM(BK119:BK130)</f>
        <v>241</v>
      </c>
      <c r="BL131" s="25">
        <f t="shared" ref="BL131" si="90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263</v>
      </c>
      <c r="BB132" s="95">
        <f t="shared" ref="BB132:BE132" si="91">+BB131+BB118+BB105+BB92+BB58+BB45+BB32+BB19</f>
        <v>52</v>
      </c>
      <c r="BC132" s="95">
        <f t="shared" si="91"/>
        <v>80</v>
      </c>
      <c r="BD132" s="95">
        <f t="shared" si="91"/>
        <v>132</v>
      </c>
      <c r="BE132" s="95">
        <f t="shared" si="91"/>
        <v>44</v>
      </c>
      <c r="BF132" s="94">
        <f>+BF131+BF118+BF105+BF92+BF58+BF45+BF32+BF19</f>
        <v>2192</v>
      </c>
      <c r="BG132" s="95">
        <f t="shared" ref="BG132:BJ132" si="92">+BG131+BG118+BG105+BG92+BG58+BG45+BG32+BG19</f>
        <v>558</v>
      </c>
      <c r="BH132" s="95">
        <f t="shared" si="92"/>
        <v>896</v>
      </c>
      <c r="BI132" s="95">
        <f t="shared" si="92"/>
        <v>1454</v>
      </c>
      <c r="BJ132" s="96">
        <f t="shared" si="92"/>
        <v>298</v>
      </c>
      <c r="BK132" s="95">
        <f>+BK131+BK118+BK105+BK92+BK58+BK45+BK32+BK19</f>
        <v>1929</v>
      </c>
      <c r="BL132" s="95">
        <f t="shared" ref="BL132:BO132" si="93">+BL131+BL118+BL105+BL92+BL58+BL45+BL32+BL19</f>
        <v>506</v>
      </c>
      <c r="BM132" s="95">
        <f t="shared" si="93"/>
        <v>816</v>
      </c>
      <c r="BN132" s="95">
        <f t="shared" si="93"/>
        <v>1322</v>
      </c>
      <c r="BO132" s="96">
        <f t="shared" si="93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25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24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7" si="94">SUMIF($C$4:$C$11,$C150,G$4:G$11)+SUMIF($C$163:$C$170,$C150,G$163:G$170)</f>
        <v>17</v>
      </c>
      <c r="H150" s="67">
        <f t="shared" si="94"/>
        <v>4</v>
      </c>
      <c r="I150" s="67">
        <f t="shared" si="94"/>
        <v>4</v>
      </c>
      <c r="J150" s="67">
        <f t="shared" ref="J150:J155" si="95">G150*2+I150*1</f>
        <v>38</v>
      </c>
      <c r="K150" s="71">
        <f t="shared" ref="K150:K155" si="96">+J150/((G150+H150+I150)*2)</f>
        <v>0.76</v>
      </c>
      <c r="L150" s="67">
        <f>SUMIF($C$4:$C$11,$C150,L$4:L$11)+SUMIF($C$163:$C$170,$C150,L$163:L$170)</f>
        <v>92</v>
      </c>
      <c r="M150" s="67">
        <f t="shared" ref="M150:O155" si="97">SUMIF($C$4:$C$11,$C150,M$4:M$11)+SUMIF($C$163:$C$170,$C150,M$163:M$170)</f>
        <v>46</v>
      </c>
      <c r="N150" s="67">
        <f t="shared" si="97"/>
        <v>149</v>
      </c>
      <c r="O150" s="67">
        <f t="shared" si="97"/>
        <v>48</v>
      </c>
      <c r="P150" s="5">
        <v>1</v>
      </c>
      <c r="Q150" s="45"/>
    </row>
    <row r="151" spans="1:92" ht="18" x14ac:dyDescent="0.25">
      <c r="A151" s="40"/>
      <c r="B151" s="67" t="s">
        <v>743</v>
      </c>
      <c r="C151" s="72" t="s">
        <v>23</v>
      </c>
      <c r="D151" s="70"/>
      <c r="E151" s="72"/>
      <c r="F151" s="70"/>
      <c r="G151" s="67">
        <f t="shared" si="94"/>
        <v>16</v>
      </c>
      <c r="H151" s="67">
        <f t="shared" si="94"/>
        <v>5</v>
      </c>
      <c r="I151" s="67">
        <f t="shared" si="94"/>
        <v>4</v>
      </c>
      <c r="J151" s="67">
        <f t="shared" si="95"/>
        <v>36</v>
      </c>
      <c r="K151" s="71">
        <f t="shared" si="96"/>
        <v>0.72</v>
      </c>
      <c r="L151" s="67">
        <f t="shared" ref="L151:O157" si="98">SUMIF($C$4:$C$11,$C151,L$4:L$11)+SUMIF($C$163:$C$170,$C151,L$163:L$170)</f>
        <v>86</v>
      </c>
      <c r="M151" s="67">
        <f t="shared" si="97"/>
        <v>53</v>
      </c>
      <c r="N151" s="67">
        <f t="shared" si="97"/>
        <v>143</v>
      </c>
      <c r="O151" s="67">
        <f t="shared" si="97"/>
        <v>46</v>
      </c>
      <c r="P151" s="5">
        <v>2</v>
      </c>
      <c r="Q151" s="40"/>
    </row>
    <row r="152" spans="1:92" ht="18" x14ac:dyDescent="0.25">
      <c r="A152" s="40"/>
      <c r="B152" s="67" t="s">
        <v>742</v>
      </c>
      <c r="C152" s="68" t="s">
        <v>160</v>
      </c>
      <c r="D152" s="69"/>
      <c r="E152" s="68"/>
      <c r="F152" s="70"/>
      <c r="G152" s="67">
        <f t="shared" si="94"/>
        <v>14</v>
      </c>
      <c r="H152" s="67">
        <f t="shared" si="94"/>
        <v>8</v>
      </c>
      <c r="I152" s="67">
        <f t="shared" si="94"/>
        <v>3</v>
      </c>
      <c r="J152" s="67">
        <f t="shared" si="95"/>
        <v>31</v>
      </c>
      <c r="K152" s="71">
        <f t="shared" si="96"/>
        <v>0.62</v>
      </c>
      <c r="L152" s="67">
        <f t="shared" si="98"/>
        <v>81</v>
      </c>
      <c r="M152" s="67">
        <f t="shared" si="97"/>
        <v>71</v>
      </c>
      <c r="N152" s="67">
        <f t="shared" si="97"/>
        <v>130</v>
      </c>
      <c r="O152" s="67">
        <f t="shared" si="97"/>
        <v>38</v>
      </c>
      <c r="P152" s="5">
        <v>3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94"/>
        <v>10</v>
      </c>
      <c r="H153" s="67">
        <f t="shared" si="94"/>
        <v>10</v>
      </c>
      <c r="I153" s="67">
        <f t="shared" si="94"/>
        <v>5</v>
      </c>
      <c r="J153" s="67">
        <f t="shared" si="95"/>
        <v>25</v>
      </c>
      <c r="K153" s="71">
        <f t="shared" si="96"/>
        <v>0.5</v>
      </c>
      <c r="L153" s="67">
        <f t="shared" si="98"/>
        <v>64</v>
      </c>
      <c r="M153" s="67">
        <f t="shared" si="97"/>
        <v>63</v>
      </c>
      <c r="N153" s="67">
        <f t="shared" si="97"/>
        <v>96</v>
      </c>
      <c r="O153" s="67">
        <f t="shared" si="97"/>
        <v>30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94"/>
        <v>10</v>
      </c>
      <c r="H154" s="67">
        <f t="shared" si="94"/>
        <v>12</v>
      </c>
      <c r="I154" s="67">
        <f t="shared" si="94"/>
        <v>3</v>
      </c>
      <c r="J154" s="67">
        <f t="shared" si="95"/>
        <v>23</v>
      </c>
      <c r="K154" s="71">
        <f t="shared" si="96"/>
        <v>0.46</v>
      </c>
      <c r="L154" s="67">
        <f t="shared" si="98"/>
        <v>73</v>
      </c>
      <c r="M154" s="67">
        <f t="shared" si="97"/>
        <v>72</v>
      </c>
      <c r="N154" s="67">
        <f t="shared" si="97"/>
        <v>112</v>
      </c>
      <c r="O154" s="67">
        <f t="shared" si="97"/>
        <v>32</v>
      </c>
      <c r="P154" s="5">
        <v>5</v>
      </c>
      <c r="Q154" s="40"/>
    </row>
    <row r="155" spans="1:92" ht="18" x14ac:dyDescent="0.25">
      <c r="A155" s="40"/>
      <c r="B155" s="67" t="s">
        <v>749</v>
      </c>
      <c r="C155" s="72" t="s">
        <v>15</v>
      </c>
      <c r="D155" s="70"/>
      <c r="E155" s="72"/>
      <c r="F155" s="70"/>
      <c r="G155" s="67">
        <f t="shared" si="94"/>
        <v>7</v>
      </c>
      <c r="H155" s="67">
        <f t="shared" si="94"/>
        <v>16</v>
      </c>
      <c r="I155" s="67">
        <f t="shared" si="94"/>
        <v>2</v>
      </c>
      <c r="J155" s="67">
        <f t="shared" si="95"/>
        <v>16</v>
      </c>
      <c r="K155" s="71">
        <f t="shared" si="96"/>
        <v>0.32</v>
      </c>
      <c r="L155" s="67">
        <f t="shared" si="98"/>
        <v>63</v>
      </c>
      <c r="M155" s="67">
        <f t="shared" si="97"/>
        <v>94</v>
      </c>
      <c r="N155" s="67">
        <f t="shared" si="97"/>
        <v>98</v>
      </c>
      <c r="O155" s="67">
        <f t="shared" si="97"/>
        <v>26</v>
      </c>
      <c r="P155" s="5">
        <v>6</v>
      </c>
      <c r="Q155" s="40"/>
    </row>
    <row r="156" spans="1:92" ht="18" x14ac:dyDescent="0.25">
      <c r="A156" s="40"/>
      <c r="B156" s="67" t="s">
        <v>746</v>
      </c>
      <c r="C156" s="72" t="s">
        <v>21</v>
      </c>
      <c r="D156" s="70"/>
      <c r="E156" s="70"/>
      <c r="F156" s="70"/>
      <c r="G156" s="67">
        <f t="shared" si="94"/>
        <v>7</v>
      </c>
      <c r="H156" s="67">
        <f t="shared" si="94"/>
        <v>15</v>
      </c>
      <c r="I156" s="67">
        <f t="shared" si="94"/>
        <v>3</v>
      </c>
      <c r="J156" s="67">
        <f>G156*2+I156*1</f>
        <v>17</v>
      </c>
      <c r="K156" s="71">
        <f>+J156/((G156+H156+I156)*2)</f>
        <v>0.34</v>
      </c>
      <c r="L156" s="67">
        <f t="shared" si="98"/>
        <v>56</v>
      </c>
      <c r="M156" s="67">
        <f t="shared" si="98"/>
        <v>76</v>
      </c>
      <c r="N156" s="67">
        <f t="shared" si="98"/>
        <v>92</v>
      </c>
      <c r="O156" s="67">
        <f t="shared" si="98"/>
        <v>34</v>
      </c>
      <c r="P156" s="5">
        <v>8</v>
      </c>
      <c r="Q156" s="40"/>
    </row>
    <row r="157" spans="1:92" ht="18.75" thickBot="1" x14ac:dyDescent="0.3">
      <c r="A157" s="40"/>
      <c r="B157" s="67" t="s">
        <v>747</v>
      </c>
      <c r="C157" s="68" t="s">
        <v>132</v>
      </c>
      <c r="D157" s="70"/>
      <c r="E157" s="72"/>
      <c r="F157" s="70"/>
      <c r="G157" s="67">
        <f t="shared" si="94"/>
        <v>5</v>
      </c>
      <c r="H157" s="67">
        <f t="shared" si="94"/>
        <v>16</v>
      </c>
      <c r="I157" s="67">
        <f t="shared" si="94"/>
        <v>4</v>
      </c>
      <c r="J157" s="67">
        <f>G157*2+I157*1</f>
        <v>14</v>
      </c>
      <c r="K157" s="71">
        <f>+J157/((G157+H157+I157)*2)</f>
        <v>0.28000000000000003</v>
      </c>
      <c r="L157" s="67">
        <f t="shared" si="98"/>
        <v>43</v>
      </c>
      <c r="M157" s="67">
        <f t="shared" si="98"/>
        <v>83</v>
      </c>
      <c r="N157" s="67">
        <f t="shared" si="98"/>
        <v>76</v>
      </c>
      <c r="O157" s="67">
        <f t="shared" si="98"/>
        <v>44</v>
      </c>
      <c r="P157" s="5">
        <v>7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86</v>
      </c>
      <c r="H158" s="75">
        <f>SUM(H150:H157)</f>
        <v>86</v>
      </c>
      <c r="I158" s="75">
        <f>SUM(I150:I157)</f>
        <v>28</v>
      </c>
      <c r="J158" s="75"/>
      <c r="K158" s="75"/>
      <c r="L158" s="75">
        <f>SUM(L150:L157)</f>
        <v>558</v>
      </c>
      <c r="M158" s="75">
        <f>SUM(M150:M157)</f>
        <v>558</v>
      </c>
      <c r="N158" s="75">
        <f>SUM(N150:N157)</f>
        <v>896</v>
      </c>
      <c r="O158" s="75">
        <f>SUM(O150:O157)</f>
        <v>298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25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C177" s="23"/>
      <c r="D177" s="23" t="s">
        <v>125</v>
      </c>
      <c r="E177" s="23"/>
      <c r="F177" s="24"/>
      <c r="G177" s="23" t="s">
        <v>25</v>
      </c>
      <c r="H177" s="24"/>
      <c r="I177" s="79">
        <v>3</v>
      </c>
      <c r="J177" s="79">
        <v>5</v>
      </c>
      <c r="K177" s="79">
        <v>1</v>
      </c>
      <c r="L177" s="105">
        <v>6</v>
      </c>
      <c r="M177" s="79">
        <v>0</v>
      </c>
      <c r="O177" s="77"/>
      <c r="P177" s="77"/>
      <c r="Q177" s="47"/>
    </row>
    <row r="178" spans="1:17" ht="15.75" x14ac:dyDescent="0.25">
      <c r="A178" s="40"/>
      <c r="C178" s="23"/>
      <c r="D178" s="23" t="s">
        <v>112</v>
      </c>
      <c r="E178" s="30"/>
      <c r="F178" s="24"/>
      <c r="G178" s="23" t="s">
        <v>15</v>
      </c>
      <c r="H178" s="24"/>
      <c r="I178" s="79">
        <v>3</v>
      </c>
      <c r="J178" s="79">
        <v>4</v>
      </c>
      <c r="K178" s="79">
        <v>2</v>
      </c>
      <c r="L178" s="105">
        <v>6</v>
      </c>
      <c r="M178" s="79">
        <v>4</v>
      </c>
      <c r="O178" s="77"/>
      <c r="P178" s="77"/>
      <c r="Q178" s="47"/>
    </row>
    <row r="179" spans="1:17" ht="15.75" x14ac:dyDescent="0.25">
      <c r="A179" s="40"/>
      <c r="D179" s="23" t="s">
        <v>172</v>
      </c>
      <c r="F179" s="24"/>
      <c r="G179" s="23" t="s">
        <v>19</v>
      </c>
      <c r="H179" s="24"/>
      <c r="I179" s="79">
        <v>3</v>
      </c>
      <c r="J179" s="79">
        <v>2</v>
      </c>
      <c r="K179" s="79">
        <v>4</v>
      </c>
      <c r="L179" s="105">
        <v>6</v>
      </c>
      <c r="M179" s="79">
        <v>0</v>
      </c>
      <c r="O179" s="78"/>
      <c r="P179" s="78"/>
      <c r="Q179" s="47"/>
    </row>
    <row r="180" spans="1:17" ht="15.75" x14ac:dyDescent="0.25">
      <c r="A180" s="40"/>
      <c r="C180" s="23"/>
      <c r="D180" s="23" t="s">
        <v>61</v>
      </c>
      <c r="E180" s="23"/>
      <c r="F180" s="24"/>
      <c r="G180" s="23" t="s">
        <v>17</v>
      </c>
      <c r="H180" s="24"/>
      <c r="I180" s="79">
        <v>3</v>
      </c>
      <c r="J180" s="79">
        <v>4</v>
      </c>
      <c r="K180" s="79">
        <v>1</v>
      </c>
      <c r="L180" s="105">
        <v>5</v>
      </c>
      <c r="M180" s="79">
        <v>0</v>
      </c>
      <c r="O180" s="78"/>
      <c r="P180" s="78"/>
      <c r="Q180" s="47"/>
    </row>
    <row r="181" spans="1:17" ht="15.75" x14ac:dyDescent="0.25">
      <c r="A181" s="40"/>
      <c r="C181" s="23"/>
      <c r="D181" s="23" t="s">
        <v>171</v>
      </c>
      <c r="E181" s="23"/>
      <c r="F181" s="24"/>
      <c r="G181" s="23" t="s">
        <v>131</v>
      </c>
      <c r="H181" s="24"/>
      <c r="I181" s="79">
        <v>3</v>
      </c>
      <c r="J181" s="79">
        <v>3</v>
      </c>
      <c r="K181" s="79">
        <v>2</v>
      </c>
      <c r="L181" s="105">
        <v>5</v>
      </c>
      <c r="M181" s="79">
        <v>0</v>
      </c>
      <c r="O181" s="78"/>
      <c r="P181" s="78"/>
      <c r="Q181" s="47"/>
    </row>
    <row r="182" spans="1:17" ht="15.75" x14ac:dyDescent="0.25">
      <c r="A182" s="40"/>
      <c r="C182" s="23"/>
      <c r="D182" s="23" t="s">
        <v>119</v>
      </c>
      <c r="E182" s="30"/>
      <c r="F182" s="24"/>
      <c r="G182" s="23" t="s">
        <v>19</v>
      </c>
      <c r="H182" s="24"/>
      <c r="I182" s="79">
        <v>2</v>
      </c>
      <c r="J182" s="79">
        <v>4</v>
      </c>
      <c r="K182" s="79">
        <v>0</v>
      </c>
      <c r="L182" s="105">
        <v>4</v>
      </c>
      <c r="M182" s="79">
        <v>0</v>
      </c>
      <c r="O182" s="78"/>
      <c r="P182" s="78"/>
      <c r="Q182" s="47"/>
    </row>
    <row r="183" spans="1:17" ht="15.75" x14ac:dyDescent="0.25">
      <c r="A183" s="40"/>
      <c r="C183" s="23"/>
      <c r="D183" s="23" t="s">
        <v>106</v>
      </c>
      <c r="E183" s="30"/>
      <c r="F183" s="24"/>
      <c r="G183" s="23" t="s">
        <v>15</v>
      </c>
      <c r="H183" s="24"/>
      <c r="I183" s="79">
        <v>2</v>
      </c>
      <c r="J183" s="79">
        <v>1</v>
      </c>
      <c r="K183" s="79">
        <v>3</v>
      </c>
      <c r="L183" s="105">
        <v>4</v>
      </c>
      <c r="M183" s="79">
        <v>2</v>
      </c>
      <c r="O183" s="70"/>
      <c r="P183" s="70"/>
      <c r="Q183" s="47"/>
    </row>
    <row r="184" spans="1:17" ht="15.75" x14ac:dyDescent="0.25">
      <c r="A184" s="40"/>
      <c r="C184" s="23"/>
      <c r="D184" s="23" t="s">
        <v>104</v>
      </c>
      <c r="E184" s="23"/>
      <c r="F184" s="24"/>
      <c r="G184" s="23" t="s">
        <v>25</v>
      </c>
      <c r="H184" s="24"/>
      <c r="I184" s="79">
        <v>3</v>
      </c>
      <c r="J184" s="79">
        <v>1</v>
      </c>
      <c r="K184" s="79">
        <v>3</v>
      </c>
      <c r="L184" s="105">
        <v>4</v>
      </c>
      <c r="M184" s="79">
        <v>0</v>
      </c>
      <c r="O184" s="78"/>
      <c r="P184" s="78"/>
      <c r="Q184" s="47"/>
    </row>
    <row r="185" spans="1:17" ht="15.75" x14ac:dyDescent="0.25">
      <c r="A185" s="40"/>
      <c r="C185" s="23"/>
      <c r="D185" s="23" t="s">
        <v>41</v>
      </c>
      <c r="E185" s="23"/>
      <c r="F185" s="24"/>
      <c r="G185" s="23" t="s">
        <v>131</v>
      </c>
      <c r="H185" s="24"/>
      <c r="I185" s="79">
        <v>3</v>
      </c>
      <c r="J185" s="79">
        <v>3</v>
      </c>
      <c r="K185" s="79">
        <v>0</v>
      </c>
      <c r="L185" s="105">
        <v>3</v>
      </c>
      <c r="M185" s="79">
        <v>0</v>
      </c>
      <c r="O185" s="78"/>
      <c r="P185" s="78"/>
      <c r="Q185" s="47"/>
    </row>
    <row r="186" spans="1:17" ht="15.75" x14ac:dyDescent="0.25">
      <c r="A186" s="40"/>
      <c r="C186" s="23"/>
      <c r="D186" s="23" t="s">
        <v>154</v>
      </c>
      <c r="E186" s="23"/>
      <c r="F186" s="24"/>
      <c r="G186" s="23" t="s">
        <v>25</v>
      </c>
      <c r="H186" s="24"/>
      <c r="I186" s="79">
        <v>3</v>
      </c>
      <c r="J186" s="79">
        <v>2</v>
      </c>
      <c r="K186" s="79">
        <v>1</v>
      </c>
      <c r="L186" s="105">
        <v>3</v>
      </c>
      <c r="M186" s="79">
        <v>0</v>
      </c>
      <c r="N186" s="78"/>
      <c r="O186" s="78"/>
      <c r="P186" s="78"/>
      <c r="Q186" s="47"/>
    </row>
    <row r="187" spans="1:17" ht="15.75" x14ac:dyDescent="0.25">
      <c r="A187" s="40"/>
      <c r="C187" s="23"/>
      <c r="D187" s="23" t="s">
        <v>38</v>
      </c>
      <c r="E187" s="23"/>
      <c r="F187" s="24"/>
      <c r="G187" s="23" t="s">
        <v>25</v>
      </c>
      <c r="H187" s="24"/>
      <c r="I187" s="79">
        <v>3</v>
      </c>
      <c r="J187" s="79">
        <v>1</v>
      </c>
      <c r="K187" s="79">
        <v>2</v>
      </c>
      <c r="L187" s="105">
        <v>3</v>
      </c>
      <c r="M187" s="79">
        <v>2</v>
      </c>
      <c r="N187" s="77"/>
      <c r="O187" s="77"/>
      <c r="P187" s="77"/>
      <c r="Q187" s="47"/>
    </row>
    <row r="188" spans="1:17" ht="15.75" x14ac:dyDescent="0.25">
      <c r="A188" s="40"/>
      <c r="C188" s="23"/>
      <c r="D188" s="23" t="s">
        <v>159</v>
      </c>
      <c r="E188" s="23"/>
      <c r="F188" s="24"/>
      <c r="G188" s="23" t="s">
        <v>131</v>
      </c>
      <c r="H188" s="24"/>
      <c r="I188" s="79">
        <v>2</v>
      </c>
      <c r="J188" s="79">
        <v>1</v>
      </c>
      <c r="K188" s="79">
        <v>2</v>
      </c>
      <c r="L188" s="105">
        <v>3</v>
      </c>
      <c r="M188" s="79">
        <v>0</v>
      </c>
      <c r="N188" s="78"/>
      <c r="O188" s="78"/>
      <c r="P188" s="78"/>
      <c r="Q188" s="47"/>
    </row>
    <row r="189" spans="1:17" ht="15.75" x14ac:dyDescent="0.25">
      <c r="A189" s="40"/>
      <c r="C189" s="23"/>
      <c r="D189" s="23" t="s">
        <v>158</v>
      </c>
      <c r="E189" s="23"/>
      <c r="F189" s="24"/>
      <c r="G189" s="23" t="s">
        <v>131</v>
      </c>
      <c r="H189" s="24"/>
      <c r="I189" s="79">
        <v>3</v>
      </c>
      <c r="J189" s="79">
        <v>0</v>
      </c>
      <c r="K189" s="79">
        <v>3</v>
      </c>
      <c r="L189" s="105">
        <v>3</v>
      </c>
      <c r="M189" s="79">
        <v>2</v>
      </c>
      <c r="O189" s="78"/>
      <c r="P189" s="78"/>
      <c r="Q189" s="47"/>
    </row>
    <row r="190" spans="1:17" ht="18" x14ac:dyDescent="0.25">
      <c r="A190" s="40"/>
      <c r="C190" s="23"/>
      <c r="D190" s="23" t="s">
        <v>174</v>
      </c>
      <c r="E190" s="23"/>
      <c r="F190" s="24"/>
      <c r="G190" s="23" t="s">
        <v>25</v>
      </c>
      <c r="H190" s="24"/>
      <c r="I190" s="79">
        <v>3</v>
      </c>
      <c r="J190" s="79">
        <v>0</v>
      </c>
      <c r="K190" s="79">
        <v>3</v>
      </c>
      <c r="L190" s="105">
        <v>3</v>
      </c>
      <c r="M190" s="79">
        <v>2</v>
      </c>
      <c r="O190" s="67"/>
      <c r="P190" s="70"/>
      <c r="Q190" s="47"/>
    </row>
    <row r="191" spans="1:17" ht="15.75" x14ac:dyDescent="0.25">
      <c r="A191" s="40"/>
      <c r="C191" s="23"/>
      <c r="D191" s="23" t="s">
        <v>49</v>
      </c>
      <c r="E191" s="30"/>
      <c r="F191" s="24"/>
      <c r="G191" s="16" t="s">
        <v>138</v>
      </c>
      <c r="H191" s="24"/>
      <c r="I191" s="79">
        <v>3</v>
      </c>
      <c r="J191" s="79">
        <v>2</v>
      </c>
      <c r="K191" s="79">
        <v>0</v>
      </c>
      <c r="L191" s="105">
        <v>2</v>
      </c>
      <c r="M191" s="79">
        <v>2</v>
      </c>
      <c r="O191" s="77"/>
      <c r="P191" s="77"/>
      <c r="Q191" s="47"/>
    </row>
    <row r="192" spans="1:17" ht="15.75" x14ac:dyDescent="0.25">
      <c r="A192" s="40"/>
      <c r="B192" s="77"/>
      <c r="C192" s="77"/>
      <c r="D192" s="23"/>
      <c r="E192" s="23"/>
      <c r="F192" s="23"/>
      <c r="G192" s="23"/>
      <c r="H192" s="24"/>
      <c r="I192" s="79"/>
      <c r="J192" s="79"/>
      <c r="K192" s="79"/>
      <c r="L192" s="105"/>
      <c r="M192" s="79"/>
      <c r="O192" s="77"/>
      <c r="P192" s="77"/>
      <c r="Q192" s="47"/>
    </row>
    <row r="193" spans="1:17" ht="18" x14ac:dyDescent="0.25">
      <c r="A193" s="40"/>
      <c r="B193" s="72"/>
      <c r="C193" s="72"/>
      <c r="D193" s="23"/>
      <c r="F193" s="78"/>
      <c r="G193" s="23"/>
      <c r="H193" s="78"/>
      <c r="I193" s="79"/>
      <c r="J193" s="79"/>
      <c r="K193" s="79"/>
      <c r="M193" s="79"/>
      <c r="O193" s="72"/>
      <c r="P193" s="77"/>
      <c r="Q193" s="47"/>
    </row>
    <row r="194" spans="1:17" ht="18.75" thickBot="1" x14ac:dyDescent="0.3">
      <c r="A194" s="40"/>
      <c r="B194" s="77"/>
      <c r="C194" s="77"/>
      <c r="D194" s="64" t="s">
        <v>109</v>
      </c>
      <c r="E194" s="64"/>
      <c r="F194" s="64"/>
      <c r="G194" s="66" t="s">
        <v>2</v>
      </c>
      <c r="H194" s="66"/>
      <c r="I194" s="66" t="s">
        <v>4</v>
      </c>
      <c r="J194" s="66" t="s">
        <v>29</v>
      </c>
      <c r="K194" s="66" t="s">
        <v>30</v>
      </c>
      <c r="L194" s="66" t="s">
        <v>31</v>
      </c>
      <c r="M194" s="104" t="s">
        <v>3</v>
      </c>
      <c r="N194" s="77"/>
      <c r="O194" s="77"/>
      <c r="P194" s="77"/>
      <c r="Q194" s="47"/>
    </row>
    <row r="195" spans="1:17" ht="18" x14ac:dyDescent="0.25">
      <c r="A195" s="40"/>
      <c r="B195" s="77"/>
      <c r="C195" s="72"/>
      <c r="D195" s="23" t="s">
        <v>112</v>
      </c>
      <c r="E195" s="30"/>
      <c r="F195" s="24"/>
      <c r="G195" s="23" t="s">
        <v>15</v>
      </c>
      <c r="H195" s="24"/>
      <c r="I195" s="79">
        <v>3</v>
      </c>
      <c r="J195" s="79">
        <v>4</v>
      </c>
      <c r="K195" s="79">
        <v>2</v>
      </c>
      <c r="L195" s="79">
        <v>6</v>
      </c>
      <c r="M195" s="105">
        <v>4</v>
      </c>
      <c r="N195" s="72"/>
      <c r="O195" s="77"/>
      <c r="P195" s="77"/>
      <c r="Q195" s="47"/>
    </row>
    <row r="196" spans="1:17" ht="15.75" x14ac:dyDescent="0.25">
      <c r="A196" s="40"/>
      <c r="C196" s="23"/>
      <c r="D196" s="23" t="s">
        <v>52</v>
      </c>
      <c r="E196" s="23"/>
      <c r="F196" s="24"/>
      <c r="G196" s="23" t="s">
        <v>25</v>
      </c>
      <c r="H196" s="24"/>
      <c r="I196" s="79">
        <v>3</v>
      </c>
      <c r="J196" s="79">
        <v>0</v>
      </c>
      <c r="K196" s="79">
        <v>0</v>
      </c>
      <c r="L196" s="79">
        <v>0</v>
      </c>
      <c r="M196" s="105">
        <v>4</v>
      </c>
      <c r="Q196" s="47"/>
    </row>
    <row r="197" spans="1:17" ht="15.75" x14ac:dyDescent="0.25">
      <c r="A197" s="40"/>
      <c r="C197" s="23"/>
      <c r="D197" s="23" t="s">
        <v>106</v>
      </c>
      <c r="E197" s="30"/>
      <c r="F197" s="24"/>
      <c r="G197" s="23" t="s">
        <v>15</v>
      </c>
      <c r="H197" s="24"/>
      <c r="I197" s="79">
        <v>2</v>
      </c>
      <c r="J197" s="79">
        <v>1</v>
      </c>
      <c r="K197" s="79">
        <v>3</v>
      </c>
      <c r="L197" s="79">
        <v>4</v>
      </c>
      <c r="M197" s="105">
        <v>2</v>
      </c>
      <c r="Q197" s="47"/>
    </row>
    <row r="198" spans="1:17" ht="15.75" x14ac:dyDescent="0.25">
      <c r="A198" s="40"/>
      <c r="C198" s="23"/>
      <c r="D198" s="23" t="s">
        <v>92</v>
      </c>
      <c r="E198" s="30"/>
      <c r="F198" s="24"/>
      <c r="G198" s="16" t="s">
        <v>21</v>
      </c>
      <c r="H198" s="24"/>
      <c r="I198" s="79">
        <v>2</v>
      </c>
      <c r="J198" s="79">
        <v>0</v>
      </c>
      <c r="K198" s="79">
        <v>0</v>
      </c>
      <c r="L198" s="79">
        <v>0</v>
      </c>
      <c r="M198" s="105">
        <v>2</v>
      </c>
      <c r="Q198" s="47"/>
    </row>
    <row r="199" spans="1:17" ht="15.75" x14ac:dyDescent="0.25">
      <c r="A199" s="40"/>
      <c r="C199" s="23"/>
      <c r="D199" s="23" t="s">
        <v>38</v>
      </c>
      <c r="E199" s="23"/>
      <c r="F199" s="24"/>
      <c r="G199" s="23" t="s">
        <v>25</v>
      </c>
      <c r="H199" s="24"/>
      <c r="I199" s="79">
        <v>3</v>
      </c>
      <c r="J199" s="79">
        <v>1</v>
      </c>
      <c r="K199" s="79">
        <v>2</v>
      </c>
      <c r="L199" s="79">
        <v>3</v>
      </c>
      <c r="M199" s="105">
        <v>2</v>
      </c>
      <c r="Q199" s="47"/>
    </row>
    <row r="200" spans="1:17" ht="15.75" x14ac:dyDescent="0.25">
      <c r="A200" s="40"/>
      <c r="C200" s="23"/>
      <c r="D200" s="23" t="s">
        <v>158</v>
      </c>
      <c r="E200" s="23"/>
      <c r="F200" s="24"/>
      <c r="G200" s="23" t="s">
        <v>131</v>
      </c>
      <c r="H200" s="24"/>
      <c r="I200" s="79">
        <v>3</v>
      </c>
      <c r="J200" s="79">
        <v>0</v>
      </c>
      <c r="K200" s="79">
        <v>3</v>
      </c>
      <c r="L200" s="79">
        <v>3</v>
      </c>
      <c r="M200" s="105">
        <v>2</v>
      </c>
      <c r="Q200" s="47"/>
    </row>
    <row r="201" spans="1:17" ht="15.75" x14ac:dyDescent="0.25">
      <c r="A201" s="40"/>
      <c r="C201" s="23"/>
      <c r="D201" s="23" t="s">
        <v>174</v>
      </c>
      <c r="E201" s="23"/>
      <c r="F201" s="24"/>
      <c r="G201" s="23" t="s">
        <v>25</v>
      </c>
      <c r="H201" s="24"/>
      <c r="I201" s="79">
        <v>3</v>
      </c>
      <c r="J201" s="79">
        <v>0</v>
      </c>
      <c r="K201" s="79">
        <v>3</v>
      </c>
      <c r="L201" s="79">
        <v>3</v>
      </c>
      <c r="M201" s="105">
        <v>2</v>
      </c>
      <c r="Q201" s="47"/>
    </row>
    <row r="202" spans="1:17" ht="15.75" x14ac:dyDescent="0.25">
      <c r="A202" s="40"/>
      <c r="C202" s="23"/>
      <c r="D202" s="23" t="s">
        <v>49</v>
      </c>
      <c r="E202" s="30"/>
      <c r="F202" s="24"/>
      <c r="G202" s="16" t="s">
        <v>138</v>
      </c>
      <c r="H202" s="24"/>
      <c r="I202" s="79">
        <v>3</v>
      </c>
      <c r="J202" s="79">
        <v>2</v>
      </c>
      <c r="K202" s="79">
        <v>0</v>
      </c>
      <c r="L202" s="79">
        <v>2</v>
      </c>
      <c r="M202" s="105">
        <v>2</v>
      </c>
      <c r="Q202" s="47"/>
    </row>
    <row r="203" spans="1:17" ht="15.75" x14ac:dyDescent="0.25">
      <c r="A203" s="40"/>
      <c r="C203" s="23"/>
      <c r="D203" s="23" t="s">
        <v>68</v>
      </c>
      <c r="E203" s="23"/>
      <c r="F203" s="24"/>
      <c r="G203" s="23" t="s">
        <v>23</v>
      </c>
      <c r="H203" s="24"/>
      <c r="I203" s="79">
        <v>3</v>
      </c>
      <c r="J203" s="79">
        <v>1</v>
      </c>
      <c r="K203" s="79">
        <v>0</v>
      </c>
      <c r="L203" s="79">
        <v>1</v>
      </c>
      <c r="M203" s="105">
        <v>2</v>
      </c>
      <c r="Q203" s="47"/>
    </row>
    <row r="204" spans="1:17" ht="15.75" x14ac:dyDescent="0.25">
      <c r="A204" s="40"/>
      <c r="C204" s="23"/>
      <c r="D204" s="23" t="s">
        <v>123</v>
      </c>
      <c r="E204" s="23"/>
      <c r="F204" s="24"/>
      <c r="G204" s="23" t="s">
        <v>23</v>
      </c>
      <c r="H204" s="24"/>
      <c r="I204" s="79">
        <v>3</v>
      </c>
      <c r="J204" s="79">
        <v>0</v>
      </c>
      <c r="K204" s="79">
        <v>1</v>
      </c>
      <c r="L204" s="79">
        <v>1</v>
      </c>
      <c r="M204" s="105">
        <v>2</v>
      </c>
      <c r="Q204" s="47"/>
    </row>
    <row r="205" spans="1:17" ht="15.75" x14ac:dyDescent="0.25">
      <c r="A205" s="40"/>
      <c r="C205" s="23"/>
      <c r="D205" s="23" t="s">
        <v>157</v>
      </c>
      <c r="F205" s="24"/>
      <c r="G205" s="16" t="s">
        <v>138</v>
      </c>
      <c r="H205" s="24"/>
      <c r="I205" s="79">
        <v>3</v>
      </c>
      <c r="J205" s="79">
        <v>0</v>
      </c>
      <c r="K205" s="79">
        <v>1</v>
      </c>
      <c r="L205" s="79">
        <v>1</v>
      </c>
      <c r="M205" s="105">
        <v>2</v>
      </c>
      <c r="Q205" s="40"/>
    </row>
    <row r="206" spans="1:17" ht="15.75" x14ac:dyDescent="0.25">
      <c r="A206" s="40"/>
      <c r="D206" s="23" t="s">
        <v>35</v>
      </c>
      <c r="E206" s="30"/>
      <c r="F206" s="24"/>
      <c r="G206" s="16" t="s">
        <v>138</v>
      </c>
      <c r="I206" s="79">
        <v>3</v>
      </c>
      <c r="J206" s="79">
        <v>0</v>
      </c>
      <c r="K206" s="79">
        <v>1</v>
      </c>
      <c r="L206" s="79">
        <v>1</v>
      </c>
      <c r="M206" s="105">
        <v>2</v>
      </c>
      <c r="Q206" s="40"/>
    </row>
    <row r="207" spans="1:17" ht="15.75" x14ac:dyDescent="0.25">
      <c r="A207" s="40"/>
      <c r="C207" s="23"/>
      <c r="D207" s="23" t="s">
        <v>156</v>
      </c>
      <c r="E207" s="23"/>
      <c r="F207" s="24"/>
      <c r="G207" s="23" t="s">
        <v>131</v>
      </c>
      <c r="I207" s="79">
        <v>3</v>
      </c>
      <c r="J207" s="79">
        <v>0</v>
      </c>
      <c r="K207" s="79">
        <v>0</v>
      </c>
      <c r="L207" s="79">
        <v>0</v>
      </c>
      <c r="M207" s="105">
        <v>2</v>
      </c>
      <c r="Q207" s="40"/>
    </row>
    <row r="208" spans="1:17" ht="15.75" x14ac:dyDescent="0.25">
      <c r="A208" s="40"/>
      <c r="C208" s="23"/>
      <c r="D208" s="23" t="s">
        <v>88</v>
      </c>
      <c r="E208" s="30"/>
      <c r="F208" s="24"/>
      <c r="G208" s="16" t="s">
        <v>138</v>
      </c>
      <c r="I208" s="79">
        <v>3</v>
      </c>
      <c r="J208" s="79">
        <v>0</v>
      </c>
      <c r="K208" s="79">
        <v>0</v>
      </c>
      <c r="L208" s="79">
        <v>0</v>
      </c>
      <c r="M208" s="105">
        <v>2</v>
      </c>
      <c r="Q208" s="40"/>
    </row>
    <row r="209" spans="1:17" ht="15.75" x14ac:dyDescent="0.25">
      <c r="A209" s="40"/>
      <c r="C209" s="23"/>
      <c r="D209" s="23" t="s">
        <v>116</v>
      </c>
      <c r="F209" s="24"/>
      <c r="G209" s="23" t="s">
        <v>15</v>
      </c>
      <c r="I209" s="79">
        <v>3</v>
      </c>
      <c r="J209" s="79">
        <v>0</v>
      </c>
      <c r="K209" s="79">
        <v>0</v>
      </c>
      <c r="L209" s="79">
        <v>0</v>
      </c>
      <c r="M209" s="105">
        <v>2</v>
      </c>
      <c r="Q209" s="40"/>
    </row>
    <row r="210" spans="1:17" ht="15.75" x14ac:dyDescent="0.25">
      <c r="A210" s="40"/>
      <c r="D210" s="23" t="s">
        <v>155</v>
      </c>
      <c r="E210" s="30"/>
      <c r="F210" s="24"/>
      <c r="G210" s="16" t="s">
        <v>21</v>
      </c>
      <c r="I210" s="79">
        <v>3</v>
      </c>
      <c r="J210" s="79">
        <v>0</v>
      </c>
      <c r="K210" s="79">
        <v>0</v>
      </c>
      <c r="L210" s="79">
        <v>0</v>
      </c>
      <c r="M210" s="105">
        <v>2</v>
      </c>
      <c r="Q210" s="45"/>
    </row>
    <row r="211" spans="1:17" ht="15.75" x14ac:dyDescent="0.25">
      <c r="A211" s="40"/>
      <c r="C211" s="23"/>
      <c r="D211" s="23" t="s">
        <v>173</v>
      </c>
      <c r="E211" s="30"/>
      <c r="F211" s="24"/>
      <c r="G211" s="16" t="s">
        <v>138</v>
      </c>
      <c r="I211" s="79">
        <v>3</v>
      </c>
      <c r="J211" s="79">
        <v>0</v>
      </c>
      <c r="K211" s="79">
        <v>0</v>
      </c>
      <c r="L211" s="79">
        <v>0</v>
      </c>
      <c r="M211" s="105">
        <v>2</v>
      </c>
      <c r="Q211" s="45"/>
    </row>
    <row r="212" spans="1:17" ht="15.75" x14ac:dyDescent="0.25">
      <c r="A212" s="40"/>
      <c r="C212" s="23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mergeCells count="113">
    <mergeCell ref="CI4:CM4"/>
    <mergeCell ref="B1:P1"/>
    <mergeCell ref="S1:AQ1"/>
    <mergeCell ref="AT1:BO1"/>
    <mergeCell ref="BR1:CM1"/>
    <mergeCell ref="G2:M2"/>
    <mergeCell ref="S2:AQ2"/>
    <mergeCell ref="AT2:BO2"/>
    <mergeCell ref="BR2:CM2"/>
    <mergeCell ref="BF5:BJ5"/>
    <mergeCell ref="BK5:BO5"/>
    <mergeCell ref="AG7:AH7"/>
    <mergeCell ref="AG8:AH8"/>
    <mergeCell ref="BA4:BE4"/>
    <mergeCell ref="BF4:BJ4"/>
    <mergeCell ref="BK4:BO4"/>
    <mergeCell ref="BY4:CC4"/>
    <mergeCell ref="CD4:CH4"/>
    <mergeCell ref="AG9:AH9"/>
    <mergeCell ref="AG10:AH10"/>
    <mergeCell ref="AG11:AH11"/>
    <mergeCell ref="AG12:AH12"/>
    <mergeCell ref="AG13:AH13"/>
    <mergeCell ref="E14:F14"/>
    <mergeCell ref="AG14:AH14"/>
    <mergeCell ref="U5:AL5"/>
    <mergeCell ref="BA5:BE5"/>
    <mergeCell ref="AG25:AH25"/>
    <mergeCell ref="AG26:AH26"/>
    <mergeCell ref="AG27:AH27"/>
    <mergeCell ref="AG28:AH28"/>
    <mergeCell ref="AG29:AH29"/>
    <mergeCell ref="AG30:AH30"/>
    <mergeCell ref="AG15:AH15"/>
    <mergeCell ref="AG16:AH16"/>
    <mergeCell ref="U20:AL20"/>
    <mergeCell ref="AG22:AH22"/>
    <mergeCell ref="AG23:AH23"/>
    <mergeCell ref="AG24:AH24"/>
    <mergeCell ref="AG41:AH41"/>
    <mergeCell ref="AG42:AH42"/>
    <mergeCell ref="AG43:AH43"/>
    <mergeCell ref="AG44:AH44"/>
    <mergeCell ref="AG45:AH45"/>
    <mergeCell ref="AG46:AH46"/>
    <mergeCell ref="AG31:AH31"/>
    <mergeCell ref="U35:AL35"/>
    <mergeCell ref="AG37:AH37"/>
    <mergeCell ref="AG38:AH38"/>
    <mergeCell ref="AG39:AH39"/>
    <mergeCell ref="AG40:AH40"/>
    <mergeCell ref="BA77:BE77"/>
    <mergeCell ref="BF77:BJ77"/>
    <mergeCell ref="BK77:BO77"/>
    <mergeCell ref="BY77:CC77"/>
    <mergeCell ref="CD77:CH77"/>
    <mergeCell ref="CI77:CM77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CI80:CM80"/>
    <mergeCell ref="AG82:AH82"/>
    <mergeCell ref="AG83:AH83"/>
    <mergeCell ref="AG84:AH84"/>
    <mergeCell ref="AG85:AH85"/>
    <mergeCell ref="AG86:AH86"/>
    <mergeCell ref="BA78:BE78"/>
    <mergeCell ref="BF78:BJ78"/>
    <mergeCell ref="BK78:BO78"/>
    <mergeCell ref="U79:AL79"/>
    <mergeCell ref="BY80:CC80"/>
    <mergeCell ref="CD80:CH80"/>
    <mergeCell ref="U95:AL95"/>
    <mergeCell ref="AG97:AH97"/>
    <mergeCell ref="AG98:AH98"/>
    <mergeCell ref="AG99:AH99"/>
    <mergeCell ref="AG100:AH100"/>
    <mergeCell ref="AG101:AH101"/>
    <mergeCell ref="AG87:AH87"/>
    <mergeCell ref="AG88:AH88"/>
    <mergeCell ref="AG89:AH89"/>
    <mergeCell ref="AG90:AH90"/>
    <mergeCell ref="AG91:AH91"/>
    <mergeCell ref="AG92:AH92"/>
    <mergeCell ref="AG116:AH116"/>
    <mergeCell ref="AG117:AH117"/>
    <mergeCell ref="AG118:AH118"/>
    <mergeCell ref="AG119:AH119"/>
    <mergeCell ref="AG120:AH120"/>
    <mergeCell ref="AG121:AH121"/>
    <mergeCell ref="U108:AL108"/>
    <mergeCell ref="AG111:AH111"/>
    <mergeCell ref="AG112:AH112"/>
    <mergeCell ref="AG113:AH113"/>
    <mergeCell ref="AG114:AH114"/>
    <mergeCell ref="AG115:AH115"/>
    <mergeCell ref="BH136:BI136"/>
    <mergeCell ref="CF136:CG136"/>
    <mergeCell ref="B146:P146"/>
    <mergeCell ref="D147:N147"/>
    <mergeCell ref="B161:P161"/>
    <mergeCell ref="B174:P174"/>
    <mergeCell ref="BH133:BI133"/>
    <mergeCell ref="CF133:CG133"/>
    <mergeCell ref="BH134:BI134"/>
    <mergeCell ref="CF134:CG134"/>
    <mergeCell ref="BH135:BI135"/>
    <mergeCell ref="CF135:CG135"/>
  </mergeCells>
  <conditionalFormatting sqref="Z130">
    <cfRule type="cellIs" dxfId="69" priority="10" operator="notEqual">
      <formula>$Z$129</formula>
    </cfRule>
  </conditionalFormatting>
  <conditionalFormatting sqref="AA130">
    <cfRule type="cellIs" dxfId="68" priority="9" operator="notEqual">
      <formula>$AA$129</formula>
    </cfRule>
  </conditionalFormatting>
  <conditionalFormatting sqref="AB130">
    <cfRule type="cellIs" dxfId="67" priority="8" operator="notEqual">
      <formula>$AB$129</formula>
    </cfRule>
  </conditionalFormatting>
  <conditionalFormatting sqref="AC130">
    <cfRule type="cellIs" dxfId="66" priority="7" operator="notEqual">
      <formula>$AC$129</formula>
    </cfRule>
  </conditionalFormatting>
  <conditionalFormatting sqref="AD130">
    <cfRule type="cellIs" dxfId="65" priority="6" operator="notEqual">
      <formula>$AD$129</formula>
    </cfRule>
  </conditionalFormatting>
  <conditionalFormatting sqref="BY121">
    <cfRule type="cellIs" dxfId="64" priority="5" operator="notEqual">
      <formula>$BY$119</formula>
    </cfRule>
  </conditionalFormatting>
  <conditionalFormatting sqref="BZ121">
    <cfRule type="cellIs" dxfId="63" priority="4" operator="notEqual">
      <formula>$BZ$119</formula>
    </cfRule>
  </conditionalFormatting>
  <conditionalFormatting sqref="CA121">
    <cfRule type="cellIs" dxfId="62" priority="3" operator="notEqual">
      <formula>$CA$119</formula>
    </cfRule>
  </conditionalFormatting>
  <conditionalFormatting sqref="CB121">
    <cfRule type="cellIs" dxfId="61" priority="2" operator="notEqual">
      <formula>$CB$119</formula>
    </cfRule>
  </conditionalFormatting>
  <conditionalFormatting sqref="CC121">
    <cfRule type="cellIs" dxfId="60" priority="1" operator="notEqual">
      <formula>$CC$119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4DEBC-0091-4957-9C20-74F74FE975BD}">
  <dimension ref="A1:CN214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24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23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707</v>
      </c>
      <c r="C4" s="6" t="s">
        <v>131</v>
      </c>
      <c r="D4" s="11"/>
      <c r="E4" s="6"/>
      <c r="F4" s="11"/>
      <c r="G4" s="5">
        <v>2</v>
      </c>
      <c r="H4" s="5">
        <v>0</v>
      </c>
      <c r="I4" s="5">
        <v>0</v>
      </c>
      <c r="J4" s="5">
        <f t="shared" ref="J4:J11" si="0">2*G4+I4</f>
        <v>4</v>
      </c>
      <c r="K4" s="38">
        <f t="shared" ref="K4:K11" si="1">+J4/((G4+H4+I4)*2)</f>
        <v>1</v>
      </c>
      <c r="L4" s="5">
        <f>+$BB$19</f>
        <v>7</v>
      </c>
      <c r="M4" s="5">
        <v>1</v>
      </c>
      <c r="N4" s="5">
        <f>+$BC$19</f>
        <v>10</v>
      </c>
      <c r="O4" s="5">
        <f>+$BE$19</f>
        <v>4</v>
      </c>
      <c r="P4" s="5" t="s">
        <v>778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712</v>
      </c>
      <c r="C5" s="6" t="s">
        <v>21</v>
      </c>
      <c r="D5" s="11"/>
      <c r="E5" s="6"/>
      <c r="F5" s="11"/>
      <c r="G5" s="5">
        <v>1</v>
      </c>
      <c r="H5" s="5">
        <v>1</v>
      </c>
      <c r="I5" s="5">
        <v>0</v>
      </c>
      <c r="J5" s="5">
        <f t="shared" si="0"/>
        <v>2</v>
      </c>
      <c r="K5" s="38">
        <f t="shared" si="1"/>
        <v>0.5</v>
      </c>
      <c r="L5" s="5">
        <f>+$BB$105</f>
        <v>2</v>
      </c>
      <c r="M5" s="5">
        <v>2</v>
      </c>
      <c r="N5" s="5">
        <f>+$BC$105</f>
        <v>4</v>
      </c>
      <c r="O5" s="5">
        <f>+$BE$105</f>
        <v>4</v>
      </c>
      <c r="P5" s="5" t="s">
        <v>779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708</v>
      </c>
      <c r="C6" s="6" t="s">
        <v>23</v>
      </c>
      <c r="D6" s="11"/>
      <c r="E6" s="6"/>
      <c r="F6" s="11"/>
      <c r="G6" s="5">
        <v>1</v>
      </c>
      <c r="H6" s="5">
        <v>1</v>
      </c>
      <c r="I6" s="5">
        <v>0</v>
      </c>
      <c r="J6" s="5">
        <f t="shared" si="0"/>
        <v>2</v>
      </c>
      <c r="K6" s="38">
        <f t="shared" si="1"/>
        <v>0.5</v>
      </c>
      <c r="L6" s="5">
        <f>+$BB$92</f>
        <v>1</v>
      </c>
      <c r="M6" s="5">
        <v>1</v>
      </c>
      <c r="N6" s="5">
        <f>+$BC$92</f>
        <v>2</v>
      </c>
      <c r="O6" s="5">
        <f>+$BE$92</f>
        <v>4</v>
      </c>
      <c r="P6" s="5" t="s">
        <v>778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R6" s="30">
        <v>8.5</v>
      </c>
      <c r="BS6" s="23" t="s">
        <v>553</v>
      </c>
      <c r="BT6" s="23"/>
      <c r="BU6" s="23"/>
      <c r="BV6" s="23"/>
      <c r="BW6" s="24"/>
      <c r="BX6" s="23"/>
      <c r="BY6" s="84">
        <v>0</v>
      </c>
      <c r="BZ6" s="24">
        <v>0</v>
      </c>
      <c r="CA6" s="24">
        <v>0</v>
      </c>
      <c r="CB6" s="24">
        <f t="shared" ref="CB6:CB54" si="2">+BZ6+CA6</f>
        <v>0</v>
      </c>
      <c r="CC6" s="85">
        <v>0</v>
      </c>
      <c r="CD6" s="84">
        <f t="shared" ref="CD6:CH54" si="3">+CI6+BY6</f>
        <v>2</v>
      </c>
      <c r="CE6" s="24">
        <f t="shared" si="3"/>
        <v>0</v>
      </c>
      <c r="CF6" s="24">
        <f t="shared" si="3"/>
        <v>0</v>
      </c>
      <c r="CG6" s="24">
        <f t="shared" si="3"/>
        <v>0</v>
      </c>
      <c r="CH6" s="85">
        <f t="shared" si="3"/>
        <v>0</v>
      </c>
      <c r="CI6" s="24">
        <v>2</v>
      </c>
      <c r="CJ6" s="24">
        <v>0</v>
      </c>
      <c r="CK6" s="24">
        <v>0</v>
      </c>
      <c r="CL6" s="24">
        <f t="shared" ref="CL6:CL9" si="4">+CJ6+CK6</f>
        <v>0</v>
      </c>
      <c r="CM6" s="85">
        <v>0</v>
      </c>
      <c r="CN6" s="45"/>
    </row>
    <row r="7" spans="1:92" ht="15.95" customHeight="1" thickBot="1" x14ac:dyDescent="0.3">
      <c r="A7" s="40"/>
      <c r="B7" s="4" t="s">
        <v>732</v>
      </c>
      <c r="C7" s="2" t="s">
        <v>132</v>
      </c>
      <c r="D7" s="80"/>
      <c r="E7" s="80"/>
      <c r="F7" s="80"/>
      <c r="G7" s="4">
        <v>0</v>
      </c>
      <c r="H7" s="4">
        <v>2</v>
      </c>
      <c r="I7" s="4">
        <v>0</v>
      </c>
      <c r="J7" s="4">
        <f t="shared" si="0"/>
        <v>0</v>
      </c>
      <c r="K7" s="81">
        <f t="shared" si="1"/>
        <v>0</v>
      </c>
      <c r="L7" s="4">
        <f>+$BB$32</f>
        <v>0</v>
      </c>
      <c r="M7" s="4">
        <v>6</v>
      </c>
      <c r="N7" s="4">
        <f>+$BC$32</f>
        <v>0</v>
      </c>
      <c r="O7" s="4">
        <f>+$BE$32</f>
        <v>4</v>
      </c>
      <c r="P7" s="4" t="s">
        <v>779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3</v>
      </c>
      <c r="BB7" s="24">
        <v>1</v>
      </c>
      <c r="BC7" s="24">
        <v>2</v>
      </c>
      <c r="BD7" s="24">
        <f t="shared" ref="BD7:BD18" si="5">+BB7+BC7</f>
        <v>3</v>
      </c>
      <c r="BE7" s="85">
        <v>0</v>
      </c>
      <c r="BF7" s="84">
        <f t="shared" ref="BF7:BJ18" si="6">+BK7+BA7</f>
        <v>28</v>
      </c>
      <c r="BG7" s="24">
        <f t="shared" si="6"/>
        <v>5</v>
      </c>
      <c r="BH7" s="24">
        <f t="shared" si="6"/>
        <v>5</v>
      </c>
      <c r="BI7" s="24">
        <f t="shared" si="6"/>
        <v>10</v>
      </c>
      <c r="BJ7" s="85">
        <f t="shared" si="6"/>
        <v>2</v>
      </c>
      <c r="BK7" s="24">
        <v>25</v>
      </c>
      <c r="BL7" s="24">
        <v>4</v>
      </c>
      <c r="BM7" s="24">
        <v>3</v>
      </c>
      <c r="BN7" s="24">
        <f t="shared" ref="BN7:BN18" si="7">+BL7+BM7</f>
        <v>7</v>
      </c>
      <c r="BO7" s="85">
        <v>2</v>
      </c>
      <c r="BP7" s="45"/>
      <c r="BQ7" s="40"/>
      <c r="BR7" s="30">
        <v>9</v>
      </c>
      <c r="BS7" s="23" t="s">
        <v>449</v>
      </c>
      <c r="BT7" s="23"/>
      <c r="BU7" s="23"/>
      <c r="BV7" s="23"/>
      <c r="BW7" s="24"/>
      <c r="BX7" s="23"/>
      <c r="BY7" s="84">
        <v>0</v>
      </c>
      <c r="BZ7" s="24">
        <v>0</v>
      </c>
      <c r="CA7" s="24">
        <v>0</v>
      </c>
      <c r="CB7" s="24">
        <f t="shared" si="2"/>
        <v>0</v>
      </c>
      <c r="CC7" s="85">
        <v>0</v>
      </c>
      <c r="CD7" s="84">
        <f t="shared" si="3"/>
        <v>2</v>
      </c>
      <c r="CE7" s="24">
        <f t="shared" si="3"/>
        <v>0</v>
      </c>
      <c r="CF7" s="24">
        <f t="shared" si="3"/>
        <v>0</v>
      </c>
      <c r="CG7" s="24">
        <f t="shared" si="3"/>
        <v>0</v>
      </c>
      <c r="CH7" s="85">
        <f t="shared" si="3"/>
        <v>0</v>
      </c>
      <c r="CI7" s="24">
        <v>2</v>
      </c>
      <c r="CJ7" s="24">
        <v>0</v>
      </c>
      <c r="CK7" s="24">
        <v>0</v>
      </c>
      <c r="CL7" s="24">
        <f t="shared" si="4"/>
        <v>0</v>
      </c>
      <c r="CM7" s="85">
        <v>0</v>
      </c>
      <c r="CN7" s="45"/>
    </row>
    <row r="8" spans="1:92" ht="15.95" customHeight="1" x14ac:dyDescent="0.25">
      <c r="A8" s="40"/>
      <c r="B8" s="9" t="s">
        <v>711</v>
      </c>
      <c r="C8" s="82" t="s">
        <v>161</v>
      </c>
      <c r="D8" s="35"/>
      <c r="E8" s="82"/>
      <c r="F8" s="35"/>
      <c r="G8" s="9">
        <v>2</v>
      </c>
      <c r="H8" s="9">
        <v>0</v>
      </c>
      <c r="I8" s="9">
        <v>0</v>
      </c>
      <c r="J8" s="9">
        <f t="shared" si="0"/>
        <v>4</v>
      </c>
      <c r="K8" s="83">
        <f t="shared" si="1"/>
        <v>1</v>
      </c>
      <c r="L8" s="9">
        <f>+$BB$118</f>
        <v>6</v>
      </c>
      <c r="M8" s="9">
        <v>1</v>
      </c>
      <c r="N8" s="9">
        <f>+$BC$118</f>
        <v>10</v>
      </c>
      <c r="O8" s="9">
        <f>+$BE$118</f>
        <v>0</v>
      </c>
      <c r="P8" s="9" t="s">
        <v>780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8">+AD8+AE8+AF8</f>
        <v>18</v>
      </c>
      <c r="AD8" s="24">
        <f t="shared" ref="AD8:AF15" si="9">SUMIF($V$23:$V$30,$V8,AD$23:AD$30)+SUMIF($V$38:$V$45,$V8,AD$38:AD$45)</f>
        <v>12</v>
      </c>
      <c r="AE8" s="24">
        <f t="shared" si="9"/>
        <v>3</v>
      </c>
      <c r="AF8" s="24">
        <f t="shared" si="9"/>
        <v>3</v>
      </c>
      <c r="AG8" s="115">
        <f t="shared" ref="AG8:AG16" si="10">+(AD8*2+AF8)/(2*AC8)</f>
        <v>0.75</v>
      </c>
      <c r="AH8" s="115"/>
      <c r="AI8" s="24">
        <f t="shared" ref="AI8:AK15" si="11">SUMIF($V$23:$V$30,$V8,AI$23:AI$30)+SUMIF($V$38:$V$45,$V8,AI$38:AI$45)</f>
        <v>35</v>
      </c>
      <c r="AJ8" s="24">
        <f t="shared" si="11"/>
        <v>0</v>
      </c>
      <c r="AK8" s="24">
        <f t="shared" si="11"/>
        <v>2</v>
      </c>
      <c r="AL8" s="26">
        <f t="shared" ref="AL8:AL16" si="12">+AI8/AC8</f>
        <v>1.9444444444444444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2</v>
      </c>
      <c r="BB8" s="24">
        <v>0</v>
      </c>
      <c r="BC8" s="24">
        <v>0</v>
      </c>
      <c r="BD8" s="24">
        <f t="shared" si="5"/>
        <v>0</v>
      </c>
      <c r="BE8" s="85">
        <v>0</v>
      </c>
      <c r="BF8" s="84">
        <f t="shared" si="6"/>
        <v>18</v>
      </c>
      <c r="BG8" s="24">
        <f t="shared" si="6"/>
        <v>0</v>
      </c>
      <c r="BH8" s="24">
        <f t="shared" si="6"/>
        <v>1</v>
      </c>
      <c r="BI8" s="24">
        <f t="shared" si="6"/>
        <v>1</v>
      </c>
      <c r="BJ8" s="85">
        <f t="shared" si="6"/>
        <v>0</v>
      </c>
      <c r="BK8" s="24">
        <v>16</v>
      </c>
      <c r="BL8" s="24">
        <v>0</v>
      </c>
      <c r="BM8" s="24">
        <v>1</v>
      </c>
      <c r="BN8" s="24">
        <f t="shared" si="7"/>
        <v>1</v>
      </c>
      <c r="BO8" s="85">
        <v>0</v>
      </c>
      <c r="BP8" s="45"/>
      <c r="BQ8" s="40"/>
      <c r="BR8" s="30">
        <v>8</v>
      </c>
      <c r="BS8" s="23" t="s">
        <v>492</v>
      </c>
      <c r="BT8" s="23"/>
      <c r="BU8" s="23"/>
      <c r="BV8" s="23"/>
      <c r="BW8" s="24"/>
      <c r="BX8" s="23"/>
      <c r="BY8" s="84">
        <v>2</v>
      </c>
      <c r="BZ8" s="24">
        <v>1</v>
      </c>
      <c r="CA8" s="24">
        <v>1</v>
      </c>
      <c r="CB8" s="24">
        <f t="shared" si="2"/>
        <v>2</v>
      </c>
      <c r="CC8" s="85">
        <v>0</v>
      </c>
      <c r="CD8" s="84">
        <f t="shared" si="3"/>
        <v>7</v>
      </c>
      <c r="CE8" s="24">
        <f t="shared" si="3"/>
        <v>2</v>
      </c>
      <c r="CF8" s="24">
        <f t="shared" si="3"/>
        <v>5</v>
      </c>
      <c r="CG8" s="24">
        <f t="shared" si="3"/>
        <v>7</v>
      </c>
      <c r="CH8" s="85">
        <f t="shared" si="3"/>
        <v>2</v>
      </c>
      <c r="CI8" s="24">
        <v>5</v>
      </c>
      <c r="CJ8" s="24">
        <v>1</v>
      </c>
      <c r="CK8" s="24">
        <v>4</v>
      </c>
      <c r="CL8" s="24">
        <f t="shared" si="4"/>
        <v>5</v>
      </c>
      <c r="CM8" s="85">
        <v>2</v>
      </c>
      <c r="CN8" s="45"/>
    </row>
    <row r="9" spans="1:92" ht="15.95" customHeight="1" x14ac:dyDescent="0.25">
      <c r="A9" s="40"/>
      <c r="B9" s="5" t="s">
        <v>709</v>
      </c>
      <c r="C9" s="6" t="s">
        <v>160</v>
      </c>
      <c r="D9" s="11"/>
      <c r="E9" s="11"/>
      <c r="F9" s="11"/>
      <c r="G9" s="5">
        <v>1</v>
      </c>
      <c r="H9" s="5">
        <v>1</v>
      </c>
      <c r="I9" s="5">
        <v>0</v>
      </c>
      <c r="J9" s="5">
        <f t="shared" si="0"/>
        <v>2</v>
      </c>
      <c r="K9" s="38">
        <f t="shared" si="1"/>
        <v>0.5</v>
      </c>
      <c r="L9" s="5">
        <f>+$BB$58</f>
        <v>4</v>
      </c>
      <c r="M9" s="5">
        <v>5</v>
      </c>
      <c r="N9" s="5">
        <f>+$BC$58</f>
        <v>7</v>
      </c>
      <c r="O9" s="5">
        <f>+$BE$58</f>
        <v>0</v>
      </c>
      <c r="P9" s="5" t="s">
        <v>780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8"/>
        <v>17</v>
      </c>
      <c r="AD9" s="24">
        <f t="shared" si="9"/>
        <v>11</v>
      </c>
      <c r="AE9" s="24">
        <f t="shared" si="9"/>
        <v>4</v>
      </c>
      <c r="AF9" s="24">
        <f t="shared" si="9"/>
        <v>2</v>
      </c>
      <c r="AG9" s="115">
        <f t="shared" si="10"/>
        <v>0.70588235294117652</v>
      </c>
      <c r="AH9" s="115"/>
      <c r="AI9" s="24">
        <f t="shared" si="11"/>
        <v>35</v>
      </c>
      <c r="AJ9" s="24">
        <f t="shared" si="11"/>
        <v>1</v>
      </c>
      <c r="AK9" s="24">
        <f t="shared" si="11"/>
        <v>3</v>
      </c>
      <c r="AL9" s="26">
        <f t="shared" si="12"/>
        <v>2.0588235294117645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2</v>
      </c>
      <c r="BB9" s="24">
        <v>0</v>
      </c>
      <c r="BC9" s="24">
        <v>2</v>
      </c>
      <c r="BD9" s="24">
        <f t="shared" si="5"/>
        <v>2</v>
      </c>
      <c r="BE9" s="85">
        <v>2</v>
      </c>
      <c r="BF9" s="84">
        <f t="shared" si="6"/>
        <v>24</v>
      </c>
      <c r="BG9" s="24">
        <f t="shared" si="6"/>
        <v>32</v>
      </c>
      <c r="BH9" s="24">
        <f t="shared" si="6"/>
        <v>24</v>
      </c>
      <c r="BI9" s="24">
        <f t="shared" si="6"/>
        <v>56</v>
      </c>
      <c r="BJ9" s="85">
        <f t="shared" si="6"/>
        <v>10</v>
      </c>
      <c r="BK9" s="24">
        <v>22</v>
      </c>
      <c r="BL9" s="24">
        <v>32</v>
      </c>
      <c r="BM9" s="24">
        <v>22</v>
      </c>
      <c r="BN9" s="24">
        <f t="shared" si="7"/>
        <v>54</v>
      </c>
      <c r="BO9" s="85">
        <v>8</v>
      </c>
      <c r="BP9" s="45"/>
      <c r="BQ9" s="40"/>
      <c r="BR9" s="30">
        <v>6</v>
      </c>
      <c r="BS9" s="23" t="s">
        <v>551</v>
      </c>
      <c r="BT9" s="23"/>
      <c r="BU9" s="23"/>
      <c r="BV9" s="23"/>
      <c r="BW9" s="24"/>
      <c r="BX9" s="23"/>
      <c r="BY9" s="84">
        <v>0</v>
      </c>
      <c r="BZ9" s="24">
        <v>0</v>
      </c>
      <c r="CA9" s="24">
        <v>0</v>
      </c>
      <c r="CB9" s="24">
        <f t="shared" si="2"/>
        <v>0</v>
      </c>
      <c r="CC9" s="85">
        <v>0</v>
      </c>
      <c r="CD9" s="84">
        <f t="shared" si="3"/>
        <v>1</v>
      </c>
      <c r="CE9" s="24">
        <f t="shared" si="3"/>
        <v>0</v>
      </c>
      <c r="CF9" s="24">
        <f t="shared" si="3"/>
        <v>0</v>
      </c>
      <c r="CG9" s="24">
        <f t="shared" si="3"/>
        <v>0</v>
      </c>
      <c r="CH9" s="85">
        <f t="shared" si="3"/>
        <v>0</v>
      </c>
      <c r="CI9" s="24">
        <v>1</v>
      </c>
      <c r="CJ9" s="24">
        <v>0</v>
      </c>
      <c r="CK9" s="24">
        <v>0</v>
      </c>
      <c r="CL9" s="24">
        <f t="shared" si="4"/>
        <v>0</v>
      </c>
      <c r="CM9" s="85">
        <v>0</v>
      </c>
      <c r="CN9" s="45"/>
    </row>
    <row r="10" spans="1:92" ht="15.95" customHeight="1" x14ac:dyDescent="0.25">
      <c r="A10" s="46"/>
      <c r="B10" s="5" t="s">
        <v>710</v>
      </c>
      <c r="C10" s="6" t="s">
        <v>47</v>
      </c>
      <c r="D10" s="11"/>
      <c r="E10" s="11"/>
      <c r="F10" s="11"/>
      <c r="G10" s="5">
        <v>1</v>
      </c>
      <c r="H10" s="5">
        <v>1</v>
      </c>
      <c r="I10" s="5">
        <v>0</v>
      </c>
      <c r="J10" s="5">
        <f t="shared" si="0"/>
        <v>2</v>
      </c>
      <c r="K10" s="38">
        <f t="shared" si="1"/>
        <v>0.5</v>
      </c>
      <c r="L10" s="5">
        <f>+$BB$45</f>
        <v>7</v>
      </c>
      <c r="M10" s="5">
        <v>6</v>
      </c>
      <c r="N10" s="5">
        <f>+$BC$45</f>
        <v>11</v>
      </c>
      <c r="O10" s="5">
        <f>+$BE$45</f>
        <v>8</v>
      </c>
      <c r="P10" s="5" t="s">
        <v>781</v>
      </c>
      <c r="Q10" s="46"/>
      <c r="R10" s="46"/>
      <c r="U10" s="30">
        <v>7.5</v>
      </c>
      <c r="V10" s="23" t="s">
        <v>16</v>
      </c>
      <c r="X10" s="23"/>
      <c r="Y10" s="23"/>
      <c r="Z10" s="23" t="s">
        <v>17</v>
      </c>
      <c r="AB10" s="24"/>
      <c r="AC10" s="24">
        <f>+AD10+AE10+AF10</f>
        <v>21</v>
      </c>
      <c r="AD10" s="24">
        <f t="shared" ref="AD10:AF14" si="13">SUMIF($V$23:$V$30,$V10,AD$23:AD$30)+SUMIF($V$38:$V$45,$V10,AD$38:AD$45)</f>
        <v>7</v>
      </c>
      <c r="AE10" s="24">
        <f t="shared" si="13"/>
        <v>10</v>
      </c>
      <c r="AF10" s="24">
        <f t="shared" si="13"/>
        <v>4</v>
      </c>
      <c r="AG10" s="115">
        <f>+(AD10*2+AF10)/(2*AC10)</f>
        <v>0.42857142857142855</v>
      </c>
      <c r="AH10" s="115"/>
      <c r="AI10" s="24">
        <f t="shared" ref="AI10:AK14" si="14">SUMIF($V$23:$V$30,$V10,AI$23:AI$30)+SUMIF($V$38:$V$45,$V10,AI$38:AI$45)</f>
        <v>57</v>
      </c>
      <c r="AJ10" s="24">
        <f t="shared" si="14"/>
        <v>0</v>
      </c>
      <c r="AK10" s="24">
        <f t="shared" si="14"/>
        <v>3</v>
      </c>
      <c r="AL10" s="26">
        <f>+AI10/AC10</f>
        <v>2.7142857142857144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2</v>
      </c>
      <c r="BB10" s="24">
        <v>2</v>
      </c>
      <c r="BC10" s="24">
        <v>2</v>
      </c>
      <c r="BD10" s="24">
        <f t="shared" si="5"/>
        <v>4</v>
      </c>
      <c r="BE10" s="85">
        <v>0</v>
      </c>
      <c r="BF10" s="84">
        <f t="shared" si="6"/>
        <v>24</v>
      </c>
      <c r="BG10" s="24">
        <f t="shared" si="6"/>
        <v>25</v>
      </c>
      <c r="BH10" s="24">
        <f t="shared" si="6"/>
        <v>35</v>
      </c>
      <c r="BI10" s="24">
        <f t="shared" si="6"/>
        <v>60</v>
      </c>
      <c r="BJ10" s="85">
        <f t="shared" si="6"/>
        <v>6</v>
      </c>
      <c r="BK10" s="24">
        <v>22</v>
      </c>
      <c r="BL10" s="24">
        <v>23</v>
      </c>
      <c r="BM10" s="24">
        <v>33</v>
      </c>
      <c r="BN10" s="24">
        <f t="shared" si="7"/>
        <v>56</v>
      </c>
      <c r="BO10" s="85">
        <v>6</v>
      </c>
      <c r="BP10" s="45"/>
      <c r="BQ10" s="46"/>
      <c r="BR10" s="30">
        <v>9</v>
      </c>
      <c r="BS10" s="23" t="s">
        <v>305</v>
      </c>
      <c r="BT10" s="23"/>
      <c r="BU10" s="23"/>
      <c r="BV10" s="23"/>
      <c r="BW10" s="24"/>
      <c r="BX10" s="23"/>
      <c r="BY10" s="84">
        <v>3</v>
      </c>
      <c r="BZ10" s="24">
        <v>2</v>
      </c>
      <c r="CA10" s="24">
        <v>0</v>
      </c>
      <c r="CB10" s="24">
        <f t="shared" si="2"/>
        <v>2</v>
      </c>
      <c r="CC10" s="85">
        <v>2</v>
      </c>
      <c r="CD10" s="84">
        <f t="shared" si="3"/>
        <v>15</v>
      </c>
      <c r="CE10" s="24">
        <f t="shared" si="3"/>
        <v>9</v>
      </c>
      <c r="CF10" s="24">
        <f t="shared" si="3"/>
        <v>13</v>
      </c>
      <c r="CG10" s="24">
        <f t="shared" si="3"/>
        <v>22</v>
      </c>
      <c r="CH10" s="85">
        <f t="shared" si="3"/>
        <v>6</v>
      </c>
      <c r="CI10" s="24">
        <v>12</v>
      </c>
      <c r="CJ10" s="24">
        <v>7</v>
      </c>
      <c r="CK10" s="24">
        <v>13</v>
      </c>
      <c r="CL10" s="24">
        <f>+CJ10+CK10</f>
        <v>20</v>
      </c>
      <c r="CM10" s="85">
        <v>4</v>
      </c>
      <c r="CN10" s="45"/>
    </row>
    <row r="11" spans="1:92" ht="15.95" customHeight="1" thickBot="1" x14ac:dyDescent="0.3">
      <c r="A11" s="46"/>
      <c r="B11" s="5" t="s">
        <v>731</v>
      </c>
      <c r="C11" s="6" t="s">
        <v>15</v>
      </c>
      <c r="D11" s="11"/>
      <c r="E11" s="6"/>
      <c r="F11" s="11"/>
      <c r="G11" s="5">
        <v>0</v>
      </c>
      <c r="H11" s="5">
        <v>2</v>
      </c>
      <c r="I11" s="5">
        <v>0</v>
      </c>
      <c r="J11" s="5">
        <f t="shared" si="0"/>
        <v>0</v>
      </c>
      <c r="K11" s="38">
        <f t="shared" si="1"/>
        <v>0</v>
      </c>
      <c r="L11" s="5">
        <f>+$BB$131</f>
        <v>5</v>
      </c>
      <c r="M11" s="5">
        <v>10</v>
      </c>
      <c r="N11" s="5">
        <f>+$BC$131</f>
        <v>5</v>
      </c>
      <c r="O11" s="5">
        <f>+$BE$131</f>
        <v>4</v>
      </c>
      <c r="P11" s="5" t="s">
        <v>781</v>
      </c>
      <c r="Q11" s="46"/>
      <c r="R11" s="46"/>
      <c r="U11" s="30">
        <v>7.5</v>
      </c>
      <c r="V11" s="23" t="s">
        <v>98</v>
      </c>
      <c r="X11" s="23"/>
      <c r="Y11" s="23"/>
      <c r="Z11" s="23" t="s">
        <v>19</v>
      </c>
      <c r="AB11" s="24"/>
      <c r="AC11" s="24">
        <f>+AD11+AE11+AF11</f>
        <v>18</v>
      </c>
      <c r="AD11" s="24">
        <f t="shared" si="13"/>
        <v>11</v>
      </c>
      <c r="AE11" s="24">
        <f t="shared" si="13"/>
        <v>5</v>
      </c>
      <c r="AF11" s="24">
        <f t="shared" si="13"/>
        <v>2</v>
      </c>
      <c r="AG11" s="115">
        <f>+(AD11*2+AF11)/(2*AC11)</f>
        <v>0.66666666666666663</v>
      </c>
      <c r="AH11" s="115"/>
      <c r="AI11" s="24">
        <f t="shared" si="14"/>
        <v>50</v>
      </c>
      <c r="AJ11" s="24">
        <f t="shared" si="14"/>
        <v>1</v>
      </c>
      <c r="AK11" s="24">
        <f t="shared" si="14"/>
        <v>3</v>
      </c>
      <c r="AL11" s="26">
        <f>+AI11/AC11</f>
        <v>2.7777777777777777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2</v>
      </c>
      <c r="BB11" s="24">
        <v>0</v>
      </c>
      <c r="BC11" s="24">
        <v>0</v>
      </c>
      <c r="BD11" s="24">
        <f t="shared" si="5"/>
        <v>0</v>
      </c>
      <c r="BE11" s="85">
        <v>2</v>
      </c>
      <c r="BF11" s="84">
        <f t="shared" si="6"/>
        <v>22</v>
      </c>
      <c r="BG11" s="24">
        <f t="shared" si="6"/>
        <v>5</v>
      </c>
      <c r="BH11" s="24">
        <f t="shared" si="6"/>
        <v>10</v>
      </c>
      <c r="BI11" s="24">
        <f t="shared" si="6"/>
        <v>15</v>
      </c>
      <c r="BJ11" s="85">
        <f t="shared" si="6"/>
        <v>10</v>
      </c>
      <c r="BK11" s="24">
        <v>20</v>
      </c>
      <c r="BL11" s="24">
        <v>5</v>
      </c>
      <c r="BM11" s="24">
        <v>10</v>
      </c>
      <c r="BN11" s="24">
        <f t="shared" si="7"/>
        <v>15</v>
      </c>
      <c r="BO11" s="85">
        <v>8</v>
      </c>
      <c r="BP11" s="45"/>
      <c r="BQ11" s="46"/>
      <c r="BR11" s="30">
        <v>8</v>
      </c>
      <c r="BS11" s="23" t="s">
        <v>552</v>
      </c>
      <c r="BT11" s="23"/>
      <c r="BU11" s="23"/>
      <c r="BV11" s="23"/>
      <c r="BW11" s="24"/>
      <c r="BX11" s="23"/>
      <c r="BY11" s="84">
        <v>2</v>
      </c>
      <c r="BZ11" s="24">
        <v>0</v>
      </c>
      <c r="CA11" s="24">
        <v>1</v>
      </c>
      <c r="CB11" s="24">
        <f t="shared" si="2"/>
        <v>1</v>
      </c>
      <c r="CC11" s="85">
        <v>0</v>
      </c>
      <c r="CD11" s="84">
        <f t="shared" si="3"/>
        <v>12</v>
      </c>
      <c r="CE11" s="24">
        <f t="shared" si="3"/>
        <v>1</v>
      </c>
      <c r="CF11" s="24">
        <f t="shared" si="3"/>
        <v>11</v>
      </c>
      <c r="CG11" s="24">
        <f t="shared" si="3"/>
        <v>12</v>
      </c>
      <c r="CH11" s="85">
        <f t="shared" si="3"/>
        <v>0</v>
      </c>
      <c r="CI11" s="24">
        <v>10</v>
      </c>
      <c r="CJ11" s="24">
        <v>1</v>
      </c>
      <c r="CK11" s="24">
        <v>10</v>
      </c>
      <c r="CL11" s="24">
        <f t="shared" ref="CL11" si="15">+CJ11+CK11</f>
        <v>11</v>
      </c>
      <c r="CM11" s="85">
        <v>0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8</v>
      </c>
      <c r="H12" s="9">
        <f>SUM(H4:H11)</f>
        <v>8</v>
      </c>
      <c r="I12" s="9">
        <f>SUM(I4:I11)</f>
        <v>0</v>
      </c>
      <c r="J12" s="9"/>
      <c r="K12" s="9"/>
      <c r="L12" s="9">
        <f>SUM(L4:L11)</f>
        <v>32</v>
      </c>
      <c r="M12" s="9">
        <f>SUM(M4:M11)</f>
        <v>32</v>
      </c>
      <c r="N12" s="9">
        <f>SUM(N4:N11)</f>
        <v>49</v>
      </c>
      <c r="O12" s="9">
        <f>SUM(O4:O11)</f>
        <v>28</v>
      </c>
      <c r="P12" s="9"/>
      <c r="Q12" s="46"/>
      <c r="R12" s="46"/>
      <c r="U12" s="30">
        <v>7</v>
      </c>
      <c r="V12" s="23" t="s">
        <v>24</v>
      </c>
      <c r="X12" s="23"/>
      <c r="Y12" s="23"/>
      <c r="Z12" s="23" t="s">
        <v>25</v>
      </c>
      <c r="AB12" s="24"/>
      <c r="AC12" s="24">
        <f>+AD12+AE12+AF12</f>
        <v>21</v>
      </c>
      <c r="AD12" s="24">
        <f t="shared" si="13"/>
        <v>9</v>
      </c>
      <c r="AE12" s="24">
        <f t="shared" si="13"/>
        <v>9</v>
      </c>
      <c r="AF12" s="24">
        <f t="shared" si="13"/>
        <v>3</v>
      </c>
      <c r="AG12" s="115">
        <f>+(AD12*2+AF12)/(2*AC12)</f>
        <v>0.5</v>
      </c>
      <c r="AH12" s="115"/>
      <c r="AI12" s="24">
        <f t="shared" si="14"/>
        <v>59</v>
      </c>
      <c r="AJ12" s="24">
        <f t="shared" si="14"/>
        <v>2</v>
      </c>
      <c r="AK12" s="24">
        <f t="shared" si="14"/>
        <v>0</v>
      </c>
      <c r="AL12" s="26">
        <f>+AI12/AC12</f>
        <v>2.8095238095238093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5"/>
        <v>0</v>
      </c>
      <c r="BE12" s="85">
        <v>0</v>
      </c>
      <c r="BF12" s="84">
        <f t="shared" si="6"/>
        <v>22</v>
      </c>
      <c r="BG12" s="24">
        <f t="shared" si="6"/>
        <v>2</v>
      </c>
      <c r="BH12" s="24">
        <f t="shared" si="6"/>
        <v>14</v>
      </c>
      <c r="BI12" s="24">
        <f t="shared" si="6"/>
        <v>16</v>
      </c>
      <c r="BJ12" s="85">
        <f t="shared" si="6"/>
        <v>2</v>
      </c>
      <c r="BK12" s="24">
        <v>22</v>
      </c>
      <c r="BL12" s="24">
        <v>2</v>
      </c>
      <c r="BM12" s="24">
        <v>14</v>
      </c>
      <c r="BN12" s="24">
        <f t="shared" si="7"/>
        <v>16</v>
      </c>
      <c r="BO12" s="85">
        <v>2</v>
      </c>
      <c r="BP12" s="45"/>
      <c r="BQ12" s="46"/>
      <c r="BR12" s="30">
        <v>8</v>
      </c>
      <c r="BS12" s="23" t="s">
        <v>447</v>
      </c>
      <c r="BT12" s="23"/>
      <c r="BU12" s="23"/>
      <c r="BV12" s="23"/>
      <c r="BW12" s="24"/>
      <c r="BX12" s="23"/>
      <c r="BY12" s="84">
        <v>0</v>
      </c>
      <c r="BZ12" s="24">
        <v>0</v>
      </c>
      <c r="CA12" s="24">
        <v>0</v>
      </c>
      <c r="CB12" s="24">
        <f t="shared" si="2"/>
        <v>0</v>
      </c>
      <c r="CC12" s="85">
        <v>0</v>
      </c>
      <c r="CD12" s="84">
        <f t="shared" si="3"/>
        <v>2</v>
      </c>
      <c r="CE12" s="24">
        <f t="shared" si="3"/>
        <v>0</v>
      </c>
      <c r="CF12" s="24">
        <f t="shared" si="3"/>
        <v>1</v>
      </c>
      <c r="CG12" s="24">
        <f t="shared" si="3"/>
        <v>1</v>
      </c>
      <c r="CH12" s="85">
        <f t="shared" si="3"/>
        <v>0</v>
      </c>
      <c r="CI12" s="24">
        <v>2</v>
      </c>
      <c r="CJ12" s="24">
        <v>0</v>
      </c>
      <c r="CK12" s="24">
        <v>1</v>
      </c>
      <c r="CL12" s="24">
        <f>+CJ12+CK12</f>
        <v>1</v>
      </c>
      <c r="CM12" s="85">
        <v>0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7.5</v>
      </c>
      <c r="V13" s="23" t="s">
        <v>111</v>
      </c>
      <c r="X13" s="23"/>
      <c r="Y13" s="23"/>
      <c r="Z13" s="23" t="s">
        <v>21</v>
      </c>
      <c r="AB13" s="24"/>
      <c r="AC13" s="24">
        <f>+AD13+AE13+AF13</f>
        <v>14</v>
      </c>
      <c r="AD13" s="24">
        <f t="shared" si="13"/>
        <v>4</v>
      </c>
      <c r="AE13" s="24">
        <f t="shared" si="13"/>
        <v>8</v>
      </c>
      <c r="AF13" s="24">
        <f t="shared" si="13"/>
        <v>2</v>
      </c>
      <c r="AG13" s="115">
        <f>+(AD13*2+AF13)/(2*AC13)</f>
        <v>0.35714285714285715</v>
      </c>
      <c r="AH13" s="115"/>
      <c r="AI13" s="24">
        <f t="shared" si="14"/>
        <v>42</v>
      </c>
      <c r="AJ13" s="24">
        <f t="shared" si="14"/>
        <v>2</v>
      </c>
      <c r="AK13" s="24">
        <f t="shared" si="14"/>
        <v>1</v>
      </c>
      <c r="AL13" s="26">
        <f>+AI13/AC13</f>
        <v>3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2</v>
      </c>
      <c r="BB13" s="24">
        <v>3</v>
      </c>
      <c r="BC13" s="24">
        <v>0</v>
      </c>
      <c r="BD13" s="24">
        <f t="shared" si="5"/>
        <v>3</v>
      </c>
      <c r="BE13" s="85">
        <v>0</v>
      </c>
      <c r="BF13" s="84">
        <f t="shared" si="6"/>
        <v>23</v>
      </c>
      <c r="BG13" s="24">
        <f t="shared" si="6"/>
        <v>12</v>
      </c>
      <c r="BH13" s="24">
        <f t="shared" si="6"/>
        <v>7</v>
      </c>
      <c r="BI13" s="24">
        <f t="shared" si="6"/>
        <v>19</v>
      </c>
      <c r="BJ13" s="85">
        <f t="shared" si="6"/>
        <v>10</v>
      </c>
      <c r="BK13" s="24">
        <v>21</v>
      </c>
      <c r="BL13" s="24">
        <v>9</v>
      </c>
      <c r="BM13" s="24">
        <v>7</v>
      </c>
      <c r="BN13" s="24">
        <f t="shared" si="7"/>
        <v>16</v>
      </c>
      <c r="BO13" s="85">
        <v>10</v>
      </c>
      <c r="BP13" s="45"/>
      <c r="BQ13" s="47"/>
      <c r="BR13" s="30">
        <v>7</v>
      </c>
      <c r="BS13" s="23" t="s">
        <v>657</v>
      </c>
      <c r="BT13" s="23"/>
      <c r="BU13" s="23"/>
      <c r="BV13" s="23"/>
      <c r="BW13" s="24"/>
      <c r="BX13" s="23"/>
      <c r="BY13" s="84">
        <v>0</v>
      </c>
      <c r="BZ13" s="24">
        <v>0</v>
      </c>
      <c r="CA13" s="24">
        <v>0</v>
      </c>
      <c r="CB13" s="24">
        <f t="shared" si="2"/>
        <v>0</v>
      </c>
      <c r="CC13" s="85">
        <v>0</v>
      </c>
      <c r="CD13" s="84">
        <f t="shared" si="3"/>
        <v>3</v>
      </c>
      <c r="CE13" s="24">
        <f t="shared" si="3"/>
        <v>0</v>
      </c>
      <c r="CF13" s="24">
        <f t="shared" si="3"/>
        <v>1</v>
      </c>
      <c r="CG13" s="24">
        <f t="shared" si="3"/>
        <v>1</v>
      </c>
      <c r="CH13" s="85">
        <f t="shared" si="3"/>
        <v>0</v>
      </c>
      <c r="CI13" s="24">
        <v>3</v>
      </c>
      <c r="CJ13" s="24">
        <v>0</v>
      </c>
      <c r="CK13" s="24">
        <v>1</v>
      </c>
      <c r="CL13" s="24">
        <f t="shared" ref="CL13" si="16">+CJ13+CK13</f>
        <v>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24 Summary:</v>
      </c>
      <c r="C14" s="54"/>
      <c r="D14" s="54"/>
      <c r="E14" s="116">
        <v>44977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97</v>
      </c>
      <c r="X14" s="23"/>
      <c r="Y14" s="23"/>
      <c r="Z14" s="23" t="s">
        <v>132</v>
      </c>
      <c r="AB14" s="24"/>
      <c r="AC14" s="24">
        <f>+AD14+AE14+AF14</f>
        <v>24</v>
      </c>
      <c r="AD14" s="24">
        <f t="shared" si="13"/>
        <v>5</v>
      </c>
      <c r="AE14" s="24">
        <f t="shared" si="13"/>
        <v>15</v>
      </c>
      <c r="AF14" s="24">
        <f t="shared" si="13"/>
        <v>4</v>
      </c>
      <c r="AG14" s="115">
        <f>+(AD14*2+AF14)/(2*AC14)</f>
        <v>0.29166666666666669</v>
      </c>
      <c r="AH14" s="115"/>
      <c r="AI14" s="24">
        <f t="shared" si="14"/>
        <v>76</v>
      </c>
      <c r="AJ14" s="24">
        <f t="shared" si="14"/>
        <v>3</v>
      </c>
      <c r="AK14" s="24">
        <f t="shared" si="14"/>
        <v>0</v>
      </c>
      <c r="AL14" s="26">
        <f>+AI14/AC14</f>
        <v>3.1666666666666665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2</v>
      </c>
      <c r="BB14" s="24">
        <v>0</v>
      </c>
      <c r="BC14" s="24">
        <v>0</v>
      </c>
      <c r="BD14" s="24">
        <f t="shared" si="5"/>
        <v>0</v>
      </c>
      <c r="BE14" s="85">
        <v>0</v>
      </c>
      <c r="BF14" s="84">
        <f t="shared" si="6"/>
        <v>22</v>
      </c>
      <c r="BG14" s="24">
        <f t="shared" si="6"/>
        <v>1</v>
      </c>
      <c r="BH14" s="24">
        <f t="shared" si="6"/>
        <v>6</v>
      </c>
      <c r="BI14" s="24">
        <f t="shared" si="6"/>
        <v>7</v>
      </c>
      <c r="BJ14" s="85">
        <f t="shared" si="6"/>
        <v>0</v>
      </c>
      <c r="BK14" s="24">
        <v>20</v>
      </c>
      <c r="BL14" s="24">
        <v>1</v>
      </c>
      <c r="BM14" s="24">
        <v>6</v>
      </c>
      <c r="BN14" s="24">
        <f t="shared" si="7"/>
        <v>7</v>
      </c>
      <c r="BO14" s="85">
        <v>0</v>
      </c>
      <c r="BP14" s="45"/>
      <c r="BQ14" s="47"/>
      <c r="BR14" s="30">
        <v>9.5</v>
      </c>
      <c r="BS14" s="23" t="s">
        <v>381</v>
      </c>
      <c r="BT14" s="23"/>
      <c r="BU14" s="23"/>
      <c r="BV14" s="23"/>
      <c r="BW14" s="24"/>
      <c r="BX14" s="23"/>
      <c r="BY14" s="84">
        <v>1</v>
      </c>
      <c r="BZ14" s="24">
        <v>0</v>
      </c>
      <c r="CA14" s="24">
        <v>0</v>
      </c>
      <c r="CB14" s="24">
        <f t="shared" si="2"/>
        <v>0</v>
      </c>
      <c r="CC14" s="85">
        <v>0</v>
      </c>
      <c r="CD14" s="84">
        <f t="shared" si="3"/>
        <v>2</v>
      </c>
      <c r="CE14" s="24">
        <f t="shared" si="3"/>
        <v>1</v>
      </c>
      <c r="CF14" s="24">
        <f t="shared" si="3"/>
        <v>1</v>
      </c>
      <c r="CG14" s="24">
        <f t="shared" si="3"/>
        <v>2</v>
      </c>
      <c r="CH14" s="85">
        <f t="shared" si="3"/>
        <v>0</v>
      </c>
      <c r="CI14" s="24">
        <v>1</v>
      </c>
      <c r="CJ14" s="24">
        <v>1</v>
      </c>
      <c r="CK14" s="24">
        <v>1</v>
      </c>
      <c r="CL14" s="24">
        <f>+CJ14+CK14</f>
        <v>2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6" t="s">
        <v>789</v>
      </c>
      <c r="D15" s="11"/>
      <c r="E15" s="23"/>
      <c r="F15" s="23"/>
      <c r="G15" s="5">
        <v>0</v>
      </c>
      <c r="H15" s="24"/>
      <c r="I15" s="23"/>
      <c r="J15" s="23"/>
      <c r="K15" s="23"/>
      <c r="L15" s="23"/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ref="AC15:AC16" si="17">+AD15+AE15+AF15</f>
        <v>5</v>
      </c>
      <c r="AD15" s="24">
        <f t="shared" si="9"/>
        <v>1</v>
      </c>
      <c r="AE15" s="24">
        <f t="shared" si="9"/>
        <v>4</v>
      </c>
      <c r="AF15" s="24">
        <f t="shared" si="9"/>
        <v>0</v>
      </c>
      <c r="AG15" s="115">
        <f t="shared" si="10"/>
        <v>0.2</v>
      </c>
      <c r="AH15" s="115"/>
      <c r="AI15" s="24">
        <f t="shared" si="11"/>
        <v>19</v>
      </c>
      <c r="AJ15" s="24">
        <f t="shared" si="11"/>
        <v>0</v>
      </c>
      <c r="AK15" s="24">
        <f t="shared" si="11"/>
        <v>0</v>
      </c>
      <c r="AL15" s="26">
        <f t="shared" si="12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2</v>
      </c>
      <c r="BB15" s="24">
        <v>0</v>
      </c>
      <c r="BC15" s="24">
        <v>1</v>
      </c>
      <c r="BD15" s="24">
        <f t="shared" si="5"/>
        <v>1</v>
      </c>
      <c r="BE15" s="85">
        <v>0</v>
      </c>
      <c r="BF15" s="84">
        <f t="shared" si="6"/>
        <v>24</v>
      </c>
      <c r="BG15" s="24">
        <f t="shared" si="6"/>
        <v>6</v>
      </c>
      <c r="BH15" s="24">
        <f t="shared" si="6"/>
        <v>13</v>
      </c>
      <c r="BI15" s="24">
        <f t="shared" si="6"/>
        <v>19</v>
      </c>
      <c r="BJ15" s="85">
        <f t="shared" si="6"/>
        <v>0</v>
      </c>
      <c r="BK15" s="24">
        <v>22</v>
      </c>
      <c r="BL15" s="24">
        <v>6</v>
      </c>
      <c r="BM15" s="24">
        <v>12</v>
      </c>
      <c r="BN15" s="24">
        <f t="shared" si="7"/>
        <v>18</v>
      </c>
      <c r="BO15" s="85">
        <v>0</v>
      </c>
      <c r="BP15" s="45"/>
      <c r="BQ15" s="47"/>
      <c r="BR15" s="30">
        <v>6.5</v>
      </c>
      <c r="BS15" s="23" t="s">
        <v>213</v>
      </c>
      <c r="BT15" s="23"/>
      <c r="BU15" s="23"/>
      <c r="BV15" s="23"/>
      <c r="BW15" s="24"/>
      <c r="BX15" s="23"/>
      <c r="BY15" s="84">
        <v>2</v>
      </c>
      <c r="BZ15" s="24">
        <v>0</v>
      </c>
      <c r="CA15" s="24">
        <v>0</v>
      </c>
      <c r="CB15" s="24">
        <f t="shared" si="2"/>
        <v>0</v>
      </c>
      <c r="CC15" s="85">
        <v>0</v>
      </c>
      <c r="CD15" s="84">
        <f t="shared" si="3"/>
        <v>16</v>
      </c>
      <c r="CE15" s="24">
        <f t="shared" si="3"/>
        <v>2</v>
      </c>
      <c r="CF15" s="24">
        <f t="shared" si="3"/>
        <v>1</v>
      </c>
      <c r="CG15" s="24">
        <f t="shared" si="3"/>
        <v>3</v>
      </c>
      <c r="CH15" s="85">
        <f t="shared" si="3"/>
        <v>0</v>
      </c>
      <c r="CI15" s="24">
        <v>14</v>
      </c>
      <c r="CJ15" s="24">
        <v>2</v>
      </c>
      <c r="CK15" s="24">
        <v>1</v>
      </c>
      <c r="CL15" s="24">
        <f>+CJ15+CK15</f>
        <v>3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23"/>
      <c r="D16" s="16" t="s">
        <v>140</v>
      </c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si="17"/>
        <v>54</v>
      </c>
      <c r="AD16" s="24">
        <f>+AD31+AD46</f>
        <v>24</v>
      </c>
      <c r="AE16" s="24">
        <f t="shared" ref="AE16:AF16" si="18">+AE31+AE46</f>
        <v>26</v>
      </c>
      <c r="AF16" s="24">
        <f t="shared" si="18"/>
        <v>4</v>
      </c>
      <c r="AG16" s="115">
        <f t="shared" si="10"/>
        <v>0.48148148148148145</v>
      </c>
      <c r="AH16" s="115"/>
      <c r="AI16" s="24">
        <f t="shared" ref="AI16:AK16" si="19">+AI31+AI46</f>
        <v>154</v>
      </c>
      <c r="AJ16" s="24">
        <f t="shared" si="19"/>
        <v>2</v>
      </c>
      <c r="AK16" s="24">
        <f t="shared" si="19"/>
        <v>3</v>
      </c>
      <c r="AL16" s="26">
        <f t="shared" si="12"/>
        <v>2.8518518518518516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2</v>
      </c>
      <c r="BB16" s="24">
        <v>0</v>
      </c>
      <c r="BC16" s="24">
        <v>1</v>
      </c>
      <c r="BD16" s="24">
        <f t="shared" si="5"/>
        <v>1</v>
      </c>
      <c r="BE16" s="85">
        <v>0</v>
      </c>
      <c r="BF16" s="84">
        <f t="shared" si="6"/>
        <v>18</v>
      </c>
      <c r="BG16" s="24">
        <f t="shared" si="6"/>
        <v>2</v>
      </c>
      <c r="BH16" s="24">
        <f t="shared" si="6"/>
        <v>15</v>
      </c>
      <c r="BI16" s="24">
        <f t="shared" si="6"/>
        <v>17</v>
      </c>
      <c r="BJ16" s="85">
        <f t="shared" si="6"/>
        <v>0</v>
      </c>
      <c r="BK16" s="24">
        <v>16</v>
      </c>
      <c r="BL16" s="24">
        <v>2</v>
      </c>
      <c r="BM16" s="24">
        <v>14</v>
      </c>
      <c r="BN16" s="24">
        <f t="shared" si="7"/>
        <v>16</v>
      </c>
      <c r="BO16" s="85">
        <v>0</v>
      </c>
      <c r="BP16" s="45"/>
      <c r="BQ16" s="47"/>
      <c r="BR16" s="30">
        <v>6.5</v>
      </c>
      <c r="BS16" s="23" t="s">
        <v>448</v>
      </c>
      <c r="BT16" s="23"/>
      <c r="BU16" s="23"/>
      <c r="BV16" s="23"/>
      <c r="BW16" s="24"/>
      <c r="BX16" s="23"/>
      <c r="BY16" s="84">
        <v>3</v>
      </c>
      <c r="BZ16" s="24">
        <v>0</v>
      </c>
      <c r="CA16" s="24">
        <v>1</v>
      </c>
      <c r="CB16" s="24">
        <f t="shared" si="2"/>
        <v>1</v>
      </c>
      <c r="CC16" s="85">
        <v>0</v>
      </c>
      <c r="CD16" s="84">
        <f t="shared" si="3"/>
        <v>14</v>
      </c>
      <c r="CE16" s="24">
        <f t="shared" si="3"/>
        <v>2</v>
      </c>
      <c r="CF16" s="24">
        <f t="shared" si="3"/>
        <v>5</v>
      </c>
      <c r="CG16" s="24">
        <f t="shared" si="3"/>
        <v>7</v>
      </c>
      <c r="CH16" s="85">
        <f t="shared" si="3"/>
        <v>6</v>
      </c>
      <c r="CI16" s="24">
        <v>11</v>
      </c>
      <c r="CJ16" s="24">
        <v>2</v>
      </c>
      <c r="CK16" s="24">
        <v>4</v>
      </c>
      <c r="CL16" s="24">
        <f t="shared" ref="CL16:CL26" si="20">+CJ16+CK16</f>
        <v>6</v>
      </c>
      <c r="CM16" s="85">
        <v>6</v>
      </c>
      <c r="CN16" s="45"/>
    </row>
    <row r="17" spans="1:92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21">SUM(AC8:AC16)</f>
        <v>192</v>
      </c>
      <c r="AD17" s="15">
        <f t="shared" si="21"/>
        <v>84</v>
      </c>
      <c r="AE17" s="15">
        <f t="shared" si="21"/>
        <v>84</v>
      </c>
      <c r="AF17" s="15">
        <f t="shared" si="21"/>
        <v>24</v>
      </c>
      <c r="AG17" s="15"/>
      <c r="AH17" s="15"/>
      <c r="AI17" s="15">
        <f t="shared" ref="AI17:AK17" si="22">SUM(AI8:AI16)</f>
        <v>527</v>
      </c>
      <c r="AJ17" s="15">
        <f t="shared" si="22"/>
        <v>11</v>
      </c>
      <c r="AK17" s="15">
        <f t="shared" si="22"/>
        <v>15</v>
      </c>
      <c r="AL17" s="36">
        <f>+AI17/AC17</f>
        <v>2.7447916666666665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2</v>
      </c>
      <c r="BB17" s="24">
        <v>1</v>
      </c>
      <c r="BC17" s="24">
        <v>2</v>
      </c>
      <c r="BD17" s="24">
        <f t="shared" si="5"/>
        <v>3</v>
      </c>
      <c r="BE17" s="85">
        <v>0</v>
      </c>
      <c r="BF17" s="84">
        <f t="shared" si="6"/>
        <v>21</v>
      </c>
      <c r="BG17" s="24">
        <f t="shared" si="6"/>
        <v>1</v>
      </c>
      <c r="BH17" s="24">
        <f t="shared" si="6"/>
        <v>13</v>
      </c>
      <c r="BI17" s="24">
        <f t="shared" si="6"/>
        <v>14</v>
      </c>
      <c r="BJ17" s="85">
        <f t="shared" si="6"/>
        <v>2</v>
      </c>
      <c r="BK17" s="24">
        <v>19</v>
      </c>
      <c r="BL17" s="24">
        <v>0</v>
      </c>
      <c r="BM17" s="24">
        <v>11</v>
      </c>
      <c r="BN17" s="24">
        <f t="shared" si="7"/>
        <v>11</v>
      </c>
      <c r="BO17" s="85">
        <v>2</v>
      </c>
      <c r="BP17" s="45"/>
      <c r="BQ17" s="47"/>
      <c r="BR17" s="30">
        <v>9</v>
      </c>
      <c r="BS17" s="23" t="s">
        <v>521</v>
      </c>
      <c r="BT17" s="23"/>
      <c r="BU17" s="23"/>
      <c r="BV17" s="23"/>
      <c r="BW17" s="24"/>
      <c r="BX17" s="23"/>
      <c r="BY17" s="84">
        <v>0</v>
      </c>
      <c r="BZ17" s="24">
        <v>0</v>
      </c>
      <c r="CA17" s="24">
        <v>0</v>
      </c>
      <c r="CB17" s="24">
        <f t="shared" si="2"/>
        <v>0</v>
      </c>
      <c r="CC17" s="85">
        <v>0</v>
      </c>
      <c r="CD17" s="84">
        <f t="shared" si="3"/>
        <v>3</v>
      </c>
      <c r="CE17" s="24">
        <f t="shared" si="3"/>
        <v>2</v>
      </c>
      <c r="CF17" s="24">
        <f t="shared" si="3"/>
        <v>2</v>
      </c>
      <c r="CG17" s="24">
        <f t="shared" si="3"/>
        <v>4</v>
      </c>
      <c r="CH17" s="85">
        <f t="shared" si="3"/>
        <v>0</v>
      </c>
      <c r="CI17" s="24">
        <v>3</v>
      </c>
      <c r="CJ17" s="24">
        <v>2</v>
      </c>
      <c r="CK17" s="24">
        <v>2</v>
      </c>
      <c r="CL17" s="24">
        <f t="shared" si="20"/>
        <v>4</v>
      </c>
      <c r="CM17" s="85">
        <v>0</v>
      </c>
      <c r="CN17" s="45"/>
    </row>
    <row r="18" spans="1:92" ht="15.95" customHeight="1" x14ac:dyDescent="0.25">
      <c r="A18" s="47"/>
      <c r="B18" s="24" t="s">
        <v>53</v>
      </c>
      <c r="C18" s="6" t="s">
        <v>788</v>
      </c>
      <c r="D18" s="11"/>
      <c r="E18" s="23"/>
      <c r="F18" s="23"/>
      <c r="G18" s="5">
        <v>3</v>
      </c>
      <c r="H18" s="24">
        <v>1</v>
      </c>
      <c r="I18" s="23" t="s">
        <v>61</v>
      </c>
      <c r="L18" s="23" t="s">
        <v>795</v>
      </c>
      <c r="M18" s="23"/>
      <c r="N18" s="23"/>
      <c r="O18" s="23"/>
      <c r="P18" s="23"/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1</v>
      </c>
      <c r="BB18" s="24">
        <v>0</v>
      </c>
      <c r="BC18" s="24">
        <v>0</v>
      </c>
      <c r="BD18" s="24">
        <f t="shared" si="5"/>
        <v>0</v>
      </c>
      <c r="BE18" s="85">
        <v>0</v>
      </c>
      <c r="BF18" s="84">
        <f t="shared" si="6"/>
        <v>18</v>
      </c>
      <c r="BG18" s="24">
        <f t="shared" si="6"/>
        <v>0</v>
      </c>
      <c r="BH18" s="24">
        <f t="shared" si="6"/>
        <v>4</v>
      </c>
      <c r="BI18" s="24">
        <f t="shared" si="6"/>
        <v>4</v>
      </c>
      <c r="BJ18" s="85">
        <f t="shared" si="6"/>
        <v>6</v>
      </c>
      <c r="BK18" s="24">
        <v>17</v>
      </c>
      <c r="BL18" s="24">
        <v>0</v>
      </c>
      <c r="BM18" s="24">
        <v>4</v>
      </c>
      <c r="BN18" s="24">
        <f t="shared" si="7"/>
        <v>4</v>
      </c>
      <c r="BO18" s="85">
        <v>6</v>
      </c>
      <c r="BP18" s="45"/>
      <c r="BQ18" s="47"/>
      <c r="BR18" s="30">
        <v>8</v>
      </c>
      <c r="BS18" s="23" t="s">
        <v>416</v>
      </c>
      <c r="BT18" s="23"/>
      <c r="BU18" s="23"/>
      <c r="BV18" s="23"/>
      <c r="BW18" s="24"/>
      <c r="BX18" s="23"/>
      <c r="BY18" s="84">
        <v>1</v>
      </c>
      <c r="BZ18" s="24">
        <v>0</v>
      </c>
      <c r="CA18" s="24">
        <v>1</v>
      </c>
      <c r="CB18" s="24">
        <f t="shared" si="2"/>
        <v>1</v>
      </c>
      <c r="CC18" s="85">
        <v>0</v>
      </c>
      <c r="CD18" s="84">
        <f t="shared" si="3"/>
        <v>3</v>
      </c>
      <c r="CE18" s="24">
        <f t="shared" si="3"/>
        <v>0</v>
      </c>
      <c r="CF18" s="24">
        <f t="shared" si="3"/>
        <v>1</v>
      </c>
      <c r="CG18" s="24">
        <f t="shared" si="3"/>
        <v>1</v>
      </c>
      <c r="CH18" s="85">
        <f t="shared" si="3"/>
        <v>0</v>
      </c>
      <c r="CI18" s="24">
        <v>2</v>
      </c>
      <c r="CJ18" s="24">
        <v>0</v>
      </c>
      <c r="CK18" s="24">
        <v>0</v>
      </c>
      <c r="CL18" s="24">
        <f t="shared" si="20"/>
        <v>0</v>
      </c>
      <c r="CM18" s="85">
        <v>0</v>
      </c>
      <c r="CN18" s="45"/>
    </row>
    <row r="19" spans="1:92" ht="15.95" customHeight="1" thickBot="1" x14ac:dyDescent="0.3">
      <c r="A19" s="47"/>
      <c r="B19" s="24" t="s">
        <v>34</v>
      </c>
      <c r="C19" s="23"/>
      <c r="D19" s="23" t="s">
        <v>140</v>
      </c>
      <c r="E19" s="23"/>
      <c r="F19" s="23"/>
      <c r="G19" s="5"/>
      <c r="H19" s="24">
        <v>2</v>
      </c>
      <c r="I19" s="23" t="s">
        <v>61</v>
      </c>
      <c r="L19" s="23" t="s">
        <v>796</v>
      </c>
      <c r="M19" s="23"/>
      <c r="N19" s="23"/>
      <c r="O19" s="23"/>
      <c r="P19" s="23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22</v>
      </c>
      <c r="BB19" s="25">
        <f t="shared" ref="BB19" si="23">SUM(BB7:BB18)</f>
        <v>7</v>
      </c>
      <c r="BC19" s="25">
        <f>SUM(BC7:BC18)</f>
        <v>10</v>
      </c>
      <c r="BD19" s="25">
        <f>+BC19+BB19</f>
        <v>17</v>
      </c>
      <c r="BE19" s="89">
        <f>SUM(BE7:BE18)</f>
        <v>4</v>
      </c>
      <c r="BF19" s="88">
        <f>SUM(BF7:BF18)</f>
        <v>264</v>
      </c>
      <c r="BG19" s="25">
        <f t="shared" ref="BG19" si="24">SUM(BG7:BG18)</f>
        <v>91</v>
      </c>
      <c r="BH19" s="25">
        <f>SUM(BH7:BH18)</f>
        <v>147</v>
      </c>
      <c r="BI19" s="25">
        <f>+BH19+BG19</f>
        <v>238</v>
      </c>
      <c r="BJ19" s="89">
        <f>SUM(BJ7:BJ18)</f>
        <v>48</v>
      </c>
      <c r="BK19" s="25">
        <f>SUM(BK7:BK18)</f>
        <v>242</v>
      </c>
      <c r="BL19" s="25">
        <f t="shared" ref="BL19" si="25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9.5</v>
      </c>
      <c r="BS19" s="23" t="s">
        <v>285</v>
      </c>
      <c r="BT19" s="23"/>
      <c r="BU19" s="23"/>
      <c r="BV19" s="23"/>
      <c r="BW19" s="24"/>
      <c r="BX19" s="23"/>
      <c r="BY19" s="84">
        <v>0</v>
      </c>
      <c r="BZ19" s="24">
        <v>0</v>
      </c>
      <c r="CA19" s="24">
        <v>0</v>
      </c>
      <c r="CB19" s="24">
        <f t="shared" si="2"/>
        <v>0</v>
      </c>
      <c r="CC19" s="85">
        <v>0</v>
      </c>
      <c r="CD19" s="84">
        <f t="shared" si="3"/>
        <v>5</v>
      </c>
      <c r="CE19" s="24">
        <f t="shared" si="3"/>
        <v>7</v>
      </c>
      <c r="CF19" s="24">
        <f t="shared" si="3"/>
        <v>3</v>
      </c>
      <c r="CG19" s="24">
        <f t="shared" si="3"/>
        <v>10</v>
      </c>
      <c r="CH19" s="85">
        <f t="shared" si="3"/>
        <v>0</v>
      </c>
      <c r="CI19" s="24">
        <v>5</v>
      </c>
      <c r="CJ19" s="24">
        <v>7</v>
      </c>
      <c r="CK19" s="24">
        <v>3</v>
      </c>
      <c r="CL19" s="24">
        <f t="shared" si="20"/>
        <v>10</v>
      </c>
      <c r="CM19" s="85">
        <v>0</v>
      </c>
      <c r="CN19" s="45"/>
    </row>
    <row r="20" spans="1:92" ht="15.95" customHeight="1" x14ac:dyDescent="0.25">
      <c r="A20" s="47"/>
      <c r="C20" s="23"/>
      <c r="D20" s="23"/>
      <c r="E20" s="23"/>
      <c r="H20" s="24">
        <v>2</v>
      </c>
      <c r="I20" s="23" t="s">
        <v>794</v>
      </c>
      <c r="L20" s="23" t="s">
        <v>797</v>
      </c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4</v>
      </c>
      <c r="BB20" s="24">
        <v>0</v>
      </c>
      <c r="BC20" s="24">
        <v>0</v>
      </c>
      <c r="BD20" s="24">
        <f t="shared" ref="BD20:BD31" si="26">+BB20+BC20</f>
        <v>0</v>
      </c>
      <c r="BE20" s="85">
        <v>0</v>
      </c>
      <c r="BF20" s="84">
        <f t="shared" ref="BF20:BJ31" si="27">+BK20+BA20</f>
        <v>48</v>
      </c>
      <c r="BG20" s="24">
        <f t="shared" si="27"/>
        <v>7</v>
      </c>
      <c r="BH20" s="24">
        <f t="shared" si="27"/>
        <v>12</v>
      </c>
      <c r="BI20" s="24">
        <f t="shared" si="27"/>
        <v>19</v>
      </c>
      <c r="BJ20" s="85">
        <f t="shared" si="27"/>
        <v>8</v>
      </c>
      <c r="BK20" s="15">
        <v>44</v>
      </c>
      <c r="BL20" s="15">
        <v>7</v>
      </c>
      <c r="BM20" s="15">
        <v>12</v>
      </c>
      <c r="BN20" s="15">
        <f t="shared" ref="BN20:BN31" si="28">+BL20+BM20</f>
        <v>19</v>
      </c>
      <c r="BO20" s="87">
        <v>8</v>
      </c>
      <c r="BP20" s="45"/>
      <c r="BQ20" s="47"/>
      <c r="BR20" s="30">
        <v>7.5</v>
      </c>
      <c r="BS20" s="23" t="s">
        <v>451</v>
      </c>
      <c r="BT20" s="23"/>
      <c r="BU20" s="23"/>
      <c r="BV20" s="23"/>
      <c r="BW20" s="24"/>
      <c r="BX20" s="23"/>
      <c r="BY20" s="84">
        <v>0</v>
      </c>
      <c r="BZ20" s="24">
        <v>0</v>
      </c>
      <c r="CA20" s="24">
        <v>0</v>
      </c>
      <c r="CB20" s="24">
        <f t="shared" si="2"/>
        <v>0</v>
      </c>
      <c r="CC20" s="85">
        <v>0</v>
      </c>
      <c r="CD20" s="84">
        <f t="shared" si="3"/>
        <v>1</v>
      </c>
      <c r="CE20" s="24">
        <f t="shared" si="3"/>
        <v>0</v>
      </c>
      <c r="CF20" s="24">
        <f t="shared" si="3"/>
        <v>0</v>
      </c>
      <c r="CG20" s="24">
        <f t="shared" si="3"/>
        <v>0</v>
      </c>
      <c r="CH20" s="85">
        <f t="shared" si="3"/>
        <v>0</v>
      </c>
      <c r="CI20" s="24">
        <v>1</v>
      </c>
      <c r="CJ20" s="24">
        <v>0</v>
      </c>
      <c r="CK20" s="24">
        <v>0</v>
      </c>
      <c r="CL20" s="24">
        <f t="shared" si="20"/>
        <v>0</v>
      </c>
      <c r="CM20" s="85">
        <v>0</v>
      </c>
      <c r="CN20" s="45"/>
    </row>
    <row r="21" spans="1:92" ht="15.95" customHeight="1" x14ac:dyDescent="0.25">
      <c r="A21" s="47"/>
      <c r="B21" s="40"/>
      <c r="C21" s="52"/>
      <c r="D21" s="52"/>
      <c r="E21" s="52"/>
      <c r="F21" s="52"/>
      <c r="G21" s="48"/>
      <c r="H21" s="51"/>
      <c r="I21" s="52"/>
      <c r="J21" s="52"/>
      <c r="K21" s="51"/>
      <c r="L21" s="51"/>
      <c r="M21" s="51"/>
      <c r="N21" s="51"/>
      <c r="O21" s="51"/>
      <c r="P21" s="51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2</v>
      </c>
      <c r="BB21" s="24">
        <v>0</v>
      </c>
      <c r="BC21" s="24">
        <v>0</v>
      </c>
      <c r="BD21" s="24">
        <f t="shared" si="26"/>
        <v>0</v>
      </c>
      <c r="BE21" s="85">
        <v>0</v>
      </c>
      <c r="BF21" s="84">
        <f t="shared" si="27"/>
        <v>24</v>
      </c>
      <c r="BG21" s="24">
        <f t="shared" si="27"/>
        <v>0</v>
      </c>
      <c r="BH21" s="24">
        <f t="shared" si="27"/>
        <v>0</v>
      </c>
      <c r="BI21" s="24">
        <f t="shared" si="27"/>
        <v>0</v>
      </c>
      <c r="BJ21" s="85">
        <f t="shared" si="27"/>
        <v>0</v>
      </c>
      <c r="BK21" s="24">
        <v>22</v>
      </c>
      <c r="BL21" s="24">
        <v>0</v>
      </c>
      <c r="BM21" s="24">
        <v>0</v>
      </c>
      <c r="BN21" s="24">
        <f t="shared" si="28"/>
        <v>0</v>
      </c>
      <c r="BO21" s="85">
        <v>0</v>
      </c>
      <c r="BP21" s="45"/>
      <c r="BQ21" s="47"/>
      <c r="BR21" s="30">
        <v>7.5</v>
      </c>
      <c r="BS21" s="23" t="s">
        <v>472</v>
      </c>
      <c r="BT21" s="23"/>
      <c r="BU21" s="23"/>
      <c r="BV21" s="23"/>
      <c r="BW21" s="24"/>
      <c r="BX21" s="23"/>
      <c r="BY21" s="84">
        <v>0</v>
      </c>
      <c r="BZ21" s="24">
        <v>0</v>
      </c>
      <c r="CA21" s="24">
        <v>0</v>
      </c>
      <c r="CB21" s="24">
        <f t="shared" si="2"/>
        <v>0</v>
      </c>
      <c r="CC21" s="85">
        <v>0</v>
      </c>
      <c r="CD21" s="84">
        <f t="shared" si="3"/>
        <v>10</v>
      </c>
      <c r="CE21" s="24">
        <f t="shared" si="3"/>
        <v>2</v>
      </c>
      <c r="CF21" s="24">
        <f t="shared" si="3"/>
        <v>2</v>
      </c>
      <c r="CG21" s="24">
        <f t="shared" si="3"/>
        <v>4</v>
      </c>
      <c r="CH21" s="85">
        <f t="shared" si="3"/>
        <v>6</v>
      </c>
      <c r="CI21" s="24">
        <v>10</v>
      </c>
      <c r="CJ21" s="24">
        <v>2</v>
      </c>
      <c r="CK21" s="24">
        <v>2</v>
      </c>
      <c r="CL21" s="24">
        <f t="shared" si="20"/>
        <v>4</v>
      </c>
      <c r="CM21" s="85">
        <v>6</v>
      </c>
      <c r="CN21" s="45"/>
    </row>
    <row r="22" spans="1:92" ht="15.95" customHeight="1" thickBot="1" x14ac:dyDescent="0.3">
      <c r="A22" s="47"/>
      <c r="B22" s="48" t="s">
        <v>58</v>
      </c>
      <c r="C22" s="6" t="s">
        <v>787</v>
      </c>
      <c r="E22" s="23"/>
      <c r="F22" s="23"/>
      <c r="G22" s="5">
        <v>6</v>
      </c>
      <c r="H22" s="24">
        <v>1</v>
      </c>
      <c r="I22" s="23" t="s">
        <v>125</v>
      </c>
      <c r="J22" s="23"/>
      <c r="K22" s="23"/>
      <c r="L22" s="23" t="s">
        <v>763</v>
      </c>
      <c r="M22" s="23"/>
      <c r="N22" s="23"/>
      <c r="O22" s="23"/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2</v>
      </c>
      <c r="BB22" s="24">
        <v>0</v>
      </c>
      <c r="BC22" s="24">
        <v>0</v>
      </c>
      <c r="BD22" s="24">
        <f t="shared" si="26"/>
        <v>0</v>
      </c>
      <c r="BE22" s="85">
        <v>0</v>
      </c>
      <c r="BF22" s="84">
        <f t="shared" si="27"/>
        <v>20</v>
      </c>
      <c r="BG22" s="24">
        <f t="shared" si="27"/>
        <v>8</v>
      </c>
      <c r="BH22" s="24">
        <f t="shared" si="27"/>
        <v>6</v>
      </c>
      <c r="BI22" s="24">
        <f t="shared" si="27"/>
        <v>14</v>
      </c>
      <c r="BJ22" s="85">
        <f t="shared" si="27"/>
        <v>0</v>
      </c>
      <c r="BK22" s="24">
        <v>18</v>
      </c>
      <c r="BL22" s="24">
        <v>8</v>
      </c>
      <c r="BM22" s="24">
        <v>6</v>
      </c>
      <c r="BN22" s="24">
        <f t="shared" si="28"/>
        <v>14</v>
      </c>
      <c r="BO22" s="85">
        <v>0</v>
      </c>
      <c r="BP22" s="45"/>
      <c r="BQ22" s="47"/>
      <c r="BR22" s="30">
        <v>6.5</v>
      </c>
      <c r="BS22" s="23" t="s">
        <v>245</v>
      </c>
      <c r="BT22" s="23"/>
      <c r="BU22" s="23"/>
      <c r="BV22" s="23"/>
      <c r="BW22" s="24"/>
      <c r="BX22" s="23"/>
      <c r="BY22" s="84">
        <v>4</v>
      </c>
      <c r="BZ22" s="24">
        <v>0</v>
      </c>
      <c r="CA22" s="24">
        <v>2</v>
      </c>
      <c r="CB22" s="24">
        <f t="shared" si="2"/>
        <v>2</v>
      </c>
      <c r="CC22" s="85">
        <v>0</v>
      </c>
      <c r="CD22" s="84">
        <f t="shared" si="3"/>
        <v>38</v>
      </c>
      <c r="CE22" s="24">
        <f t="shared" si="3"/>
        <v>6</v>
      </c>
      <c r="CF22" s="24">
        <f t="shared" si="3"/>
        <v>13</v>
      </c>
      <c r="CG22" s="24">
        <f t="shared" si="3"/>
        <v>19</v>
      </c>
      <c r="CH22" s="85">
        <f t="shared" si="3"/>
        <v>2</v>
      </c>
      <c r="CI22" s="24">
        <v>34</v>
      </c>
      <c r="CJ22" s="24">
        <v>6</v>
      </c>
      <c r="CK22" s="24">
        <v>11</v>
      </c>
      <c r="CL22" s="24">
        <f t="shared" si="20"/>
        <v>17</v>
      </c>
      <c r="CM22" s="85">
        <v>2</v>
      </c>
      <c r="CN22" s="45"/>
    </row>
    <row r="23" spans="1:92" ht="15.95" customHeight="1" x14ac:dyDescent="0.25">
      <c r="A23" s="47"/>
      <c r="B23" s="24" t="s">
        <v>34</v>
      </c>
      <c r="C23" s="16" t="s">
        <v>798</v>
      </c>
      <c r="D23" s="16"/>
      <c r="E23" s="23"/>
      <c r="F23" s="23"/>
      <c r="G23" s="11"/>
      <c r="H23" s="24">
        <v>1</v>
      </c>
      <c r="I23" s="23" t="s">
        <v>104</v>
      </c>
      <c r="J23" s="23"/>
      <c r="K23" s="23"/>
      <c r="L23" s="23" t="s">
        <v>583</v>
      </c>
      <c r="M23" s="23"/>
      <c r="N23" s="23"/>
      <c r="O23" s="23"/>
      <c r="P23" s="23"/>
      <c r="Q23" s="47"/>
      <c r="R23" s="47"/>
      <c r="U23" s="30">
        <v>7</v>
      </c>
      <c r="V23" s="23" t="s">
        <v>176</v>
      </c>
      <c r="X23" s="23"/>
      <c r="Y23" s="23"/>
      <c r="Z23" s="23" t="s">
        <v>23</v>
      </c>
      <c r="AB23" s="24"/>
      <c r="AC23" s="24">
        <v>1</v>
      </c>
      <c r="AD23" s="24">
        <v>1</v>
      </c>
      <c r="AE23" s="24">
        <v>0</v>
      </c>
      <c r="AF23" s="24">
        <v>0</v>
      </c>
      <c r="AG23" s="118">
        <f t="shared" ref="AG23:AG29" si="29">+(AD23*2+AF23)/(2*AC23)</f>
        <v>1</v>
      </c>
      <c r="AH23" s="118"/>
      <c r="AI23" s="24">
        <v>0</v>
      </c>
      <c r="AJ23" s="24">
        <v>0</v>
      </c>
      <c r="AK23" s="24">
        <v>1</v>
      </c>
      <c r="AL23" s="26">
        <f t="shared" ref="AL23:AL29" si="30">+AI23/AC23</f>
        <v>0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2</v>
      </c>
      <c r="BB23" s="24">
        <v>0</v>
      </c>
      <c r="BC23" s="24">
        <v>0</v>
      </c>
      <c r="BD23" s="24">
        <f t="shared" si="26"/>
        <v>0</v>
      </c>
      <c r="BE23" s="85">
        <v>0</v>
      </c>
      <c r="BF23" s="84">
        <f t="shared" si="27"/>
        <v>19</v>
      </c>
      <c r="BG23" s="24">
        <f t="shared" si="27"/>
        <v>3</v>
      </c>
      <c r="BH23" s="24">
        <f t="shared" si="27"/>
        <v>10</v>
      </c>
      <c r="BI23" s="24">
        <f t="shared" si="27"/>
        <v>13</v>
      </c>
      <c r="BJ23" s="85">
        <f t="shared" si="27"/>
        <v>0</v>
      </c>
      <c r="BK23" s="24">
        <v>17</v>
      </c>
      <c r="BL23" s="24">
        <v>3</v>
      </c>
      <c r="BM23" s="24">
        <v>10</v>
      </c>
      <c r="BN23" s="24">
        <f t="shared" si="28"/>
        <v>13</v>
      </c>
      <c r="BO23" s="85">
        <v>0</v>
      </c>
      <c r="BP23" s="50"/>
      <c r="BQ23" s="47"/>
      <c r="BR23" s="30">
        <v>8</v>
      </c>
      <c r="BS23" s="23" t="s">
        <v>283</v>
      </c>
      <c r="BT23" s="23"/>
      <c r="BU23" s="23"/>
      <c r="BV23" s="23"/>
      <c r="BW23" s="24"/>
      <c r="BX23" s="23"/>
      <c r="BY23" s="84">
        <v>0</v>
      </c>
      <c r="BZ23" s="24">
        <v>0</v>
      </c>
      <c r="CA23" s="24">
        <v>0</v>
      </c>
      <c r="CB23" s="24">
        <f t="shared" si="2"/>
        <v>0</v>
      </c>
      <c r="CC23" s="85">
        <v>0</v>
      </c>
      <c r="CD23" s="84">
        <f t="shared" si="3"/>
        <v>2</v>
      </c>
      <c r="CE23" s="24">
        <f t="shared" si="3"/>
        <v>1</v>
      </c>
      <c r="CF23" s="24">
        <f t="shared" si="3"/>
        <v>0</v>
      </c>
      <c r="CG23" s="24">
        <f t="shared" si="3"/>
        <v>1</v>
      </c>
      <c r="CH23" s="85">
        <f t="shared" si="3"/>
        <v>0</v>
      </c>
      <c r="CI23" s="24">
        <v>2</v>
      </c>
      <c r="CJ23" s="24">
        <v>1</v>
      </c>
      <c r="CK23" s="24">
        <v>0</v>
      </c>
      <c r="CL23" s="24">
        <f t="shared" si="20"/>
        <v>1</v>
      </c>
      <c r="CM23" s="85">
        <v>0</v>
      </c>
      <c r="CN23" s="50"/>
    </row>
    <row r="24" spans="1:92" ht="15.95" customHeight="1" x14ac:dyDescent="0.25">
      <c r="A24" s="47"/>
      <c r="C24" s="16" t="s">
        <v>798</v>
      </c>
      <c r="H24" s="24">
        <v>2</v>
      </c>
      <c r="I24" s="23" t="s">
        <v>125</v>
      </c>
      <c r="L24" s="23" t="s">
        <v>800</v>
      </c>
      <c r="M24" s="23"/>
      <c r="N24" s="23"/>
      <c r="O24" s="23"/>
      <c r="P24" s="23"/>
      <c r="Q24" s="47"/>
      <c r="R24" s="47"/>
      <c r="U24" s="30">
        <v>7.5</v>
      </c>
      <c r="V24" s="23" t="s">
        <v>111</v>
      </c>
      <c r="X24" s="23"/>
      <c r="Y24" s="23"/>
      <c r="Z24" s="23" t="s">
        <v>21</v>
      </c>
      <c r="AB24" s="24"/>
      <c r="AC24" s="24">
        <f t="shared" ref="AC24:AC29" si="31">+AD24+AE24+AF24</f>
        <v>1</v>
      </c>
      <c r="AD24" s="24">
        <v>1</v>
      </c>
      <c r="AE24" s="24">
        <v>0</v>
      </c>
      <c r="AF24" s="24">
        <v>0</v>
      </c>
      <c r="AG24" s="115">
        <f t="shared" si="29"/>
        <v>1</v>
      </c>
      <c r="AH24" s="115"/>
      <c r="AI24" s="24">
        <v>0</v>
      </c>
      <c r="AJ24" s="24">
        <v>0</v>
      </c>
      <c r="AK24" s="24">
        <v>1</v>
      </c>
      <c r="AL24" s="26">
        <f t="shared" si="30"/>
        <v>0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2</v>
      </c>
      <c r="BB24" s="24">
        <v>0</v>
      </c>
      <c r="BC24" s="24">
        <v>0</v>
      </c>
      <c r="BD24" s="24">
        <f t="shared" si="26"/>
        <v>0</v>
      </c>
      <c r="BE24" s="85">
        <v>0</v>
      </c>
      <c r="BF24" s="84">
        <f t="shared" si="27"/>
        <v>24</v>
      </c>
      <c r="BG24" s="24">
        <f t="shared" si="27"/>
        <v>6</v>
      </c>
      <c r="BH24" s="24">
        <f t="shared" si="27"/>
        <v>8</v>
      </c>
      <c r="BI24" s="24">
        <f t="shared" si="27"/>
        <v>14</v>
      </c>
      <c r="BJ24" s="85">
        <f t="shared" si="27"/>
        <v>4</v>
      </c>
      <c r="BK24" s="24">
        <v>22</v>
      </c>
      <c r="BL24" s="24">
        <v>6</v>
      </c>
      <c r="BM24" s="24">
        <v>8</v>
      </c>
      <c r="BN24" s="24">
        <f t="shared" si="28"/>
        <v>14</v>
      </c>
      <c r="BO24" s="85">
        <v>4</v>
      </c>
      <c r="BP24" s="40"/>
      <c r="BQ24" s="47"/>
      <c r="BR24" s="30">
        <v>7</v>
      </c>
      <c r="BS24" s="23" t="s">
        <v>340</v>
      </c>
      <c r="BT24" s="23"/>
      <c r="BU24" s="23"/>
      <c r="BV24" s="23"/>
      <c r="BW24" s="24"/>
      <c r="BX24" s="23"/>
      <c r="BY24" s="84">
        <v>0</v>
      </c>
      <c r="BZ24" s="24">
        <v>0</v>
      </c>
      <c r="CA24" s="24">
        <v>0</v>
      </c>
      <c r="CB24" s="24">
        <f t="shared" si="2"/>
        <v>0</v>
      </c>
      <c r="CC24" s="85">
        <v>0</v>
      </c>
      <c r="CD24" s="84">
        <f t="shared" si="3"/>
        <v>1</v>
      </c>
      <c r="CE24" s="24">
        <f t="shared" si="3"/>
        <v>0</v>
      </c>
      <c r="CF24" s="24">
        <f t="shared" si="3"/>
        <v>0</v>
      </c>
      <c r="CG24" s="24">
        <f t="shared" si="3"/>
        <v>0</v>
      </c>
      <c r="CH24" s="85">
        <f t="shared" si="3"/>
        <v>0</v>
      </c>
      <c r="CI24" s="24">
        <v>1</v>
      </c>
      <c r="CJ24" s="24">
        <v>0</v>
      </c>
      <c r="CK24" s="24">
        <v>0</v>
      </c>
      <c r="CL24" s="24">
        <f t="shared" si="20"/>
        <v>0</v>
      </c>
      <c r="CM24" s="85">
        <v>0</v>
      </c>
      <c r="CN24" s="40"/>
    </row>
    <row r="25" spans="1:92" ht="15.95" customHeight="1" x14ac:dyDescent="0.25">
      <c r="A25" s="47"/>
      <c r="H25" s="24">
        <v>2</v>
      </c>
      <c r="I25" s="23" t="s">
        <v>154</v>
      </c>
      <c r="L25" s="23"/>
      <c r="M25" s="23" t="s">
        <v>193</v>
      </c>
      <c r="N25" s="23"/>
      <c r="O25" s="23"/>
      <c r="P25" s="23"/>
      <c r="Q25" s="47"/>
      <c r="R25" s="47"/>
      <c r="U25" s="30">
        <v>8</v>
      </c>
      <c r="V25" s="23" t="s">
        <v>18</v>
      </c>
      <c r="X25" s="23"/>
      <c r="Y25" s="23"/>
      <c r="Z25" s="23" t="s">
        <v>136</v>
      </c>
      <c r="AB25" s="24"/>
      <c r="AC25" s="24">
        <f t="shared" si="31"/>
        <v>2</v>
      </c>
      <c r="AD25" s="24">
        <v>2</v>
      </c>
      <c r="AE25" s="24">
        <v>0</v>
      </c>
      <c r="AF25" s="24">
        <v>0</v>
      </c>
      <c r="AG25" s="115">
        <f t="shared" si="29"/>
        <v>1</v>
      </c>
      <c r="AH25" s="115"/>
      <c r="AI25" s="24">
        <v>1</v>
      </c>
      <c r="AJ25" s="24">
        <v>0</v>
      </c>
      <c r="AK25" s="24">
        <v>1</v>
      </c>
      <c r="AL25" s="26">
        <f t="shared" si="30"/>
        <v>0.5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2</v>
      </c>
      <c r="BB25" s="24">
        <v>0</v>
      </c>
      <c r="BC25" s="24">
        <v>0</v>
      </c>
      <c r="BD25" s="24">
        <f t="shared" si="26"/>
        <v>0</v>
      </c>
      <c r="BE25" s="85">
        <v>2</v>
      </c>
      <c r="BF25" s="84">
        <f t="shared" si="27"/>
        <v>22</v>
      </c>
      <c r="BG25" s="24">
        <f t="shared" si="27"/>
        <v>8</v>
      </c>
      <c r="BH25" s="24">
        <f t="shared" si="27"/>
        <v>8</v>
      </c>
      <c r="BI25" s="24">
        <f t="shared" si="27"/>
        <v>16</v>
      </c>
      <c r="BJ25" s="85">
        <f t="shared" si="27"/>
        <v>6</v>
      </c>
      <c r="BK25" s="24">
        <v>20</v>
      </c>
      <c r="BL25" s="24">
        <v>8</v>
      </c>
      <c r="BM25" s="24">
        <v>8</v>
      </c>
      <c r="BN25" s="24">
        <f t="shared" si="28"/>
        <v>16</v>
      </c>
      <c r="BO25" s="85">
        <v>4</v>
      </c>
      <c r="BP25" s="40"/>
      <c r="BQ25" s="47"/>
      <c r="BR25" s="30">
        <v>8.5</v>
      </c>
      <c r="BS25" s="23" t="s">
        <v>244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 t="shared" si="2"/>
        <v>0</v>
      </c>
      <c r="CC25" s="85">
        <v>0</v>
      </c>
      <c r="CD25" s="84">
        <f t="shared" si="3"/>
        <v>1</v>
      </c>
      <c r="CE25" s="24">
        <f t="shared" si="3"/>
        <v>2</v>
      </c>
      <c r="CF25" s="24">
        <f t="shared" si="3"/>
        <v>0</v>
      </c>
      <c r="CG25" s="24">
        <f t="shared" si="3"/>
        <v>2</v>
      </c>
      <c r="CH25" s="85">
        <f t="shared" si="3"/>
        <v>0</v>
      </c>
      <c r="CI25" s="24">
        <v>1</v>
      </c>
      <c r="CJ25" s="24">
        <v>2</v>
      </c>
      <c r="CK25" s="24">
        <v>0</v>
      </c>
      <c r="CL25" s="24">
        <f t="shared" si="20"/>
        <v>2</v>
      </c>
      <c r="CM25" s="85">
        <v>0</v>
      </c>
      <c r="CN25" s="40"/>
    </row>
    <row r="26" spans="1:92" ht="15.95" customHeight="1" x14ac:dyDescent="0.25">
      <c r="A26" s="47"/>
      <c r="H26" s="24">
        <v>2</v>
      </c>
      <c r="I26" s="23" t="s">
        <v>38</v>
      </c>
      <c r="L26" s="23" t="s">
        <v>799</v>
      </c>
      <c r="M26" s="23"/>
      <c r="N26" s="23"/>
      <c r="O26" s="23"/>
      <c r="P26" s="23"/>
      <c r="Q26" s="47"/>
      <c r="R26" s="47"/>
      <c r="U26" s="30">
        <v>7.5</v>
      </c>
      <c r="V26" s="23" t="s">
        <v>16</v>
      </c>
      <c r="X26" s="23"/>
      <c r="Y26" s="23"/>
      <c r="Z26" s="23" t="s">
        <v>17</v>
      </c>
      <c r="AB26" s="24"/>
      <c r="AC26" s="24">
        <f t="shared" si="31"/>
        <v>2</v>
      </c>
      <c r="AD26" s="24">
        <v>2</v>
      </c>
      <c r="AE26" s="24">
        <v>0</v>
      </c>
      <c r="AF26" s="24">
        <v>0</v>
      </c>
      <c r="AG26" s="115">
        <f t="shared" si="29"/>
        <v>1</v>
      </c>
      <c r="AH26" s="115"/>
      <c r="AI26" s="24">
        <v>1</v>
      </c>
      <c r="AJ26" s="24">
        <v>0</v>
      </c>
      <c r="AK26" s="24">
        <v>1</v>
      </c>
      <c r="AL26" s="26">
        <f t="shared" si="30"/>
        <v>0.5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2</v>
      </c>
      <c r="BB26" s="24">
        <v>0</v>
      </c>
      <c r="BC26" s="24">
        <v>0</v>
      </c>
      <c r="BD26" s="24">
        <f t="shared" si="26"/>
        <v>0</v>
      </c>
      <c r="BE26" s="85">
        <v>0</v>
      </c>
      <c r="BF26" s="84">
        <f t="shared" si="27"/>
        <v>17</v>
      </c>
      <c r="BG26" s="24">
        <f t="shared" si="27"/>
        <v>1</v>
      </c>
      <c r="BH26" s="24">
        <f t="shared" si="27"/>
        <v>7</v>
      </c>
      <c r="BI26" s="24">
        <f t="shared" si="27"/>
        <v>8</v>
      </c>
      <c r="BJ26" s="85">
        <f t="shared" si="27"/>
        <v>0</v>
      </c>
      <c r="BK26" s="24">
        <v>15</v>
      </c>
      <c r="BL26" s="24">
        <v>1</v>
      </c>
      <c r="BM26" s="24">
        <v>7</v>
      </c>
      <c r="BN26" s="24">
        <f t="shared" si="28"/>
        <v>8</v>
      </c>
      <c r="BO26" s="85">
        <v>0</v>
      </c>
      <c r="BP26" s="40"/>
      <c r="BQ26" s="47"/>
      <c r="BR26" s="30">
        <v>7.5</v>
      </c>
      <c r="BS26" s="23" t="s">
        <v>284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 t="shared" si="2"/>
        <v>0</v>
      </c>
      <c r="CC26" s="85">
        <v>0</v>
      </c>
      <c r="CD26" s="84">
        <f t="shared" si="3"/>
        <v>1</v>
      </c>
      <c r="CE26" s="24">
        <f t="shared" si="3"/>
        <v>0</v>
      </c>
      <c r="CF26" s="24">
        <f t="shared" si="3"/>
        <v>0</v>
      </c>
      <c r="CG26" s="24">
        <f t="shared" si="3"/>
        <v>0</v>
      </c>
      <c r="CH26" s="85">
        <f t="shared" si="3"/>
        <v>0</v>
      </c>
      <c r="CI26" s="24">
        <v>1</v>
      </c>
      <c r="CJ26" s="24">
        <v>0</v>
      </c>
      <c r="CK26" s="24">
        <v>0</v>
      </c>
      <c r="CL26" s="24">
        <f t="shared" si="20"/>
        <v>0</v>
      </c>
      <c r="CM26" s="85">
        <v>0</v>
      </c>
      <c r="CN26" s="40"/>
    </row>
    <row r="27" spans="1:92" ht="15.95" customHeight="1" x14ac:dyDescent="0.25">
      <c r="A27" s="47"/>
      <c r="H27" s="24">
        <v>2</v>
      </c>
      <c r="I27" s="23" t="s">
        <v>125</v>
      </c>
      <c r="L27" s="23" t="s">
        <v>104</v>
      </c>
      <c r="M27" s="23"/>
      <c r="N27" s="23"/>
      <c r="O27" s="23"/>
      <c r="P27" s="23"/>
      <c r="Q27" s="47"/>
      <c r="R27" s="47"/>
      <c r="U27" s="30">
        <v>7.5</v>
      </c>
      <c r="V27" s="23" t="s">
        <v>98</v>
      </c>
      <c r="X27" s="23"/>
      <c r="Y27" s="23"/>
      <c r="Z27" s="23" t="s">
        <v>19</v>
      </c>
      <c r="AB27" s="24"/>
      <c r="AC27" s="24">
        <f t="shared" si="31"/>
        <v>1</v>
      </c>
      <c r="AD27" s="24">
        <v>1</v>
      </c>
      <c r="AE27" s="24">
        <v>0</v>
      </c>
      <c r="AF27" s="24">
        <v>0</v>
      </c>
      <c r="AG27" s="115">
        <f t="shared" si="29"/>
        <v>1</v>
      </c>
      <c r="AH27" s="115"/>
      <c r="AI27" s="24">
        <v>2</v>
      </c>
      <c r="AJ27" s="24">
        <v>0</v>
      </c>
      <c r="AK27" s="24">
        <v>0</v>
      </c>
      <c r="AL27" s="26">
        <f t="shared" si="30"/>
        <v>2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2</v>
      </c>
      <c r="BB27" s="24">
        <v>0</v>
      </c>
      <c r="BC27" s="24">
        <v>0</v>
      </c>
      <c r="BD27" s="24">
        <f t="shared" si="26"/>
        <v>0</v>
      </c>
      <c r="BE27" s="85">
        <v>0</v>
      </c>
      <c r="BF27" s="84">
        <f t="shared" si="27"/>
        <v>18</v>
      </c>
      <c r="BG27" s="24">
        <f t="shared" si="27"/>
        <v>1</v>
      </c>
      <c r="BH27" s="24">
        <f t="shared" si="27"/>
        <v>1</v>
      </c>
      <c r="BI27" s="24">
        <f t="shared" si="27"/>
        <v>2</v>
      </c>
      <c r="BJ27" s="85">
        <f t="shared" si="27"/>
        <v>4</v>
      </c>
      <c r="BK27" s="24">
        <v>16</v>
      </c>
      <c r="BL27" s="24">
        <v>1</v>
      </c>
      <c r="BM27" s="24">
        <v>1</v>
      </c>
      <c r="BN27" s="24">
        <f t="shared" si="28"/>
        <v>2</v>
      </c>
      <c r="BO27" s="85">
        <v>4</v>
      </c>
      <c r="BP27" s="40"/>
      <c r="BQ27" s="47"/>
      <c r="BR27" s="30">
        <v>6.5</v>
      </c>
      <c r="BS27" s="23" t="s">
        <v>212</v>
      </c>
      <c r="BT27" s="23"/>
      <c r="BU27" s="23"/>
      <c r="BV27" s="23"/>
      <c r="BW27" s="24"/>
      <c r="BX27" s="23"/>
      <c r="BY27" s="84">
        <v>2</v>
      </c>
      <c r="BZ27" s="24">
        <v>0</v>
      </c>
      <c r="CA27" s="24">
        <v>0</v>
      </c>
      <c r="CB27" s="24">
        <f t="shared" si="2"/>
        <v>0</v>
      </c>
      <c r="CC27" s="85">
        <v>0</v>
      </c>
      <c r="CD27" s="84">
        <f t="shared" si="3"/>
        <v>17</v>
      </c>
      <c r="CE27" s="24">
        <f t="shared" si="3"/>
        <v>1</v>
      </c>
      <c r="CF27" s="24">
        <f t="shared" si="3"/>
        <v>4</v>
      </c>
      <c r="CG27" s="24">
        <f t="shared" si="3"/>
        <v>5</v>
      </c>
      <c r="CH27" s="85">
        <f t="shared" si="3"/>
        <v>2</v>
      </c>
      <c r="CI27" s="24">
        <v>15</v>
      </c>
      <c r="CJ27" s="24">
        <v>1</v>
      </c>
      <c r="CK27" s="24">
        <v>4</v>
      </c>
      <c r="CL27" s="24">
        <f>+CJ27+CK27</f>
        <v>5</v>
      </c>
      <c r="CM27" s="85">
        <v>2</v>
      </c>
      <c r="CN27" s="40"/>
    </row>
    <row r="28" spans="1:92" ht="15.95" customHeight="1" x14ac:dyDescent="0.25">
      <c r="A28" s="47"/>
      <c r="Q28" s="47"/>
      <c r="R28" s="47"/>
      <c r="U28" s="30">
        <v>7</v>
      </c>
      <c r="V28" s="23" t="s">
        <v>24</v>
      </c>
      <c r="X28" s="23"/>
      <c r="Y28" s="23"/>
      <c r="Z28" s="23" t="s">
        <v>25</v>
      </c>
      <c r="AB28" s="24"/>
      <c r="AC28" s="24">
        <f t="shared" si="31"/>
        <v>2</v>
      </c>
      <c r="AD28" s="24">
        <v>1</v>
      </c>
      <c r="AE28" s="24">
        <v>1</v>
      </c>
      <c r="AF28" s="24">
        <v>0</v>
      </c>
      <c r="AG28" s="115">
        <f t="shared" si="29"/>
        <v>0.5</v>
      </c>
      <c r="AH28" s="115"/>
      <c r="AI28" s="24">
        <v>5</v>
      </c>
      <c r="AJ28" s="24">
        <v>1</v>
      </c>
      <c r="AK28" s="24">
        <v>0</v>
      </c>
      <c r="AL28" s="26">
        <f t="shared" si="30"/>
        <v>2.5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0</v>
      </c>
      <c r="BB28" s="24">
        <v>0</v>
      </c>
      <c r="BC28" s="24">
        <v>0</v>
      </c>
      <c r="BD28" s="24">
        <f t="shared" si="26"/>
        <v>0</v>
      </c>
      <c r="BE28" s="85">
        <v>0</v>
      </c>
      <c r="BF28" s="84">
        <f t="shared" si="27"/>
        <v>18</v>
      </c>
      <c r="BG28" s="24">
        <f t="shared" si="27"/>
        <v>3</v>
      </c>
      <c r="BH28" s="24">
        <f t="shared" si="27"/>
        <v>5</v>
      </c>
      <c r="BI28" s="24">
        <f t="shared" si="27"/>
        <v>8</v>
      </c>
      <c r="BJ28" s="85">
        <f t="shared" si="27"/>
        <v>0</v>
      </c>
      <c r="BK28" s="24">
        <v>18</v>
      </c>
      <c r="BL28" s="24">
        <v>3</v>
      </c>
      <c r="BM28" s="24">
        <v>5</v>
      </c>
      <c r="BN28" s="24">
        <f t="shared" si="28"/>
        <v>8</v>
      </c>
      <c r="BO28" s="85">
        <v>0</v>
      </c>
      <c r="BP28" s="40"/>
      <c r="BQ28" s="47"/>
      <c r="BR28" s="30">
        <v>8.5</v>
      </c>
      <c r="BS28" s="23" t="s">
        <v>656</v>
      </c>
      <c r="BT28" s="23"/>
      <c r="BU28" s="23"/>
      <c r="BV28" s="23"/>
      <c r="BW28" s="24"/>
      <c r="BX28" s="23"/>
      <c r="BY28" s="84">
        <v>1</v>
      </c>
      <c r="BZ28" s="24">
        <v>0</v>
      </c>
      <c r="CA28" s="24">
        <v>3</v>
      </c>
      <c r="CB28" s="24">
        <f t="shared" si="2"/>
        <v>3</v>
      </c>
      <c r="CC28" s="85">
        <v>0</v>
      </c>
      <c r="CD28" s="84">
        <f t="shared" si="3"/>
        <v>6</v>
      </c>
      <c r="CE28" s="24">
        <f t="shared" si="3"/>
        <v>1</v>
      </c>
      <c r="CF28" s="24">
        <f t="shared" si="3"/>
        <v>6</v>
      </c>
      <c r="CG28" s="24">
        <f t="shared" si="3"/>
        <v>7</v>
      </c>
      <c r="CH28" s="85">
        <f t="shared" si="3"/>
        <v>0</v>
      </c>
      <c r="CI28" s="24">
        <v>5</v>
      </c>
      <c r="CJ28" s="24">
        <v>1</v>
      </c>
      <c r="CK28" s="24">
        <v>3</v>
      </c>
      <c r="CL28" s="24">
        <f t="shared" ref="CL28:CL37" si="32">+CJ28+CK28</f>
        <v>4</v>
      </c>
      <c r="CM28" s="85">
        <v>0</v>
      </c>
      <c r="CN28" s="40"/>
    </row>
    <row r="29" spans="1:92" ht="15.95" customHeight="1" x14ac:dyDescent="0.25">
      <c r="A29" s="47"/>
      <c r="C29" s="6" t="s">
        <v>786</v>
      </c>
      <c r="E29" s="23"/>
      <c r="F29" s="23"/>
      <c r="G29" s="5">
        <v>3</v>
      </c>
      <c r="H29" s="24">
        <v>1</v>
      </c>
      <c r="I29" s="23" t="s">
        <v>112</v>
      </c>
      <c r="J29" s="23"/>
      <c r="K29" s="23"/>
      <c r="L29" s="23"/>
      <c r="M29" s="23" t="s">
        <v>193</v>
      </c>
      <c r="N29" s="23"/>
      <c r="O29" s="23"/>
      <c r="P29" s="23"/>
      <c r="Q29" s="47"/>
      <c r="R29" s="47"/>
      <c r="U29" s="30">
        <v>7.5</v>
      </c>
      <c r="V29" s="23" t="s">
        <v>97</v>
      </c>
      <c r="X29" s="23"/>
      <c r="Y29" s="23"/>
      <c r="Z29" s="23" t="s">
        <v>132</v>
      </c>
      <c r="AB29" s="24"/>
      <c r="AC29" s="24">
        <f t="shared" si="31"/>
        <v>2</v>
      </c>
      <c r="AD29" s="24">
        <v>0</v>
      </c>
      <c r="AE29" s="24">
        <v>2</v>
      </c>
      <c r="AF29" s="24">
        <v>0</v>
      </c>
      <c r="AG29" s="115">
        <f t="shared" si="29"/>
        <v>0</v>
      </c>
      <c r="AH29" s="115"/>
      <c r="AI29" s="24">
        <v>6</v>
      </c>
      <c r="AJ29" s="24">
        <v>0</v>
      </c>
      <c r="AK29" s="24">
        <v>0</v>
      </c>
      <c r="AL29" s="26">
        <f t="shared" si="30"/>
        <v>3</v>
      </c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2</v>
      </c>
      <c r="BB29" s="24">
        <v>0</v>
      </c>
      <c r="BC29" s="24">
        <v>0</v>
      </c>
      <c r="BD29" s="24">
        <f t="shared" si="26"/>
        <v>0</v>
      </c>
      <c r="BE29" s="85">
        <v>2</v>
      </c>
      <c r="BF29" s="84">
        <f t="shared" si="27"/>
        <v>21</v>
      </c>
      <c r="BG29" s="24">
        <f t="shared" si="27"/>
        <v>1</v>
      </c>
      <c r="BH29" s="24">
        <f t="shared" si="27"/>
        <v>5</v>
      </c>
      <c r="BI29" s="24">
        <f t="shared" si="27"/>
        <v>6</v>
      </c>
      <c r="BJ29" s="85">
        <f t="shared" si="27"/>
        <v>8</v>
      </c>
      <c r="BK29" s="24">
        <v>19</v>
      </c>
      <c r="BL29" s="24">
        <v>1</v>
      </c>
      <c r="BM29" s="24">
        <v>5</v>
      </c>
      <c r="BN29" s="24">
        <f t="shared" si="28"/>
        <v>6</v>
      </c>
      <c r="BO29" s="85">
        <v>6</v>
      </c>
      <c r="BP29" s="40"/>
      <c r="BQ29" s="47"/>
      <c r="BR29" s="30">
        <v>7.5</v>
      </c>
      <c r="BS29" s="23" t="s">
        <v>670</v>
      </c>
      <c r="BT29" s="23"/>
      <c r="BU29" s="23"/>
      <c r="BV29" s="23"/>
      <c r="BW29" s="24"/>
      <c r="BX29" s="23"/>
      <c r="BY29" s="84">
        <v>0</v>
      </c>
      <c r="BZ29" s="24">
        <v>0</v>
      </c>
      <c r="CA29" s="24">
        <v>0</v>
      </c>
      <c r="CB29" s="24">
        <f t="shared" si="2"/>
        <v>0</v>
      </c>
      <c r="CC29" s="85">
        <v>0</v>
      </c>
      <c r="CD29" s="84">
        <f t="shared" si="3"/>
        <v>1</v>
      </c>
      <c r="CE29" s="24">
        <f t="shared" si="3"/>
        <v>0</v>
      </c>
      <c r="CF29" s="24">
        <f t="shared" si="3"/>
        <v>0</v>
      </c>
      <c r="CG29" s="24">
        <f t="shared" si="3"/>
        <v>0</v>
      </c>
      <c r="CH29" s="85">
        <f t="shared" si="3"/>
        <v>0</v>
      </c>
      <c r="CI29" s="24">
        <v>1</v>
      </c>
      <c r="CJ29" s="24">
        <v>0</v>
      </c>
      <c r="CK29" s="24">
        <v>0</v>
      </c>
      <c r="CL29" s="24">
        <f t="shared" si="32"/>
        <v>0</v>
      </c>
      <c r="CM29" s="85">
        <v>0</v>
      </c>
      <c r="CN29" s="40"/>
    </row>
    <row r="30" spans="1:92" ht="15.95" customHeight="1" x14ac:dyDescent="0.25">
      <c r="A30" s="47"/>
      <c r="B30" s="24" t="s">
        <v>34</v>
      </c>
      <c r="C30" s="16" t="s">
        <v>606</v>
      </c>
      <c r="D30" s="16"/>
      <c r="E30" s="16"/>
      <c r="H30" s="24">
        <v>1</v>
      </c>
      <c r="I30" s="23" t="s">
        <v>112</v>
      </c>
      <c r="J30" s="23"/>
      <c r="K30" s="23"/>
      <c r="L30" s="23" t="s">
        <v>106</v>
      </c>
      <c r="M30" s="23"/>
      <c r="N30" s="23"/>
      <c r="O30" s="23"/>
      <c r="P30" s="23"/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ref="AC30" si="33">+AD30+AE30+AF30</f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2</v>
      </c>
      <c r="BB30" s="24">
        <v>0</v>
      </c>
      <c r="BC30" s="24">
        <v>0</v>
      </c>
      <c r="BD30" s="24">
        <f t="shared" si="26"/>
        <v>0</v>
      </c>
      <c r="BE30" s="85">
        <v>0</v>
      </c>
      <c r="BF30" s="84">
        <f t="shared" si="27"/>
        <v>23</v>
      </c>
      <c r="BG30" s="24">
        <f t="shared" si="27"/>
        <v>3</v>
      </c>
      <c r="BH30" s="24">
        <f t="shared" si="27"/>
        <v>11</v>
      </c>
      <c r="BI30" s="24">
        <f t="shared" si="27"/>
        <v>14</v>
      </c>
      <c r="BJ30" s="85">
        <f t="shared" si="27"/>
        <v>4</v>
      </c>
      <c r="BK30" s="24">
        <v>21</v>
      </c>
      <c r="BL30" s="24">
        <v>3</v>
      </c>
      <c r="BM30" s="24">
        <v>11</v>
      </c>
      <c r="BN30" s="24">
        <f t="shared" si="28"/>
        <v>14</v>
      </c>
      <c r="BO30" s="85">
        <v>4</v>
      </c>
      <c r="BP30" s="40"/>
      <c r="BQ30" s="47"/>
      <c r="BR30" s="30">
        <v>7.5</v>
      </c>
      <c r="BS30" s="23" t="s">
        <v>280</v>
      </c>
      <c r="BT30" s="23"/>
      <c r="BU30" s="23"/>
      <c r="BV30" s="23"/>
      <c r="BW30" s="24"/>
      <c r="BX30" s="23"/>
      <c r="BY30" s="84">
        <v>0</v>
      </c>
      <c r="BZ30" s="24">
        <v>0</v>
      </c>
      <c r="CA30" s="24">
        <v>0</v>
      </c>
      <c r="CB30" s="24">
        <f t="shared" si="2"/>
        <v>0</v>
      </c>
      <c r="CC30" s="85">
        <v>0</v>
      </c>
      <c r="CD30" s="84">
        <f t="shared" si="3"/>
        <v>2</v>
      </c>
      <c r="CE30" s="24">
        <f t="shared" si="3"/>
        <v>0</v>
      </c>
      <c r="CF30" s="24">
        <f t="shared" si="3"/>
        <v>1</v>
      </c>
      <c r="CG30" s="24">
        <f t="shared" si="3"/>
        <v>1</v>
      </c>
      <c r="CH30" s="85">
        <f t="shared" si="3"/>
        <v>2</v>
      </c>
      <c r="CI30" s="24">
        <v>2</v>
      </c>
      <c r="CJ30" s="24">
        <v>0</v>
      </c>
      <c r="CK30" s="24">
        <v>1</v>
      </c>
      <c r="CL30" s="24">
        <f t="shared" si="32"/>
        <v>1</v>
      </c>
      <c r="CM30" s="85">
        <v>2</v>
      </c>
      <c r="CN30" s="40"/>
    </row>
    <row r="31" spans="1:92" ht="15.95" customHeight="1" thickBot="1" x14ac:dyDescent="0.3">
      <c r="A31" s="47"/>
      <c r="C31" s="16" t="s">
        <v>606</v>
      </c>
      <c r="D31" s="16"/>
      <c r="E31" s="16"/>
      <c r="H31" s="24">
        <v>2</v>
      </c>
      <c r="I31" s="23" t="s">
        <v>112</v>
      </c>
      <c r="L31" s="23" t="s">
        <v>106</v>
      </c>
      <c r="M31" s="23"/>
      <c r="N31" s="23"/>
      <c r="O31" s="23"/>
      <c r="P31" s="23"/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+AC101</f>
        <v>5</v>
      </c>
      <c r="AD31" s="24">
        <f>+AD101</f>
        <v>0</v>
      </c>
      <c r="AE31" s="24">
        <f>+AE101</f>
        <v>5</v>
      </c>
      <c r="AF31" s="24">
        <f>+AF101</f>
        <v>0</v>
      </c>
      <c r="AG31" s="115">
        <f t="shared" ref="AG31" si="34">+(AD31*2+AF31)/(2*AC31)</f>
        <v>0</v>
      </c>
      <c r="AH31" s="115"/>
      <c r="AI31" s="24">
        <f>+AI101</f>
        <v>16</v>
      </c>
      <c r="AJ31" s="24">
        <f>+AJ101</f>
        <v>0</v>
      </c>
      <c r="AK31" s="24">
        <f>+AK101</f>
        <v>0</v>
      </c>
      <c r="AL31" s="26">
        <f t="shared" ref="AL31" si="35">+AI31/AC31</f>
        <v>3.2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0</v>
      </c>
      <c r="BB31" s="24">
        <v>0</v>
      </c>
      <c r="BC31" s="24">
        <v>0</v>
      </c>
      <c r="BD31" s="24">
        <f t="shared" si="26"/>
        <v>0</v>
      </c>
      <c r="BE31" s="85">
        <v>0</v>
      </c>
      <c r="BF31" s="84">
        <f t="shared" si="27"/>
        <v>8</v>
      </c>
      <c r="BG31" s="24">
        <f t="shared" si="27"/>
        <v>0</v>
      </c>
      <c r="BH31" s="24">
        <f t="shared" si="27"/>
        <v>0</v>
      </c>
      <c r="BI31" s="24">
        <f t="shared" si="27"/>
        <v>0</v>
      </c>
      <c r="BJ31" s="85">
        <f t="shared" si="27"/>
        <v>4</v>
      </c>
      <c r="BK31" s="24">
        <v>8</v>
      </c>
      <c r="BL31" s="24">
        <v>0</v>
      </c>
      <c r="BM31" s="24">
        <v>0</v>
      </c>
      <c r="BN31" s="24">
        <f t="shared" si="28"/>
        <v>0</v>
      </c>
      <c r="BO31" s="85">
        <v>4</v>
      </c>
      <c r="BP31" s="40"/>
      <c r="BQ31" s="47"/>
      <c r="BR31" s="30">
        <v>8.5</v>
      </c>
      <c r="BS31" s="23" t="s">
        <v>240</v>
      </c>
      <c r="BT31" s="23"/>
      <c r="BU31" s="23"/>
      <c r="BV31" s="23"/>
      <c r="BW31" s="24"/>
      <c r="BX31" s="23"/>
      <c r="BY31" s="84">
        <v>4</v>
      </c>
      <c r="BZ31" s="24">
        <v>1</v>
      </c>
      <c r="CA31" s="24">
        <v>4</v>
      </c>
      <c r="CB31" s="24">
        <f t="shared" si="2"/>
        <v>5</v>
      </c>
      <c r="CC31" s="85">
        <v>0</v>
      </c>
      <c r="CD31" s="84">
        <f t="shared" si="3"/>
        <v>17</v>
      </c>
      <c r="CE31" s="24">
        <f t="shared" si="3"/>
        <v>14</v>
      </c>
      <c r="CF31" s="24">
        <f t="shared" si="3"/>
        <v>8</v>
      </c>
      <c r="CG31" s="24">
        <f t="shared" si="3"/>
        <v>22</v>
      </c>
      <c r="CH31" s="85">
        <f t="shared" si="3"/>
        <v>0</v>
      </c>
      <c r="CI31" s="24">
        <v>13</v>
      </c>
      <c r="CJ31" s="24">
        <v>13</v>
      </c>
      <c r="CK31" s="24">
        <v>4</v>
      </c>
      <c r="CL31" s="24">
        <f t="shared" si="32"/>
        <v>17</v>
      </c>
      <c r="CM31" s="85">
        <v>0</v>
      </c>
      <c r="CN31" s="40"/>
    </row>
    <row r="32" spans="1:92" ht="15.95" customHeight="1" thickBot="1" x14ac:dyDescent="0.3">
      <c r="A32" s="47"/>
      <c r="B32" s="40"/>
      <c r="C32" s="52"/>
      <c r="D32" s="52"/>
      <c r="E32" s="52"/>
      <c r="F32" s="52"/>
      <c r="G32" s="48"/>
      <c r="H32" s="51"/>
      <c r="I32" s="52"/>
      <c r="J32" s="52"/>
      <c r="K32" s="51"/>
      <c r="L32" s="51"/>
      <c r="M32" s="51"/>
      <c r="N32" s="51"/>
      <c r="O32" s="51"/>
      <c r="P32" s="51"/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36">SUM(AC23:AC31)</f>
        <v>16</v>
      </c>
      <c r="AD32" s="15">
        <f t="shared" si="36"/>
        <v>8</v>
      </c>
      <c r="AE32" s="15">
        <f t="shared" si="36"/>
        <v>8</v>
      </c>
      <c r="AF32" s="15">
        <f t="shared" si="36"/>
        <v>0</v>
      </c>
      <c r="AG32" s="15"/>
      <c r="AH32" s="15"/>
      <c r="AI32" s="15">
        <f t="shared" ref="AI32:AK32" si="37">SUM(AI23:AI31)</f>
        <v>31</v>
      </c>
      <c r="AJ32" s="15">
        <f t="shared" si="37"/>
        <v>1</v>
      </c>
      <c r="AK32" s="15">
        <f t="shared" si="37"/>
        <v>4</v>
      </c>
      <c r="AL32" s="36">
        <f>+AI32/AC32</f>
        <v>1.9375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22</v>
      </c>
      <c r="BB32" s="25">
        <f t="shared" ref="BB32" si="38">SUM(BB20:BB31)</f>
        <v>0</v>
      </c>
      <c r="BC32" s="25">
        <f>SUM(BC20:BC31)</f>
        <v>0</v>
      </c>
      <c r="BD32" s="25">
        <f>+BC32+BB32</f>
        <v>0</v>
      </c>
      <c r="BE32" s="89">
        <f>SUM(BE20:BE31)</f>
        <v>4</v>
      </c>
      <c r="BF32" s="88">
        <f>SUM(BF20:BF31)</f>
        <v>262</v>
      </c>
      <c r="BG32" s="25">
        <f t="shared" ref="BG32" si="39">SUM(BG20:BG31)</f>
        <v>41</v>
      </c>
      <c r="BH32" s="25">
        <f>SUM(BH20:BH31)</f>
        <v>73</v>
      </c>
      <c r="BI32" s="25">
        <f>+BH32+BG32</f>
        <v>114</v>
      </c>
      <c r="BJ32" s="89">
        <f>SUM(BJ20:BJ31)</f>
        <v>38</v>
      </c>
      <c r="BK32" s="25">
        <f>SUM(BK20:BK31)</f>
        <v>240</v>
      </c>
      <c r="BL32" s="25">
        <f t="shared" ref="BL32" si="40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6.5</v>
      </c>
      <c r="BS32" s="23" t="s">
        <v>450</v>
      </c>
      <c r="BT32" s="23"/>
      <c r="BU32" s="23"/>
      <c r="BV32" s="23"/>
      <c r="BW32" s="24"/>
      <c r="BX32" s="23"/>
      <c r="BY32" s="84">
        <v>1</v>
      </c>
      <c r="BZ32" s="24">
        <v>0</v>
      </c>
      <c r="CA32" s="24">
        <v>0</v>
      </c>
      <c r="CB32" s="24">
        <f t="shared" si="2"/>
        <v>0</v>
      </c>
      <c r="CC32" s="85">
        <v>0</v>
      </c>
      <c r="CD32" s="84">
        <f t="shared" si="3"/>
        <v>9</v>
      </c>
      <c r="CE32" s="24">
        <f t="shared" si="3"/>
        <v>2</v>
      </c>
      <c r="CF32" s="24">
        <f t="shared" si="3"/>
        <v>4</v>
      </c>
      <c r="CG32" s="24">
        <f t="shared" si="3"/>
        <v>6</v>
      </c>
      <c r="CH32" s="85">
        <f t="shared" si="3"/>
        <v>0</v>
      </c>
      <c r="CI32" s="24">
        <v>8</v>
      </c>
      <c r="CJ32" s="24">
        <v>2</v>
      </c>
      <c r="CK32" s="24">
        <v>4</v>
      </c>
      <c r="CL32" s="24">
        <f t="shared" si="32"/>
        <v>6</v>
      </c>
      <c r="CM32" s="85">
        <v>0</v>
      </c>
      <c r="CN32" s="40"/>
    </row>
    <row r="33" spans="1:92" ht="15.95" customHeight="1" x14ac:dyDescent="0.25">
      <c r="A33" s="47"/>
      <c r="B33" s="48" t="s">
        <v>67</v>
      </c>
      <c r="C33" s="6" t="s">
        <v>782</v>
      </c>
      <c r="F33" s="20"/>
      <c r="G33" s="5">
        <v>5</v>
      </c>
      <c r="H33" s="24">
        <v>1</v>
      </c>
      <c r="I33" s="23" t="s">
        <v>159</v>
      </c>
      <c r="J33" s="23"/>
      <c r="K33" s="23"/>
      <c r="L33" s="23" t="s">
        <v>171</v>
      </c>
      <c r="M33" s="23"/>
      <c r="N33" s="23"/>
      <c r="O33" s="23"/>
      <c r="P33" s="23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5</v>
      </c>
      <c r="BB33" s="24">
        <v>0</v>
      </c>
      <c r="BC33" s="24">
        <v>1</v>
      </c>
      <c r="BD33" s="24">
        <f t="shared" ref="BD33:BD44" si="41">+BB33+BC33</f>
        <v>1</v>
      </c>
      <c r="BE33" s="85">
        <v>0</v>
      </c>
      <c r="BF33" s="84">
        <f t="shared" ref="BF33:BJ44" si="42">+BK33+BA33</f>
        <v>69</v>
      </c>
      <c r="BG33" s="24">
        <f t="shared" si="42"/>
        <v>15</v>
      </c>
      <c r="BH33" s="24">
        <f t="shared" si="42"/>
        <v>23</v>
      </c>
      <c r="BI33" s="24">
        <f t="shared" si="42"/>
        <v>38</v>
      </c>
      <c r="BJ33" s="85">
        <f t="shared" si="42"/>
        <v>6</v>
      </c>
      <c r="BK33" s="15">
        <v>64</v>
      </c>
      <c r="BL33" s="15">
        <v>15</v>
      </c>
      <c r="BM33" s="15">
        <v>22</v>
      </c>
      <c r="BN33" s="15">
        <f t="shared" ref="BN33:BN44" si="43">+BL33+BM33</f>
        <v>37</v>
      </c>
      <c r="BO33" s="87">
        <v>6</v>
      </c>
      <c r="BP33" s="40"/>
      <c r="BQ33" s="47"/>
      <c r="BR33" s="30">
        <v>7.5</v>
      </c>
      <c r="BS33" s="23" t="s">
        <v>471</v>
      </c>
      <c r="BT33" s="23"/>
      <c r="BU33" s="23"/>
      <c r="BV33" s="23"/>
      <c r="BW33" s="24"/>
      <c r="BX33" s="23"/>
      <c r="BY33" s="84">
        <v>0</v>
      </c>
      <c r="BZ33" s="24">
        <v>0</v>
      </c>
      <c r="CA33" s="24">
        <v>0</v>
      </c>
      <c r="CB33" s="24">
        <f t="shared" si="2"/>
        <v>0</v>
      </c>
      <c r="CC33" s="85">
        <v>0</v>
      </c>
      <c r="CD33" s="84">
        <f t="shared" si="3"/>
        <v>4</v>
      </c>
      <c r="CE33" s="24">
        <f t="shared" si="3"/>
        <v>0</v>
      </c>
      <c r="CF33" s="24">
        <f t="shared" si="3"/>
        <v>3</v>
      </c>
      <c r="CG33" s="24">
        <f t="shared" si="3"/>
        <v>3</v>
      </c>
      <c r="CH33" s="85">
        <f t="shared" si="3"/>
        <v>0</v>
      </c>
      <c r="CI33" s="24">
        <v>4</v>
      </c>
      <c r="CJ33" s="24">
        <v>0</v>
      </c>
      <c r="CK33" s="24">
        <v>3</v>
      </c>
      <c r="CL33" s="24">
        <f t="shared" si="32"/>
        <v>3</v>
      </c>
      <c r="CM33" s="85">
        <v>0</v>
      </c>
      <c r="CN33" s="40"/>
    </row>
    <row r="34" spans="1:92" ht="15.95" customHeight="1" x14ac:dyDescent="0.25">
      <c r="A34" s="47"/>
      <c r="B34" s="24" t="s">
        <v>34</v>
      </c>
      <c r="C34" s="16" t="s">
        <v>541</v>
      </c>
      <c r="D34" s="23"/>
      <c r="E34" s="23"/>
      <c r="H34" s="24">
        <v>1</v>
      </c>
      <c r="I34" s="23" t="s">
        <v>171</v>
      </c>
      <c r="L34" s="23" t="s">
        <v>158</v>
      </c>
      <c r="M34" s="23"/>
      <c r="N34" s="23"/>
      <c r="O34" s="23"/>
      <c r="P34" s="23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2</v>
      </c>
      <c r="BB34" s="24">
        <v>0</v>
      </c>
      <c r="BC34" s="24">
        <v>0</v>
      </c>
      <c r="BD34" s="24">
        <f t="shared" si="41"/>
        <v>0</v>
      </c>
      <c r="BE34" s="85">
        <v>0</v>
      </c>
      <c r="BF34" s="84">
        <f t="shared" si="42"/>
        <v>21</v>
      </c>
      <c r="BG34" s="24">
        <f t="shared" si="42"/>
        <v>0</v>
      </c>
      <c r="BH34" s="24">
        <f t="shared" si="42"/>
        <v>0</v>
      </c>
      <c r="BI34" s="24">
        <f t="shared" si="42"/>
        <v>0</v>
      </c>
      <c r="BJ34" s="85">
        <f t="shared" si="42"/>
        <v>0</v>
      </c>
      <c r="BK34" s="24">
        <v>19</v>
      </c>
      <c r="BL34" s="24">
        <v>0</v>
      </c>
      <c r="BM34" s="24">
        <v>0</v>
      </c>
      <c r="BN34" s="24">
        <f t="shared" si="43"/>
        <v>0</v>
      </c>
      <c r="BO34" s="85">
        <v>0</v>
      </c>
      <c r="BP34" s="40"/>
      <c r="BQ34" s="47"/>
      <c r="BR34" s="30">
        <v>8</v>
      </c>
      <c r="BS34" s="23" t="s">
        <v>279</v>
      </c>
      <c r="BT34" s="23"/>
      <c r="BU34" s="23"/>
      <c r="BV34" s="23"/>
      <c r="BW34" s="24"/>
      <c r="BX34" s="23"/>
      <c r="BY34" s="84">
        <v>0</v>
      </c>
      <c r="BZ34" s="24">
        <v>0</v>
      </c>
      <c r="CA34" s="24">
        <v>0</v>
      </c>
      <c r="CB34" s="24">
        <f t="shared" si="2"/>
        <v>0</v>
      </c>
      <c r="CC34" s="85">
        <v>0</v>
      </c>
      <c r="CD34" s="84">
        <f t="shared" si="3"/>
        <v>2</v>
      </c>
      <c r="CE34" s="24">
        <f t="shared" si="3"/>
        <v>0</v>
      </c>
      <c r="CF34" s="24">
        <f t="shared" si="3"/>
        <v>3</v>
      </c>
      <c r="CG34" s="24">
        <f t="shared" si="3"/>
        <v>3</v>
      </c>
      <c r="CH34" s="85">
        <f t="shared" si="3"/>
        <v>0</v>
      </c>
      <c r="CI34" s="24">
        <v>2</v>
      </c>
      <c r="CJ34" s="24">
        <v>0</v>
      </c>
      <c r="CK34" s="24">
        <v>3</v>
      </c>
      <c r="CL34" s="24">
        <f t="shared" si="32"/>
        <v>3</v>
      </c>
      <c r="CM34" s="85">
        <v>0</v>
      </c>
      <c r="CN34" s="40"/>
    </row>
    <row r="35" spans="1:92" ht="15.95" customHeight="1" x14ac:dyDescent="0.25">
      <c r="A35" s="47" t="s">
        <v>64</v>
      </c>
      <c r="H35" s="24">
        <v>2</v>
      </c>
      <c r="I35" s="23" t="s">
        <v>41</v>
      </c>
      <c r="L35" s="23" t="s">
        <v>790</v>
      </c>
      <c r="M35" s="23"/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2</v>
      </c>
      <c r="BB35" s="24">
        <v>4</v>
      </c>
      <c r="BC35" s="24">
        <v>1</v>
      </c>
      <c r="BD35" s="24">
        <f t="shared" si="41"/>
        <v>5</v>
      </c>
      <c r="BE35" s="85">
        <v>0</v>
      </c>
      <c r="BF35" s="84">
        <f t="shared" si="42"/>
        <v>24</v>
      </c>
      <c r="BG35" s="24">
        <f t="shared" si="42"/>
        <v>31</v>
      </c>
      <c r="BH35" s="24">
        <f t="shared" si="42"/>
        <v>10</v>
      </c>
      <c r="BI35" s="24">
        <f t="shared" si="42"/>
        <v>41</v>
      </c>
      <c r="BJ35" s="85">
        <f t="shared" si="42"/>
        <v>0</v>
      </c>
      <c r="BK35" s="24">
        <v>22</v>
      </c>
      <c r="BL35" s="24">
        <v>27</v>
      </c>
      <c r="BM35" s="24">
        <v>9</v>
      </c>
      <c r="BN35" s="24">
        <f t="shared" si="43"/>
        <v>36</v>
      </c>
      <c r="BO35" s="85">
        <v>0</v>
      </c>
      <c r="BP35" s="40"/>
      <c r="BQ35" s="47"/>
      <c r="BR35" s="30">
        <v>8</v>
      </c>
      <c r="BS35" s="23" t="s">
        <v>415</v>
      </c>
      <c r="BT35" s="23"/>
      <c r="BU35" s="23"/>
      <c r="BV35" s="23"/>
      <c r="BW35" s="24"/>
      <c r="BX35" s="23"/>
      <c r="BY35" s="84">
        <v>0</v>
      </c>
      <c r="BZ35" s="24">
        <v>0</v>
      </c>
      <c r="CA35" s="24">
        <v>0</v>
      </c>
      <c r="CB35" s="24">
        <f t="shared" si="2"/>
        <v>0</v>
      </c>
      <c r="CC35" s="85">
        <v>0</v>
      </c>
      <c r="CD35" s="84">
        <f t="shared" si="3"/>
        <v>3</v>
      </c>
      <c r="CE35" s="24">
        <f t="shared" si="3"/>
        <v>2</v>
      </c>
      <c r="CF35" s="24">
        <f t="shared" si="3"/>
        <v>3</v>
      </c>
      <c r="CG35" s="24">
        <f t="shared" si="3"/>
        <v>5</v>
      </c>
      <c r="CH35" s="85">
        <f t="shared" si="3"/>
        <v>4</v>
      </c>
      <c r="CI35" s="24">
        <v>3</v>
      </c>
      <c r="CJ35" s="24">
        <v>2</v>
      </c>
      <c r="CK35" s="24">
        <v>3</v>
      </c>
      <c r="CL35" s="24">
        <f t="shared" si="32"/>
        <v>5</v>
      </c>
      <c r="CM35" s="85">
        <v>4</v>
      </c>
      <c r="CN35" s="40"/>
    </row>
    <row r="36" spans="1:92" ht="15.95" customHeight="1" x14ac:dyDescent="0.25">
      <c r="A36" s="47"/>
      <c r="H36" s="24">
        <v>2</v>
      </c>
      <c r="I36" s="23" t="s">
        <v>493</v>
      </c>
      <c r="L36" s="23" t="s">
        <v>171</v>
      </c>
      <c r="M36" s="23"/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2</v>
      </c>
      <c r="BB36" s="24">
        <v>1</v>
      </c>
      <c r="BC36" s="24">
        <v>3</v>
      </c>
      <c r="BD36" s="24">
        <f t="shared" si="41"/>
        <v>4</v>
      </c>
      <c r="BE36" s="85">
        <v>0</v>
      </c>
      <c r="BF36" s="84">
        <f t="shared" si="42"/>
        <v>20</v>
      </c>
      <c r="BG36" s="24">
        <f t="shared" si="42"/>
        <v>3</v>
      </c>
      <c r="BH36" s="24">
        <f t="shared" si="42"/>
        <v>15</v>
      </c>
      <c r="BI36" s="24">
        <f t="shared" si="42"/>
        <v>18</v>
      </c>
      <c r="BJ36" s="85">
        <f t="shared" si="42"/>
        <v>4</v>
      </c>
      <c r="BK36" s="24">
        <v>18</v>
      </c>
      <c r="BL36" s="24">
        <v>2</v>
      </c>
      <c r="BM36" s="24">
        <v>12</v>
      </c>
      <c r="BN36" s="24">
        <f t="shared" si="43"/>
        <v>14</v>
      </c>
      <c r="BO36" s="85">
        <v>4</v>
      </c>
      <c r="BP36" s="40"/>
      <c r="BQ36" s="47"/>
      <c r="BR36" s="30">
        <v>6</v>
      </c>
      <c r="BS36" s="23" t="s">
        <v>214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 t="shared" si="2"/>
        <v>0</v>
      </c>
      <c r="CC36" s="85">
        <v>0</v>
      </c>
      <c r="CD36" s="84">
        <f t="shared" si="3"/>
        <v>4</v>
      </c>
      <c r="CE36" s="24">
        <f t="shared" si="3"/>
        <v>0</v>
      </c>
      <c r="CF36" s="24">
        <f t="shared" si="3"/>
        <v>1</v>
      </c>
      <c r="CG36" s="24">
        <f t="shared" si="3"/>
        <v>1</v>
      </c>
      <c r="CH36" s="85">
        <f t="shared" si="3"/>
        <v>0</v>
      </c>
      <c r="CI36" s="24">
        <v>4</v>
      </c>
      <c r="CJ36" s="24">
        <v>0</v>
      </c>
      <c r="CK36" s="24">
        <v>1</v>
      </c>
      <c r="CL36" s="24">
        <f t="shared" si="32"/>
        <v>1</v>
      </c>
      <c r="CM36" s="85">
        <v>0</v>
      </c>
      <c r="CN36" s="40"/>
    </row>
    <row r="37" spans="1:92" ht="15.95" customHeight="1" thickBot="1" x14ac:dyDescent="0.3">
      <c r="A37" s="47"/>
      <c r="H37" s="24">
        <v>2</v>
      </c>
      <c r="I37" s="23" t="s">
        <v>41</v>
      </c>
      <c r="L37" s="23" t="s">
        <v>493</v>
      </c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2</v>
      </c>
      <c r="BB37" s="24">
        <v>0</v>
      </c>
      <c r="BC37" s="24">
        <v>2</v>
      </c>
      <c r="BD37" s="24">
        <f t="shared" si="41"/>
        <v>2</v>
      </c>
      <c r="BE37" s="85">
        <v>2</v>
      </c>
      <c r="BF37" s="84">
        <f t="shared" si="42"/>
        <v>19</v>
      </c>
      <c r="BG37" s="24">
        <f t="shared" si="42"/>
        <v>3</v>
      </c>
      <c r="BH37" s="24">
        <f t="shared" si="42"/>
        <v>5</v>
      </c>
      <c r="BI37" s="24">
        <f t="shared" si="42"/>
        <v>8</v>
      </c>
      <c r="BJ37" s="85">
        <f t="shared" si="42"/>
        <v>6</v>
      </c>
      <c r="BK37" s="24">
        <v>17</v>
      </c>
      <c r="BL37" s="24">
        <v>3</v>
      </c>
      <c r="BM37" s="24">
        <v>3</v>
      </c>
      <c r="BN37" s="24">
        <f t="shared" si="43"/>
        <v>6</v>
      </c>
      <c r="BO37" s="85">
        <v>4</v>
      </c>
      <c r="BP37" s="40"/>
      <c r="BQ37" s="47"/>
      <c r="BR37" s="30">
        <v>9.5</v>
      </c>
      <c r="BS37" s="23" t="s">
        <v>417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 t="shared" si="2"/>
        <v>0</v>
      </c>
      <c r="CC37" s="85">
        <v>0</v>
      </c>
      <c r="CD37" s="84">
        <f t="shared" si="3"/>
        <v>3</v>
      </c>
      <c r="CE37" s="24">
        <f t="shared" si="3"/>
        <v>7</v>
      </c>
      <c r="CF37" s="24">
        <f t="shared" si="3"/>
        <v>0</v>
      </c>
      <c r="CG37" s="24">
        <f t="shared" si="3"/>
        <v>7</v>
      </c>
      <c r="CH37" s="85">
        <f t="shared" si="3"/>
        <v>0</v>
      </c>
      <c r="CI37" s="24">
        <v>3</v>
      </c>
      <c r="CJ37" s="24">
        <v>7</v>
      </c>
      <c r="CK37" s="24">
        <v>0</v>
      </c>
      <c r="CL37" s="24">
        <f t="shared" si="32"/>
        <v>7</v>
      </c>
      <c r="CM37" s="85">
        <v>0</v>
      </c>
      <c r="CN37" s="40"/>
    </row>
    <row r="38" spans="1:92" ht="15.95" customHeight="1" x14ac:dyDescent="0.25">
      <c r="A38" s="47"/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2</v>
      </c>
      <c r="BB38" s="24">
        <v>1</v>
      </c>
      <c r="BC38" s="24">
        <v>1</v>
      </c>
      <c r="BD38" s="24">
        <f t="shared" si="41"/>
        <v>2</v>
      </c>
      <c r="BE38" s="85">
        <v>0</v>
      </c>
      <c r="BF38" s="84">
        <f t="shared" si="42"/>
        <v>23</v>
      </c>
      <c r="BG38" s="24">
        <f t="shared" si="42"/>
        <v>11</v>
      </c>
      <c r="BH38" s="24">
        <f t="shared" si="42"/>
        <v>8</v>
      </c>
      <c r="BI38" s="24">
        <f t="shared" si="42"/>
        <v>19</v>
      </c>
      <c r="BJ38" s="85">
        <f t="shared" si="42"/>
        <v>2</v>
      </c>
      <c r="BK38" s="24">
        <v>21</v>
      </c>
      <c r="BL38" s="24">
        <v>10</v>
      </c>
      <c r="BM38" s="24">
        <v>7</v>
      </c>
      <c r="BN38" s="24">
        <f t="shared" si="43"/>
        <v>17</v>
      </c>
      <c r="BO38" s="85">
        <v>2</v>
      </c>
      <c r="BP38" s="40"/>
      <c r="BQ38" s="47"/>
      <c r="BR38" s="30">
        <v>7.5</v>
      </c>
      <c r="BS38" s="23" t="s">
        <v>242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 t="shared" si="2"/>
        <v>0</v>
      </c>
      <c r="CC38" s="85">
        <v>0</v>
      </c>
      <c r="CD38" s="84">
        <f t="shared" si="3"/>
        <v>4</v>
      </c>
      <c r="CE38" s="24">
        <f t="shared" si="3"/>
        <v>1</v>
      </c>
      <c r="CF38" s="24">
        <f t="shared" si="3"/>
        <v>0</v>
      </c>
      <c r="CG38" s="24">
        <f t="shared" si="3"/>
        <v>1</v>
      </c>
      <c r="CH38" s="85">
        <f t="shared" si="3"/>
        <v>0</v>
      </c>
      <c r="CI38" s="24">
        <v>4</v>
      </c>
      <c r="CJ38" s="24">
        <v>1</v>
      </c>
      <c r="CK38" s="24">
        <v>0</v>
      </c>
      <c r="CL38" s="24">
        <f>+CJ38+CK38</f>
        <v>1</v>
      </c>
      <c r="CM38" s="85">
        <v>0</v>
      </c>
      <c r="CN38" s="40"/>
    </row>
    <row r="39" spans="1:92" ht="15.95" customHeight="1" x14ac:dyDescent="0.25">
      <c r="A39" s="47"/>
      <c r="C39" s="6" t="s">
        <v>785</v>
      </c>
      <c r="D39" s="1"/>
      <c r="E39" s="23"/>
      <c r="F39" s="23"/>
      <c r="G39" s="5">
        <v>0</v>
      </c>
      <c r="H39" s="24"/>
      <c r="I39" s="23"/>
      <c r="J39" s="23"/>
      <c r="K39" s="23"/>
      <c r="L39" s="23"/>
      <c r="M39" s="23"/>
      <c r="N39" s="23"/>
      <c r="O39" s="23"/>
      <c r="P39" s="23"/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41"/>
        <v>0</v>
      </c>
      <c r="BE39" s="85">
        <v>0</v>
      </c>
      <c r="BF39" s="84">
        <f t="shared" si="42"/>
        <v>3</v>
      </c>
      <c r="BG39" s="24">
        <f t="shared" si="42"/>
        <v>1</v>
      </c>
      <c r="BH39" s="24">
        <f t="shared" si="42"/>
        <v>3</v>
      </c>
      <c r="BI39" s="24">
        <f t="shared" si="42"/>
        <v>4</v>
      </c>
      <c r="BJ39" s="85">
        <f t="shared" si="42"/>
        <v>0</v>
      </c>
      <c r="BK39" s="24">
        <v>3</v>
      </c>
      <c r="BL39" s="24">
        <v>1</v>
      </c>
      <c r="BM39" s="24">
        <v>3</v>
      </c>
      <c r="BN39" s="24">
        <f t="shared" si="43"/>
        <v>4</v>
      </c>
      <c r="BO39" s="85">
        <v>0</v>
      </c>
      <c r="BP39" s="40"/>
      <c r="BQ39" s="47"/>
      <c r="BR39" s="30">
        <v>9</v>
      </c>
      <c r="BS39" s="23" t="s">
        <v>241</v>
      </c>
      <c r="BT39" s="23"/>
      <c r="BU39" s="23"/>
      <c r="BV39" s="23"/>
      <c r="BW39" s="24"/>
      <c r="BX39" s="23"/>
      <c r="BY39" s="84">
        <v>0</v>
      </c>
      <c r="BZ39" s="24">
        <v>0</v>
      </c>
      <c r="CA39" s="24">
        <v>0</v>
      </c>
      <c r="CB39" s="24">
        <f t="shared" si="2"/>
        <v>0</v>
      </c>
      <c r="CC39" s="85">
        <v>0</v>
      </c>
      <c r="CD39" s="84">
        <f t="shared" si="3"/>
        <v>7</v>
      </c>
      <c r="CE39" s="24">
        <f t="shared" si="3"/>
        <v>3</v>
      </c>
      <c r="CF39" s="24">
        <f t="shared" si="3"/>
        <v>5</v>
      </c>
      <c r="CG39" s="24">
        <f t="shared" si="3"/>
        <v>8</v>
      </c>
      <c r="CH39" s="85">
        <f t="shared" si="3"/>
        <v>0</v>
      </c>
      <c r="CI39" s="24">
        <v>7</v>
      </c>
      <c r="CJ39" s="24">
        <v>3</v>
      </c>
      <c r="CK39" s="24">
        <v>5</v>
      </c>
      <c r="CL39" s="24">
        <f>+CJ39+CK39</f>
        <v>8</v>
      </c>
      <c r="CM39" s="85">
        <v>0</v>
      </c>
      <c r="CN39" s="40"/>
    </row>
    <row r="40" spans="1:92" ht="15.95" customHeight="1" x14ac:dyDescent="0.25">
      <c r="A40" s="47"/>
      <c r="B40" s="24" t="s">
        <v>34</v>
      </c>
      <c r="C40" s="23"/>
      <c r="D40" s="16" t="s">
        <v>140</v>
      </c>
      <c r="H40" s="24"/>
      <c r="I40" s="23"/>
      <c r="J40" s="23"/>
      <c r="K40" s="23"/>
      <c r="L40" s="23"/>
      <c r="M40" s="23"/>
      <c r="N40" s="23"/>
      <c r="O40" s="23"/>
      <c r="P40" s="23"/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2</v>
      </c>
      <c r="BB40" s="24">
        <v>0</v>
      </c>
      <c r="BC40" s="24">
        <v>0</v>
      </c>
      <c r="BD40" s="24">
        <f t="shared" si="41"/>
        <v>0</v>
      </c>
      <c r="BE40" s="85">
        <v>4</v>
      </c>
      <c r="BF40" s="84">
        <f t="shared" si="42"/>
        <v>23</v>
      </c>
      <c r="BG40" s="24">
        <f t="shared" si="42"/>
        <v>1</v>
      </c>
      <c r="BH40" s="24">
        <f t="shared" si="42"/>
        <v>7</v>
      </c>
      <c r="BI40" s="24">
        <f t="shared" si="42"/>
        <v>8</v>
      </c>
      <c r="BJ40" s="85">
        <f t="shared" si="42"/>
        <v>6</v>
      </c>
      <c r="BK40" s="24">
        <v>21</v>
      </c>
      <c r="BL40" s="24">
        <v>1</v>
      </c>
      <c r="BM40" s="24">
        <v>7</v>
      </c>
      <c r="BN40" s="24">
        <f t="shared" si="43"/>
        <v>8</v>
      </c>
      <c r="BO40" s="85">
        <v>2</v>
      </c>
      <c r="BP40" s="40"/>
      <c r="BQ40" s="47"/>
      <c r="BR40" s="30">
        <v>8</v>
      </c>
      <c r="BS40" s="23" t="s">
        <v>306</v>
      </c>
      <c r="BT40" s="23"/>
      <c r="BU40" s="23"/>
      <c r="BV40" s="23"/>
      <c r="BW40" s="24"/>
      <c r="BX40" s="23"/>
      <c r="BY40" s="84">
        <v>2</v>
      </c>
      <c r="BZ40" s="24">
        <v>0</v>
      </c>
      <c r="CA40" s="24">
        <v>1</v>
      </c>
      <c r="CB40" s="24">
        <f t="shared" si="2"/>
        <v>1</v>
      </c>
      <c r="CC40" s="85">
        <v>0</v>
      </c>
      <c r="CD40" s="84">
        <f t="shared" si="3"/>
        <v>9</v>
      </c>
      <c r="CE40" s="24">
        <f t="shared" si="3"/>
        <v>3</v>
      </c>
      <c r="CF40" s="24">
        <f t="shared" si="3"/>
        <v>6</v>
      </c>
      <c r="CG40" s="24">
        <f t="shared" si="3"/>
        <v>9</v>
      </c>
      <c r="CH40" s="85">
        <f t="shared" si="3"/>
        <v>2</v>
      </c>
      <c r="CI40" s="24">
        <v>7</v>
      </c>
      <c r="CJ40" s="24">
        <v>3</v>
      </c>
      <c r="CK40" s="24">
        <v>5</v>
      </c>
      <c r="CL40" s="24">
        <f t="shared" ref="CL40:CL43" si="44">+CJ40+CK40</f>
        <v>8</v>
      </c>
      <c r="CM40" s="85">
        <v>2</v>
      </c>
      <c r="CN40" s="40"/>
    </row>
    <row r="41" spans="1:92" ht="15.95" customHeight="1" x14ac:dyDescent="0.25">
      <c r="A41" s="47"/>
      <c r="B41" s="40"/>
      <c r="C41" s="52"/>
      <c r="D41" s="52"/>
      <c r="E41" s="52"/>
      <c r="F41" s="52"/>
      <c r="G41" s="48"/>
      <c r="H41" s="51"/>
      <c r="I41" s="52"/>
      <c r="J41" s="52"/>
      <c r="K41" s="51"/>
      <c r="L41" s="51"/>
      <c r="M41" s="51"/>
      <c r="N41" s="51"/>
      <c r="O41" s="51"/>
      <c r="P41" s="51"/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2</v>
      </c>
      <c r="BB41" s="24">
        <v>1</v>
      </c>
      <c r="BC41" s="24">
        <v>1</v>
      </c>
      <c r="BD41" s="24">
        <f t="shared" si="41"/>
        <v>2</v>
      </c>
      <c r="BE41" s="85">
        <v>2</v>
      </c>
      <c r="BF41" s="84">
        <f t="shared" si="42"/>
        <v>22</v>
      </c>
      <c r="BG41" s="24">
        <f t="shared" si="42"/>
        <v>4</v>
      </c>
      <c r="BH41" s="24">
        <f t="shared" si="42"/>
        <v>11</v>
      </c>
      <c r="BI41" s="24">
        <f t="shared" si="42"/>
        <v>15</v>
      </c>
      <c r="BJ41" s="85">
        <f t="shared" si="42"/>
        <v>8</v>
      </c>
      <c r="BK41" s="24">
        <v>20</v>
      </c>
      <c r="BL41" s="24">
        <v>3</v>
      </c>
      <c r="BM41" s="24">
        <v>10</v>
      </c>
      <c r="BN41" s="24">
        <f t="shared" si="43"/>
        <v>13</v>
      </c>
      <c r="BO41" s="85">
        <v>6</v>
      </c>
      <c r="BP41" s="40"/>
      <c r="BQ41" s="47"/>
      <c r="BR41" s="30">
        <v>8</v>
      </c>
      <c r="BS41" s="23" t="s">
        <v>341</v>
      </c>
      <c r="BT41" s="23"/>
      <c r="BU41" s="23"/>
      <c r="BV41" s="23"/>
      <c r="BW41" s="24"/>
      <c r="BX41" s="23"/>
      <c r="BY41" s="84">
        <v>2</v>
      </c>
      <c r="BZ41" s="24">
        <v>1</v>
      </c>
      <c r="CA41" s="24">
        <v>0</v>
      </c>
      <c r="CB41" s="24">
        <f t="shared" si="2"/>
        <v>1</v>
      </c>
      <c r="CC41" s="85">
        <v>0</v>
      </c>
      <c r="CD41" s="84">
        <f t="shared" si="3"/>
        <v>19</v>
      </c>
      <c r="CE41" s="24">
        <f t="shared" si="3"/>
        <v>5</v>
      </c>
      <c r="CF41" s="24">
        <f t="shared" si="3"/>
        <v>2</v>
      </c>
      <c r="CG41" s="24">
        <f t="shared" si="3"/>
        <v>7</v>
      </c>
      <c r="CH41" s="85">
        <f t="shared" si="3"/>
        <v>4</v>
      </c>
      <c r="CI41" s="24">
        <v>17</v>
      </c>
      <c r="CJ41" s="24">
        <v>4</v>
      </c>
      <c r="CK41" s="24">
        <v>2</v>
      </c>
      <c r="CL41" s="24">
        <f t="shared" si="44"/>
        <v>6</v>
      </c>
      <c r="CM41" s="85">
        <v>4</v>
      </c>
      <c r="CN41" s="40"/>
    </row>
    <row r="42" spans="1:92" ht="15.95" customHeight="1" x14ac:dyDescent="0.25">
      <c r="A42" s="47"/>
      <c r="B42" s="48" t="s">
        <v>80</v>
      </c>
      <c r="C42" s="6" t="s">
        <v>784</v>
      </c>
      <c r="E42" s="11"/>
      <c r="F42" s="11"/>
      <c r="G42" s="5">
        <v>0</v>
      </c>
      <c r="H42" s="24"/>
      <c r="I42" s="23"/>
      <c r="J42" s="23"/>
      <c r="K42" s="23"/>
      <c r="L42" s="23"/>
      <c r="M42" s="23"/>
      <c r="N42" s="23"/>
      <c r="O42" s="23"/>
      <c r="P42" s="23"/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1</v>
      </c>
      <c r="BB42" s="24">
        <v>0</v>
      </c>
      <c r="BC42" s="24">
        <v>0</v>
      </c>
      <c r="BD42" s="24">
        <f t="shared" si="41"/>
        <v>0</v>
      </c>
      <c r="BE42" s="85">
        <v>0</v>
      </c>
      <c r="BF42" s="84">
        <f t="shared" si="42"/>
        <v>21</v>
      </c>
      <c r="BG42" s="24">
        <f t="shared" si="42"/>
        <v>0</v>
      </c>
      <c r="BH42" s="24">
        <f t="shared" si="42"/>
        <v>11</v>
      </c>
      <c r="BI42" s="24">
        <f t="shared" si="42"/>
        <v>11</v>
      </c>
      <c r="BJ42" s="85">
        <f t="shared" si="42"/>
        <v>0</v>
      </c>
      <c r="BK42" s="24">
        <v>20</v>
      </c>
      <c r="BL42" s="24">
        <v>0</v>
      </c>
      <c r="BM42" s="24">
        <v>11</v>
      </c>
      <c r="BN42" s="24">
        <f t="shared" si="43"/>
        <v>11</v>
      </c>
      <c r="BO42" s="85">
        <v>0</v>
      </c>
      <c r="BP42" s="40"/>
      <c r="BQ42" s="47"/>
      <c r="BR42" s="30">
        <v>7.5</v>
      </c>
      <c r="BS42" s="23" t="s">
        <v>362</v>
      </c>
      <c r="BT42" s="23"/>
      <c r="BU42" s="23"/>
      <c r="BV42" s="23"/>
      <c r="BW42" s="24"/>
      <c r="BX42" s="23"/>
      <c r="BY42" s="84">
        <v>2</v>
      </c>
      <c r="BZ42" s="24">
        <v>0</v>
      </c>
      <c r="CA42" s="24">
        <v>1</v>
      </c>
      <c r="CB42" s="24">
        <f t="shared" si="2"/>
        <v>1</v>
      </c>
      <c r="CC42" s="85">
        <v>0</v>
      </c>
      <c r="CD42" s="84">
        <f t="shared" si="3"/>
        <v>12</v>
      </c>
      <c r="CE42" s="24">
        <f t="shared" si="3"/>
        <v>3</v>
      </c>
      <c r="CF42" s="24">
        <f t="shared" si="3"/>
        <v>7</v>
      </c>
      <c r="CG42" s="24">
        <f t="shared" si="3"/>
        <v>10</v>
      </c>
      <c r="CH42" s="85">
        <f t="shared" si="3"/>
        <v>0</v>
      </c>
      <c r="CI42" s="24">
        <v>10</v>
      </c>
      <c r="CJ42" s="24">
        <v>3</v>
      </c>
      <c r="CK42" s="24">
        <v>6</v>
      </c>
      <c r="CL42" s="24">
        <f t="shared" si="44"/>
        <v>9</v>
      </c>
      <c r="CM42" s="85">
        <v>0</v>
      </c>
      <c r="CN42" s="40"/>
    </row>
    <row r="43" spans="1:92" ht="15.95" customHeight="1" x14ac:dyDescent="0.25">
      <c r="A43" s="47"/>
      <c r="B43" s="24" t="s">
        <v>34</v>
      </c>
      <c r="C43" s="16"/>
      <c r="D43" s="16" t="s">
        <v>140</v>
      </c>
      <c r="E43" s="16"/>
      <c r="H43" s="24"/>
      <c r="I43" s="23"/>
      <c r="J43" s="23"/>
      <c r="K43" s="23"/>
      <c r="L43" s="23"/>
      <c r="M43" s="23"/>
      <c r="N43" s="23"/>
      <c r="O43" s="23"/>
      <c r="P43" s="23"/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2</v>
      </c>
      <c r="BB43" s="24">
        <v>0</v>
      </c>
      <c r="BC43" s="24">
        <v>2</v>
      </c>
      <c r="BD43" s="24">
        <f t="shared" si="41"/>
        <v>2</v>
      </c>
      <c r="BE43" s="85">
        <v>0</v>
      </c>
      <c r="BF43" s="84">
        <f t="shared" si="42"/>
        <v>19</v>
      </c>
      <c r="BG43" s="24">
        <f t="shared" si="42"/>
        <v>2</v>
      </c>
      <c r="BH43" s="24">
        <f t="shared" si="42"/>
        <v>16</v>
      </c>
      <c r="BI43" s="24">
        <f t="shared" si="42"/>
        <v>18</v>
      </c>
      <c r="BJ43" s="85">
        <f t="shared" si="42"/>
        <v>0</v>
      </c>
      <c r="BK43" s="24">
        <v>17</v>
      </c>
      <c r="BL43" s="24">
        <v>2</v>
      </c>
      <c r="BM43" s="24">
        <v>14</v>
      </c>
      <c r="BN43" s="24">
        <f t="shared" si="43"/>
        <v>16</v>
      </c>
      <c r="BO43" s="85">
        <v>0</v>
      </c>
      <c r="BP43" s="40"/>
      <c r="BQ43" s="47"/>
      <c r="BR43" s="30">
        <v>8</v>
      </c>
      <c r="BS43" s="23" t="s">
        <v>414</v>
      </c>
      <c r="BT43" s="23"/>
      <c r="BU43" s="23"/>
      <c r="BV43" s="23"/>
      <c r="BW43" s="24"/>
      <c r="BX43" s="23"/>
      <c r="BY43" s="84">
        <v>0</v>
      </c>
      <c r="BZ43" s="24">
        <v>0</v>
      </c>
      <c r="CA43" s="24">
        <v>0</v>
      </c>
      <c r="CB43" s="24">
        <f t="shared" si="2"/>
        <v>0</v>
      </c>
      <c r="CC43" s="85">
        <v>0</v>
      </c>
      <c r="CD43" s="84">
        <f t="shared" si="3"/>
        <v>2</v>
      </c>
      <c r="CE43" s="24">
        <f t="shared" si="3"/>
        <v>0</v>
      </c>
      <c r="CF43" s="24">
        <f t="shared" si="3"/>
        <v>0</v>
      </c>
      <c r="CG43" s="24">
        <f t="shared" si="3"/>
        <v>0</v>
      </c>
      <c r="CH43" s="85">
        <f t="shared" si="3"/>
        <v>0</v>
      </c>
      <c r="CI43" s="24">
        <v>2</v>
      </c>
      <c r="CJ43" s="24">
        <v>0</v>
      </c>
      <c r="CK43" s="24">
        <v>0</v>
      </c>
      <c r="CL43" s="24">
        <f t="shared" si="44"/>
        <v>0</v>
      </c>
      <c r="CM43" s="85">
        <v>0</v>
      </c>
      <c r="CN43" s="40"/>
    </row>
    <row r="44" spans="1:92" ht="15.95" customHeight="1" x14ac:dyDescent="0.25">
      <c r="A44" s="47"/>
      <c r="C44" s="16"/>
      <c r="H44" s="24"/>
      <c r="I44" s="23"/>
      <c r="J44" s="23"/>
      <c r="K44" s="23"/>
      <c r="L44" s="23"/>
      <c r="M44" s="23"/>
      <c r="N44" s="23"/>
      <c r="O44" s="23"/>
      <c r="P44" s="23"/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41"/>
        <v>0</v>
      </c>
      <c r="BE44" s="85">
        <v>0</v>
      </c>
      <c r="BF44" s="84">
        <f t="shared" si="42"/>
        <v>0</v>
      </c>
      <c r="BG44" s="24">
        <f t="shared" si="42"/>
        <v>0</v>
      </c>
      <c r="BH44" s="24">
        <f t="shared" si="42"/>
        <v>0</v>
      </c>
      <c r="BI44" s="24">
        <f t="shared" si="42"/>
        <v>0</v>
      </c>
      <c r="BJ44" s="85">
        <f t="shared" si="42"/>
        <v>0</v>
      </c>
      <c r="BK44" s="24">
        <v>0</v>
      </c>
      <c r="BL44" s="24">
        <v>0</v>
      </c>
      <c r="BM44" s="24">
        <v>0</v>
      </c>
      <c r="BN44" s="24">
        <f t="shared" si="43"/>
        <v>0</v>
      </c>
      <c r="BO44" s="85">
        <v>0</v>
      </c>
      <c r="BP44" s="40"/>
      <c r="BQ44" s="47"/>
      <c r="BR44" s="30">
        <v>7</v>
      </c>
      <c r="BS44" s="23" t="s">
        <v>293</v>
      </c>
      <c r="BT44" s="23"/>
      <c r="BU44" s="23"/>
      <c r="BV44" s="23"/>
      <c r="BW44" s="24"/>
      <c r="BX44" s="23"/>
      <c r="BY44" s="84">
        <v>2</v>
      </c>
      <c r="BZ44" s="24">
        <v>0</v>
      </c>
      <c r="CA44" s="24">
        <v>0</v>
      </c>
      <c r="CB44" s="24">
        <f t="shared" si="2"/>
        <v>0</v>
      </c>
      <c r="CC44" s="85">
        <v>0</v>
      </c>
      <c r="CD44" s="84">
        <f t="shared" si="3"/>
        <v>8</v>
      </c>
      <c r="CE44" s="24">
        <f t="shared" si="3"/>
        <v>3</v>
      </c>
      <c r="CF44" s="24">
        <f t="shared" si="3"/>
        <v>1</v>
      </c>
      <c r="CG44" s="24">
        <f t="shared" si="3"/>
        <v>4</v>
      </c>
      <c r="CH44" s="85">
        <f t="shared" si="3"/>
        <v>0</v>
      </c>
      <c r="CI44" s="24">
        <v>6</v>
      </c>
      <c r="CJ44" s="24">
        <v>3</v>
      </c>
      <c r="CK44" s="24">
        <v>1</v>
      </c>
      <c r="CL44" s="24">
        <f>+CJ44+CK44</f>
        <v>4</v>
      </c>
      <c r="CM44" s="85">
        <v>0</v>
      </c>
      <c r="CN44" s="40"/>
    </row>
    <row r="45" spans="1:92" ht="15.95" customHeight="1" thickBot="1" x14ac:dyDescent="0.3">
      <c r="A45" s="47"/>
      <c r="C45" s="6" t="s">
        <v>783</v>
      </c>
      <c r="D45" s="16"/>
      <c r="E45" s="23"/>
      <c r="F45" s="23"/>
      <c r="G45" s="5">
        <v>1</v>
      </c>
      <c r="H45" s="24">
        <v>2</v>
      </c>
      <c r="I45" s="23" t="s">
        <v>456</v>
      </c>
      <c r="K45" s="23"/>
      <c r="L45" s="23" t="s">
        <v>791</v>
      </c>
      <c r="M45" s="23"/>
      <c r="N45" s="23"/>
      <c r="O45" s="23"/>
      <c r="P45" s="23"/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22</v>
      </c>
      <c r="BB45" s="25">
        <f t="shared" ref="BB45" si="45">SUM(BB33:BB44)</f>
        <v>7</v>
      </c>
      <c r="BC45" s="25">
        <f>SUM(BC33:BC44)</f>
        <v>11</v>
      </c>
      <c r="BD45" s="25">
        <f>+BC45+BB45</f>
        <v>18</v>
      </c>
      <c r="BE45" s="89">
        <f>SUM(BE33:BE44)</f>
        <v>8</v>
      </c>
      <c r="BF45" s="88">
        <f>SUM(BF33:BF44)</f>
        <v>264</v>
      </c>
      <c r="BG45" s="25">
        <f t="shared" ref="BG45" si="46">SUM(BG33:BG44)</f>
        <v>71</v>
      </c>
      <c r="BH45" s="25">
        <f>SUM(BH33:BH44)</f>
        <v>109</v>
      </c>
      <c r="BI45" s="25">
        <f>+BH45+BG45</f>
        <v>180</v>
      </c>
      <c r="BJ45" s="89">
        <f>SUM(BJ33:BJ44)</f>
        <v>32</v>
      </c>
      <c r="BK45" s="25">
        <f>SUM(BK33:BK44)</f>
        <v>242</v>
      </c>
      <c r="BL45" s="25">
        <f t="shared" ref="BL45" si="47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7.5</v>
      </c>
      <c r="BS45" s="23" t="s">
        <v>215</v>
      </c>
      <c r="BT45" s="23"/>
      <c r="BU45" s="23"/>
      <c r="BV45" s="23"/>
      <c r="BW45" s="24"/>
      <c r="BX45" s="23"/>
      <c r="BY45" s="84">
        <v>0</v>
      </c>
      <c r="BZ45" s="24">
        <v>0</v>
      </c>
      <c r="CA45" s="24">
        <v>0</v>
      </c>
      <c r="CB45" s="24">
        <f t="shared" si="2"/>
        <v>0</v>
      </c>
      <c r="CC45" s="85">
        <v>0</v>
      </c>
      <c r="CD45" s="84">
        <f t="shared" si="3"/>
        <v>18</v>
      </c>
      <c r="CE45" s="24">
        <f t="shared" si="3"/>
        <v>7</v>
      </c>
      <c r="CF45" s="24">
        <f t="shared" si="3"/>
        <v>11</v>
      </c>
      <c r="CG45" s="24">
        <f t="shared" si="3"/>
        <v>18</v>
      </c>
      <c r="CH45" s="85">
        <f t="shared" si="3"/>
        <v>2</v>
      </c>
      <c r="CI45" s="24">
        <v>18</v>
      </c>
      <c r="CJ45" s="24">
        <v>7</v>
      </c>
      <c r="CK45" s="24">
        <v>11</v>
      </c>
      <c r="CL45" s="24">
        <f>+CJ45+CK45</f>
        <v>18</v>
      </c>
      <c r="CM45" s="85">
        <v>2</v>
      </c>
      <c r="CN45" s="40"/>
    </row>
    <row r="46" spans="1:92" ht="15.95" customHeight="1" thickBot="1" x14ac:dyDescent="0.3">
      <c r="A46" s="47"/>
      <c r="B46" s="24" t="s">
        <v>34</v>
      </c>
      <c r="C46" s="23"/>
      <c r="D46" s="16" t="s">
        <v>140</v>
      </c>
      <c r="H46" s="24"/>
      <c r="I46" s="23"/>
      <c r="K46" s="23"/>
      <c r="L46" s="23"/>
      <c r="M46" s="23"/>
      <c r="N46" s="23"/>
      <c r="O46" s="23"/>
      <c r="P46" s="23"/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10</v>
      </c>
      <c r="BB46" s="24">
        <v>0</v>
      </c>
      <c r="BC46" s="24">
        <v>5</v>
      </c>
      <c r="BD46" s="24">
        <f t="shared" ref="BD46:BD57" si="48">+BB46+BC46</f>
        <v>5</v>
      </c>
      <c r="BE46" s="85">
        <v>0</v>
      </c>
      <c r="BF46" s="84">
        <f t="shared" ref="BF46:BJ57" si="49">+BK46+BA46</f>
        <v>64</v>
      </c>
      <c r="BG46" s="24">
        <f t="shared" si="49"/>
        <v>15</v>
      </c>
      <c r="BH46" s="24">
        <f t="shared" si="49"/>
        <v>31</v>
      </c>
      <c r="BI46" s="24">
        <f t="shared" si="49"/>
        <v>46</v>
      </c>
      <c r="BJ46" s="85">
        <f t="shared" si="49"/>
        <v>6</v>
      </c>
      <c r="BK46" s="15">
        <v>54</v>
      </c>
      <c r="BL46" s="15">
        <v>15</v>
      </c>
      <c r="BM46" s="15">
        <v>26</v>
      </c>
      <c r="BN46" s="15">
        <f t="shared" ref="BN46:BN57" si="50">+BL46+BM46</f>
        <v>41</v>
      </c>
      <c r="BO46" s="87">
        <v>6</v>
      </c>
      <c r="BP46" s="40"/>
      <c r="BQ46" s="47"/>
      <c r="BR46" s="30">
        <v>8.5</v>
      </c>
      <c r="BS46" s="23" t="s">
        <v>693</v>
      </c>
      <c r="BT46" s="23"/>
      <c r="BU46" s="23"/>
      <c r="BV46" s="23"/>
      <c r="BW46" s="24"/>
      <c r="BX46" s="23"/>
      <c r="BY46" s="84">
        <v>0</v>
      </c>
      <c r="BZ46" s="24">
        <v>0</v>
      </c>
      <c r="CA46" s="24">
        <v>0</v>
      </c>
      <c r="CB46" s="24">
        <f t="shared" si="2"/>
        <v>0</v>
      </c>
      <c r="CC46" s="85">
        <v>0</v>
      </c>
      <c r="CD46" s="84">
        <f t="shared" si="3"/>
        <v>1</v>
      </c>
      <c r="CE46" s="24">
        <f t="shared" si="3"/>
        <v>0</v>
      </c>
      <c r="CF46" s="24">
        <f t="shared" si="3"/>
        <v>1</v>
      </c>
      <c r="CG46" s="24">
        <f t="shared" si="3"/>
        <v>1</v>
      </c>
      <c r="CH46" s="85">
        <f t="shared" si="3"/>
        <v>0</v>
      </c>
      <c r="CI46" s="24">
        <v>1</v>
      </c>
      <c r="CJ46" s="24">
        <v>0</v>
      </c>
      <c r="CK46" s="24">
        <v>1</v>
      </c>
      <c r="CL46" s="24">
        <f t="shared" ref="CL46:CL48" si="51">+CJ46+CK46</f>
        <v>1</v>
      </c>
      <c r="CM46" s="85">
        <v>0</v>
      </c>
      <c r="CN46" s="40"/>
    </row>
    <row r="47" spans="1:92" ht="15.95" customHeight="1" x14ac:dyDescent="0.25">
      <c r="A47" s="47"/>
      <c r="B47" s="40"/>
      <c r="C47" s="52"/>
      <c r="D47" s="52"/>
      <c r="E47" s="52"/>
      <c r="F47" s="52"/>
      <c r="G47" s="48"/>
      <c r="H47" s="51"/>
      <c r="I47" s="52"/>
      <c r="J47" s="52"/>
      <c r="K47" s="51"/>
      <c r="L47" s="51"/>
      <c r="M47" s="51"/>
      <c r="N47" s="51"/>
      <c r="O47" s="51"/>
      <c r="P47" s="51"/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1</v>
      </c>
      <c r="BB47" s="24">
        <v>0</v>
      </c>
      <c r="BC47" s="24">
        <v>0</v>
      </c>
      <c r="BD47" s="24">
        <f t="shared" si="48"/>
        <v>0</v>
      </c>
      <c r="BE47" s="85">
        <v>0</v>
      </c>
      <c r="BF47" s="84">
        <f t="shared" si="49"/>
        <v>18</v>
      </c>
      <c r="BG47" s="24">
        <f t="shared" si="49"/>
        <v>0</v>
      </c>
      <c r="BH47" s="24">
        <f t="shared" si="49"/>
        <v>0</v>
      </c>
      <c r="BI47" s="24">
        <f t="shared" si="49"/>
        <v>0</v>
      </c>
      <c r="BJ47" s="85">
        <f t="shared" si="49"/>
        <v>0</v>
      </c>
      <c r="BK47" s="24">
        <v>17</v>
      </c>
      <c r="BL47" s="24">
        <v>0</v>
      </c>
      <c r="BM47" s="24">
        <v>0</v>
      </c>
      <c r="BN47" s="24">
        <f t="shared" si="50"/>
        <v>0</v>
      </c>
      <c r="BO47" s="85">
        <v>0</v>
      </c>
      <c r="BP47" s="40"/>
      <c r="BQ47" s="47"/>
      <c r="BR47" s="30">
        <v>8.5</v>
      </c>
      <c r="BS47" s="23" t="s">
        <v>339</v>
      </c>
      <c r="BT47" s="23"/>
      <c r="BU47" s="23"/>
      <c r="BV47" s="23"/>
      <c r="BW47" s="24"/>
      <c r="BX47" s="23"/>
      <c r="BY47" s="84">
        <v>1</v>
      </c>
      <c r="BZ47" s="24">
        <v>0</v>
      </c>
      <c r="CA47" s="24">
        <v>0</v>
      </c>
      <c r="CB47" s="24">
        <f t="shared" si="2"/>
        <v>0</v>
      </c>
      <c r="CC47" s="85">
        <v>0</v>
      </c>
      <c r="CD47" s="84">
        <f t="shared" si="3"/>
        <v>7</v>
      </c>
      <c r="CE47" s="24">
        <f t="shared" si="3"/>
        <v>2</v>
      </c>
      <c r="CF47" s="24">
        <f t="shared" si="3"/>
        <v>5</v>
      </c>
      <c r="CG47" s="24">
        <f t="shared" si="3"/>
        <v>7</v>
      </c>
      <c r="CH47" s="85">
        <f t="shared" si="3"/>
        <v>4</v>
      </c>
      <c r="CI47" s="24">
        <v>6</v>
      </c>
      <c r="CJ47" s="24">
        <v>2</v>
      </c>
      <c r="CK47" s="24">
        <v>5</v>
      </c>
      <c r="CL47" s="24">
        <f t="shared" si="51"/>
        <v>7</v>
      </c>
      <c r="CM47" s="85">
        <v>4</v>
      </c>
      <c r="CN47" s="40"/>
    </row>
    <row r="48" spans="1:92" ht="15.95" customHeight="1" x14ac:dyDescent="0.25">
      <c r="A48" s="47"/>
      <c r="B48" s="11"/>
      <c r="C48" s="11"/>
      <c r="D48" s="11"/>
      <c r="E48" s="23" t="s">
        <v>142</v>
      </c>
      <c r="F48" s="23"/>
      <c r="G48" s="5">
        <f>SUM(G14:G47)</f>
        <v>18</v>
      </c>
      <c r="H48" s="5"/>
      <c r="I48" s="20"/>
      <c r="J48" s="23" t="s">
        <v>84</v>
      </c>
      <c r="K48" s="20"/>
      <c r="L48" s="5">
        <f>COUNTA(C14:C47)-8</f>
        <v>5</v>
      </c>
      <c r="N48" s="23" t="s">
        <v>102</v>
      </c>
      <c r="O48" s="5">
        <f>+L48*2</f>
        <v>10</v>
      </c>
      <c r="P48" s="11"/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1</v>
      </c>
      <c r="BB48" s="24">
        <v>2</v>
      </c>
      <c r="BC48" s="24">
        <v>0</v>
      </c>
      <c r="BD48" s="24">
        <f t="shared" si="48"/>
        <v>2</v>
      </c>
      <c r="BE48" s="85">
        <v>0</v>
      </c>
      <c r="BF48" s="84">
        <f t="shared" si="49"/>
        <v>21</v>
      </c>
      <c r="BG48" s="24">
        <f t="shared" si="49"/>
        <v>26</v>
      </c>
      <c r="BH48" s="24">
        <f t="shared" si="49"/>
        <v>10</v>
      </c>
      <c r="BI48" s="24">
        <f t="shared" si="49"/>
        <v>36</v>
      </c>
      <c r="BJ48" s="85">
        <f t="shared" si="49"/>
        <v>6</v>
      </c>
      <c r="BK48" s="24">
        <v>20</v>
      </c>
      <c r="BL48" s="24">
        <v>24</v>
      </c>
      <c r="BM48" s="24">
        <v>10</v>
      </c>
      <c r="BN48" s="24">
        <f t="shared" si="50"/>
        <v>34</v>
      </c>
      <c r="BO48" s="85">
        <v>6</v>
      </c>
      <c r="BP48" s="40"/>
      <c r="BQ48" s="47"/>
      <c r="BR48" s="30">
        <v>8</v>
      </c>
      <c r="BS48" s="23" t="s">
        <v>286</v>
      </c>
      <c r="BT48" s="23"/>
      <c r="BU48" s="23"/>
      <c r="BV48" s="23"/>
      <c r="BW48" s="24"/>
      <c r="BX48" s="23"/>
      <c r="BY48" s="84">
        <v>0</v>
      </c>
      <c r="BZ48" s="24">
        <v>0</v>
      </c>
      <c r="CA48" s="24">
        <v>0</v>
      </c>
      <c r="CB48" s="24">
        <f t="shared" si="2"/>
        <v>0</v>
      </c>
      <c r="CC48" s="85">
        <v>0</v>
      </c>
      <c r="CD48" s="84">
        <f t="shared" si="3"/>
        <v>3</v>
      </c>
      <c r="CE48" s="24">
        <f t="shared" si="3"/>
        <v>0</v>
      </c>
      <c r="CF48" s="24">
        <f t="shared" si="3"/>
        <v>3</v>
      </c>
      <c r="CG48" s="24">
        <f t="shared" si="3"/>
        <v>3</v>
      </c>
      <c r="CH48" s="85">
        <f t="shared" si="3"/>
        <v>0</v>
      </c>
      <c r="CI48" s="24">
        <v>3</v>
      </c>
      <c r="CJ48" s="24">
        <v>0</v>
      </c>
      <c r="CK48" s="24">
        <v>3</v>
      </c>
      <c r="CL48" s="24">
        <f t="shared" si="51"/>
        <v>3</v>
      </c>
      <c r="CM48" s="85">
        <v>0</v>
      </c>
      <c r="CN48" s="40"/>
    </row>
    <row r="49" spans="1:92" ht="15.95" customHeight="1" x14ac:dyDescent="0.25">
      <c r="A49" s="47"/>
      <c r="E49" s="23" t="s">
        <v>141</v>
      </c>
      <c r="F49" s="23"/>
      <c r="G49" s="5">
        <f>COUNTA(L15:L47)+COUNTIF(L15:L47,"*&amp;*")</f>
        <v>25</v>
      </c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1</v>
      </c>
      <c r="BB49" s="24">
        <v>1</v>
      </c>
      <c r="BC49" s="24">
        <v>0</v>
      </c>
      <c r="BD49" s="24">
        <f t="shared" si="48"/>
        <v>1</v>
      </c>
      <c r="BE49" s="85">
        <v>0</v>
      </c>
      <c r="BF49" s="84">
        <f t="shared" si="49"/>
        <v>14</v>
      </c>
      <c r="BG49" s="24">
        <f t="shared" si="49"/>
        <v>6</v>
      </c>
      <c r="BH49" s="24">
        <f t="shared" si="49"/>
        <v>9</v>
      </c>
      <c r="BI49" s="24">
        <f t="shared" si="49"/>
        <v>15</v>
      </c>
      <c r="BJ49" s="85">
        <f t="shared" si="49"/>
        <v>0</v>
      </c>
      <c r="BK49" s="24">
        <v>13</v>
      </c>
      <c r="BL49" s="24">
        <v>5</v>
      </c>
      <c r="BM49" s="24">
        <v>9</v>
      </c>
      <c r="BN49" s="24">
        <f t="shared" si="50"/>
        <v>14</v>
      </c>
      <c r="BO49" s="85">
        <v>0</v>
      </c>
      <c r="BP49" s="40"/>
      <c r="BQ49" s="47"/>
      <c r="BR49" s="30">
        <v>7</v>
      </c>
      <c r="BS49" s="23" t="s">
        <v>210</v>
      </c>
      <c r="BT49" s="23"/>
      <c r="BU49" s="23"/>
      <c r="BV49" s="23"/>
      <c r="BW49" s="24"/>
      <c r="BX49" s="23"/>
      <c r="BY49" s="84">
        <v>2</v>
      </c>
      <c r="BZ49" s="24">
        <v>0</v>
      </c>
      <c r="CA49" s="24">
        <v>3</v>
      </c>
      <c r="CB49" s="24">
        <f t="shared" si="2"/>
        <v>3</v>
      </c>
      <c r="CC49" s="85">
        <v>0</v>
      </c>
      <c r="CD49" s="84">
        <f t="shared" si="3"/>
        <v>22</v>
      </c>
      <c r="CE49" s="24">
        <f t="shared" si="3"/>
        <v>4</v>
      </c>
      <c r="CF49" s="24">
        <f t="shared" si="3"/>
        <v>9</v>
      </c>
      <c r="CG49" s="24">
        <f t="shared" si="3"/>
        <v>13</v>
      </c>
      <c r="CH49" s="85">
        <f t="shared" si="3"/>
        <v>2</v>
      </c>
      <c r="CI49" s="24">
        <v>20</v>
      </c>
      <c r="CJ49" s="24">
        <v>4</v>
      </c>
      <c r="CK49" s="24">
        <v>6</v>
      </c>
      <c r="CL49" s="24">
        <f>+CJ49+CK49</f>
        <v>10</v>
      </c>
      <c r="CM49" s="85">
        <v>2</v>
      </c>
      <c r="CN49" s="40"/>
    </row>
    <row r="50" spans="1:92" ht="15.95" customHeight="1" x14ac:dyDescent="0.25">
      <c r="A50" s="47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1</v>
      </c>
      <c r="BB50" s="24">
        <v>0</v>
      </c>
      <c r="BC50" s="24">
        <v>0</v>
      </c>
      <c r="BD50" s="24">
        <f t="shared" si="48"/>
        <v>0</v>
      </c>
      <c r="BE50" s="85">
        <v>0</v>
      </c>
      <c r="BF50" s="84">
        <f t="shared" si="49"/>
        <v>10</v>
      </c>
      <c r="BG50" s="24">
        <f t="shared" si="49"/>
        <v>2</v>
      </c>
      <c r="BH50" s="24">
        <f t="shared" si="49"/>
        <v>9</v>
      </c>
      <c r="BI50" s="24">
        <f t="shared" si="49"/>
        <v>11</v>
      </c>
      <c r="BJ50" s="85">
        <f t="shared" si="49"/>
        <v>0</v>
      </c>
      <c r="BK50" s="24">
        <v>9</v>
      </c>
      <c r="BL50" s="24">
        <v>2</v>
      </c>
      <c r="BM50" s="24">
        <v>9</v>
      </c>
      <c r="BN50" s="24">
        <f t="shared" si="50"/>
        <v>11</v>
      </c>
      <c r="BO50" s="85">
        <v>0</v>
      </c>
      <c r="BP50" s="40"/>
      <c r="BQ50" s="47"/>
      <c r="BR50" s="30">
        <v>7.5</v>
      </c>
      <c r="BS50" s="23" t="s">
        <v>608</v>
      </c>
      <c r="BT50" s="23"/>
      <c r="BU50" s="23"/>
      <c r="BV50" s="23"/>
      <c r="BW50" s="24"/>
      <c r="BX50" s="23"/>
      <c r="BY50" s="84">
        <v>0</v>
      </c>
      <c r="BZ50" s="24">
        <v>0</v>
      </c>
      <c r="CA50" s="24">
        <v>0</v>
      </c>
      <c r="CB50" s="24">
        <f t="shared" si="2"/>
        <v>0</v>
      </c>
      <c r="CC50" s="85">
        <v>0</v>
      </c>
      <c r="CD50" s="84">
        <f t="shared" si="3"/>
        <v>1</v>
      </c>
      <c r="CE50" s="24">
        <f t="shared" si="3"/>
        <v>0</v>
      </c>
      <c r="CF50" s="24">
        <f t="shared" si="3"/>
        <v>0</v>
      </c>
      <c r="CG50" s="24">
        <f t="shared" si="3"/>
        <v>0</v>
      </c>
      <c r="CH50" s="85">
        <f t="shared" si="3"/>
        <v>0</v>
      </c>
      <c r="CI50" s="24">
        <v>1</v>
      </c>
      <c r="CJ50" s="24">
        <v>0</v>
      </c>
      <c r="CK50" s="24">
        <v>0</v>
      </c>
      <c r="CL50" s="24">
        <f t="shared" ref="CL50:CL53" si="52">+CJ50+CK50</f>
        <v>0</v>
      </c>
      <c r="CM50" s="85">
        <v>0</v>
      </c>
      <c r="CN50" s="40"/>
    </row>
    <row r="51" spans="1:92" ht="15.95" customHeight="1" x14ac:dyDescent="0.25">
      <c r="A51" s="47"/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0</v>
      </c>
      <c r="BB51" s="24">
        <v>0</v>
      </c>
      <c r="BC51" s="24">
        <v>0</v>
      </c>
      <c r="BD51" s="24">
        <f t="shared" si="48"/>
        <v>0</v>
      </c>
      <c r="BE51" s="85">
        <v>0</v>
      </c>
      <c r="BF51" s="84">
        <f t="shared" si="49"/>
        <v>21</v>
      </c>
      <c r="BG51" s="24">
        <f t="shared" si="49"/>
        <v>10</v>
      </c>
      <c r="BH51" s="24">
        <f t="shared" si="49"/>
        <v>9</v>
      </c>
      <c r="BI51" s="24">
        <f t="shared" si="49"/>
        <v>19</v>
      </c>
      <c r="BJ51" s="85">
        <f t="shared" si="49"/>
        <v>0</v>
      </c>
      <c r="BK51" s="24">
        <v>21</v>
      </c>
      <c r="BL51" s="24">
        <v>10</v>
      </c>
      <c r="BM51" s="24">
        <v>9</v>
      </c>
      <c r="BN51" s="24">
        <f t="shared" si="50"/>
        <v>19</v>
      </c>
      <c r="BO51" s="85">
        <v>0</v>
      </c>
      <c r="BP51" s="40"/>
      <c r="BQ51" s="47"/>
      <c r="BR51" s="30">
        <v>6</v>
      </c>
      <c r="BS51" s="23" t="s">
        <v>364</v>
      </c>
      <c r="BT51" s="23"/>
      <c r="BU51" s="23"/>
      <c r="BV51" s="23"/>
      <c r="BW51" s="24"/>
      <c r="BX51" s="23"/>
      <c r="BY51" s="84">
        <v>1</v>
      </c>
      <c r="BZ51" s="24">
        <v>0</v>
      </c>
      <c r="CA51" s="24">
        <v>0</v>
      </c>
      <c r="CB51" s="24">
        <f t="shared" si="2"/>
        <v>0</v>
      </c>
      <c r="CC51" s="85">
        <v>0</v>
      </c>
      <c r="CD51" s="84">
        <f t="shared" si="3"/>
        <v>4</v>
      </c>
      <c r="CE51" s="24">
        <f t="shared" si="3"/>
        <v>0</v>
      </c>
      <c r="CF51" s="24">
        <f t="shared" si="3"/>
        <v>2</v>
      </c>
      <c r="CG51" s="24">
        <f t="shared" si="3"/>
        <v>2</v>
      </c>
      <c r="CH51" s="85">
        <f t="shared" si="3"/>
        <v>0</v>
      </c>
      <c r="CI51" s="24">
        <v>3</v>
      </c>
      <c r="CJ51" s="24">
        <v>0</v>
      </c>
      <c r="CK51" s="24">
        <v>2</v>
      </c>
      <c r="CL51" s="24">
        <f t="shared" si="52"/>
        <v>2</v>
      </c>
      <c r="CM51" s="85">
        <v>0</v>
      </c>
      <c r="CN51" s="40"/>
    </row>
    <row r="52" spans="1:92" ht="15.95" customHeight="1" x14ac:dyDescent="0.25">
      <c r="A52" s="47"/>
      <c r="B52" s="6" t="s">
        <v>117</v>
      </c>
      <c r="C52" s="6"/>
      <c r="N52" s="6"/>
      <c r="O52" s="6"/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2</v>
      </c>
      <c r="BB52" s="24">
        <v>1</v>
      </c>
      <c r="BC52" s="24">
        <v>2</v>
      </c>
      <c r="BD52" s="24">
        <f t="shared" si="48"/>
        <v>3</v>
      </c>
      <c r="BE52" s="85">
        <v>0</v>
      </c>
      <c r="BF52" s="84">
        <f t="shared" si="49"/>
        <v>23</v>
      </c>
      <c r="BG52" s="24">
        <f t="shared" si="49"/>
        <v>9</v>
      </c>
      <c r="BH52" s="24">
        <f t="shared" si="49"/>
        <v>19</v>
      </c>
      <c r="BI52" s="24">
        <f t="shared" si="49"/>
        <v>28</v>
      </c>
      <c r="BJ52" s="85">
        <f t="shared" si="49"/>
        <v>14</v>
      </c>
      <c r="BK52" s="24">
        <v>21</v>
      </c>
      <c r="BL52" s="24">
        <v>8</v>
      </c>
      <c r="BM52" s="24">
        <v>17</v>
      </c>
      <c r="BN52" s="24">
        <f t="shared" si="50"/>
        <v>25</v>
      </c>
      <c r="BO52" s="85">
        <v>14</v>
      </c>
      <c r="BP52" s="40"/>
      <c r="BQ52" s="47"/>
      <c r="BR52" s="30">
        <v>9</v>
      </c>
      <c r="BS52" s="23" t="s">
        <v>281</v>
      </c>
      <c r="BT52" s="23"/>
      <c r="BU52" s="23"/>
      <c r="BV52" s="23"/>
      <c r="BW52" s="24"/>
      <c r="BX52" s="23"/>
      <c r="BY52" s="84">
        <v>0</v>
      </c>
      <c r="BZ52" s="24">
        <v>0</v>
      </c>
      <c r="CA52" s="24">
        <v>0</v>
      </c>
      <c r="CB52" s="24">
        <f t="shared" si="2"/>
        <v>0</v>
      </c>
      <c r="CC52" s="85">
        <v>0</v>
      </c>
      <c r="CD52" s="84">
        <f t="shared" si="3"/>
        <v>2</v>
      </c>
      <c r="CE52" s="24">
        <f t="shared" si="3"/>
        <v>0</v>
      </c>
      <c r="CF52" s="24">
        <f t="shared" si="3"/>
        <v>0</v>
      </c>
      <c r="CG52" s="24">
        <f t="shared" si="3"/>
        <v>0</v>
      </c>
      <c r="CH52" s="85">
        <f t="shared" si="3"/>
        <v>0</v>
      </c>
      <c r="CI52" s="24">
        <v>2</v>
      </c>
      <c r="CJ52" s="24">
        <v>0</v>
      </c>
      <c r="CK52" s="24">
        <v>0</v>
      </c>
      <c r="CL52" s="24">
        <f t="shared" si="52"/>
        <v>0</v>
      </c>
      <c r="CM52" s="85">
        <v>0</v>
      </c>
      <c r="CN52" s="40"/>
    </row>
    <row r="53" spans="1:92" ht="15.95" customHeight="1" x14ac:dyDescent="0.25">
      <c r="A53" s="47"/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48"/>
        <v>0</v>
      </c>
      <c r="BE53" s="85">
        <v>0</v>
      </c>
      <c r="BF53" s="84">
        <f t="shared" si="49"/>
        <v>12</v>
      </c>
      <c r="BG53" s="24">
        <f t="shared" si="49"/>
        <v>0</v>
      </c>
      <c r="BH53" s="24">
        <f t="shared" si="49"/>
        <v>5</v>
      </c>
      <c r="BI53" s="24">
        <f t="shared" si="49"/>
        <v>5</v>
      </c>
      <c r="BJ53" s="85">
        <f t="shared" si="49"/>
        <v>0</v>
      </c>
      <c r="BK53" s="24">
        <v>12</v>
      </c>
      <c r="BL53" s="24">
        <v>0</v>
      </c>
      <c r="BM53" s="24">
        <v>5</v>
      </c>
      <c r="BN53" s="24">
        <f t="shared" si="50"/>
        <v>5</v>
      </c>
      <c r="BO53" s="85">
        <v>0</v>
      </c>
      <c r="BP53" s="40"/>
      <c r="BQ53" s="47"/>
      <c r="BR53" s="30">
        <v>6</v>
      </c>
      <c r="BS53" s="23" t="s">
        <v>282</v>
      </c>
      <c r="BT53" s="23"/>
      <c r="BU53" s="23"/>
      <c r="BV53" s="23"/>
      <c r="BW53" s="24"/>
      <c r="BX53" s="23"/>
      <c r="BY53" s="84">
        <v>2</v>
      </c>
      <c r="BZ53" s="24">
        <v>0</v>
      </c>
      <c r="CA53" s="24">
        <v>0</v>
      </c>
      <c r="CB53" s="24">
        <f t="shared" si="2"/>
        <v>0</v>
      </c>
      <c r="CC53" s="85">
        <v>0</v>
      </c>
      <c r="CD53" s="84">
        <f t="shared" si="3"/>
        <v>17</v>
      </c>
      <c r="CE53" s="24">
        <f t="shared" si="3"/>
        <v>2</v>
      </c>
      <c r="CF53" s="24">
        <f t="shared" si="3"/>
        <v>2</v>
      </c>
      <c r="CG53" s="24">
        <f t="shared" si="3"/>
        <v>4</v>
      </c>
      <c r="CH53" s="85">
        <f t="shared" si="3"/>
        <v>2</v>
      </c>
      <c r="CI53" s="24">
        <v>15</v>
      </c>
      <c r="CJ53" s="24">
        <v>2</v>
      </c>
      <c r="CK53" s="24">
        <v>2</v>
      </c>
      <c r="CL53" s="24">
        <f t="shared" si="52"/>
        <v>4</v>
      </c>
      <c r="CM53" s="85">
        <v>2</v>
      </c>
      <c r="CN53" s="40"/>
    </row>
    <row r="54" spans="1:92" ht="15.95" customHeight="1" thickBot="1" x14ac:dyDescent="0.3">
      <c r="A54" s="47"/>
      <c r="C54" s="6" t="s">
        <v>86</v>
      </c>
      <c r="H54" s="6" t="s">
        <v>93</v>
      </c>
      <c r="M54" s="6" t="s">
        <v>94</v>
      </c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2</v>
      </c>
      <c r="BB54" s="24">
        <v>0</v>
      </c>
      <c r="BC54" s="24">
        <v>0</v>
      </c>
      <c r="BD54" s="24">
        <f t="shared" si="48"/>
        <v>0</v>
      </c>
      <c r="BE54" s="85">
        <v>0</v>
      </c>
      <c r="BF54" s="84">
        <f t="shared" si="49"/>
        <v>19</v>
      </c>
      <c r="BG54" s="24">
        <f t="shared" si="49"/>
        <v>0</v>
      </c>
      <c r="BH54" s="24">
        <f t="shared" si="49"/>
        <v>5</v>
      </c>
      <c r="BI54" s="24">
        <f t="shared" si="49"/>
        <v>5</v>
      </c>
      <c r="BJ54" s="85">
        <f t="shared" si="49"/>
        <v>4</v>
      </c>
      <c r="BK54" s="24">
        <v>17</v>
      </c>
      <c r="BL54" s="24">
        <v>0</v>
      </c>
      <c r="BM54" s="24">
        <v>5</v>
      </c>
      <c r="BN54" s="24">
        <f t="shared" si="50"/>
        <v>5</v>
      </c>
      <c r="BO54" s="85">
        <v>4</v>
      </c>
      <c r="BP54" s="40"/>
      <c r="BQ54" s="47"/>
      <c r="BR54" s="30">
        <v>6</v>
      </c>
      <c r="BS54" s="23" t="s">
        <v>211</v>
      </c>
      <c r="BT54" s="23"/>
      <c r="BU54" s="23"/>
      <c r="BV54" s="23"/>
      <c r="BW54" s="24"/>
      <c r="BX54" s="23"/>
      <c r="BY54" s="84">
        <v>0</v>
      </c>
      <c r="BZ54" s="24">
        <v>0</v>
      </c>
      <c r="CA54" s="24">
        <v>0</v>
      </c>
      <c r="CB54" s="24">
        <f t="shared" si="2"/>
        <v>0</v>
      </c>
      <c r="CC54" s="85">
        <v>0</v>
      </c>
      <c r="CD54" s="84">
        <f t="shared" si="3"/>
        <v>2</v>
      </c>
      <c r="CE54" s="24">
        <f t="shared" si="3"/>
        <v>0</v>
      </c>
      <c r="CF54" s="24">
        <f t="shared" si="3"/>
        <v>1</v>
      </c>
      <c r="CG54" s="24">
        <f t="shared" si="3"/>
        <v>1</v>
      </c>
      <c r="CH54" s="85">
        <f t="shared" si="3"/>
        <v>0</v>
      </c>
      <c r="CI54" s="24">
        <v>2</v>
      </c>
      <c r="CJ54" s="24">
        <v>0</v>
      </c>
      <c r="CK54" s="24">
        <v>1</v>
      </c>
      <c r="CL54" s="24">
        <f>+CJ54+CK54</f>
        <v>1</v>
      </c>
      <c r="CM54" s="85">
        <v>0</v>
      </c>
      <c r="CN54" s="40"/>
    </row>
    <row r="55" spans="1:92" ht="15.95" customHeight="1" x14ac:dyDescent="0.25">
      <c r="A55" s="47"/>
      <c r="C55" s="23" t="s">
        <v>593</v>
      </c>
      <c r="F55" s="23"/>
      <c r="H55" s="23" t="s">
        <v>289</v>
      </c>
      <c r="I55" s="23"/>
      <c r="J55" s="23"/>
      <c r="K55" s="23"/>
      <c r="L55" s="23"/>
      <c r="M55" s="23" t="s">
        <v>140</v>
      </c>
      <c r="O55" s="23"/>
      <c r="P55" s="23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48"/>
        <v>0</v>
      </c>
      <c r="BE55" s="85">
        <v>0</v>
      </c>
      <c r="BF55" s="84">
        <f t="shared" si="49"/>
        <v>17</v>
      </c>
      <c r="BG55" s="24">
        <f t="shared" si="49"/>
        <v>4</v>
      </c>
      <c r="BH55" s="24">
        <f t="shared" si="49"/>
        <v>5</v>
      </c>
      <c r="BI55" s="24">
        <f t="shared" si="49"/>
        <v>9</v>
      </c>
      <c r="BJ55" s="85">
        <f t="shared" si="49"/>
        <v>0</v>
      </c>
      <c r="BK55" s="24">
        <v>17</v>
      </c>
      <c r="BL55" s="24">
        <v>4</v>
      </c>
      <c r="BM55" s="24">
        <v>5</v>
      </c>
      <c r="BN55" s="24">
        <f t="shared" si="50"/>
        <v>9</v>
      </c>
      <c r="BO55" s="85">
        <v>0</v>
      </c>
      <c r="BP55" s="40"/>
      <c r="BQ55" s="47"/>
      <c r="BR55" s="57"/>
      <c r="BS55" s="34" t="s">
        <v>120</v>
      </c>
      <c r="BT55" s="34"/>
      <c r="BU55" s="34"/>
      <c r="BV55" s="57"/>
      <c r="BW55" s="15"/>
      <c r="BX55" s="34"/>
      <c r="BY55" s="86">
        <f>SUM(BY6:BY54)</f>
        <v>40</v>
      </c>
      <c r="BZ55" s="15">
        <f t="shared" ref="BZ55:CM55" si="53">SUM(BZ6:BZ54)</f>
        <v>5</v>
      </c>
      <c r="CA55" s="15">
        <f t="shared" si="53"/>
        <v>18</v>
      </c>
      <c r="CB55" s="15">
        <f t="shared" si="53"/>
        <v>23</v>
      </c>
      <c r="CC55" s="87">
        <f t="shared" si="53"/>
        <v>2</v>
      </c>
      <c r="CD55" s="86">
        <f t="shared" si="53"/>
        <v>347</v>
      </c>
      <c r="CE55" s="15">
        <f t="shared" si="53"/>
        <v>97</v>
      </c>
      <c r="CF55" s="15">
        <f t="shared" si="53"/>
        <v>147</v>
      </c>
      <c r="CG55" s="15">
        <f t="shared" si="53"/>
        <v>244</v>
      </c>
      <c r="CH55" s="87">
        <f t="shared" si="53"/>
        <v>46</v>
      </c>
      <c r="CI55" s="15">
        <f t="shared" si="53"/>
        <v>307</v>
      </c>
      <c r="CJ55" s="15">
        <f t="shared" si="53"/>
        <v>92</v>
      </c>
      <c r="CK55" s="15">
        <f t="shared" si="53"/>
        <v>129</v>
      </c>
      <c r="CL55" s="15">
        <f t="shared" si="53"/>
        <v>221</v>
      </c>
      <c r="CM55" s="87">
        <f t="shared" si="53"/>
        <v>44</v>
      </c>
      <c r="CN55" s="40"/>
    </row>
    <row r="56" spans="1:92" ht="15.95" customHeight="1" x14ac:dyDescent="0.25">
      <c r="A56" s="47"/>
      <c r="C56" s="23" t="s">
        <v>792</v>
      </c>
      <c r="H56" s="23" t="s">
        <v>385</v>
      </c>
      <c r="M56" s="23"/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2</v>
      </c>
      <c r="BB56" s="24">
        <v>0</v>
      </c>
      <c r="BC56" s="24">
        <v>0</v>
      </c>
      <c r="BD56" s="24">
        <f t="shared" si="48"/>
        <v>0</v>
      </c>
      <c r="BE56" s="85">
        <v>0</v>
      </c>
      <c r="BF56" s="84">
        <f t="shared" si="49"/>
        <v>24</v>
      </c>
      <c r="BG56" s="24">
        <f t="shared" si="49"/>
        <v>5</v>
      </c>
      <c r="BH56" s="24">
        <f t="shared" si="49"/>
        <v>14</v>
      </c>
      <c r="BI56" s="24">
        <f t="shared" si="49"/>
        <v>19</v>
      </c>
      <c r="BJ56" s="85">
        <f t="shared" si="49"/>
        <v>8</v>
      </c>
      <c r="BK56" s="24">
        <v>22</v>
      </c>
      <c r="BL56" s="24">
        <v>5</v>
      </c>
      <c r="BM56" s="24">
        <v>14</v>
      </c>
      <c r="BN56" s="24">
        <f t="shared" si="50"/>
        <v>19</v>
      </c>
      <c r="BO56" s="85">
        <v>8</v>
      </c>
      <c r="BP56" s="40"/>
      <c r="BQ56" s="47"/>
      <c r="CN56" s="40"/>
    </row>
    <row r="57" spans="1:92" ht="15.95" customHeight="1" x14ac:dyDescent="0.25">
      <c r="A57" s="47"/>
      <c r="C57" s="23" t="s">
        <v>793</v>
      </c>
      <c r="M57" s="23"/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2</v>
      </c>
      <c r="BB57" s="24">
        <v>0</v>
      </c>
      <c r="BC57" s="24">
        <v>0</v>
      </c>
      <c r="BD57" s="24">
        <f t="shared" si="48"/>
        <v>0</v>
      </c>
      <c r="BE57" s="85">
        <v>0</v>
      </c>
      <c r="BF57" s="84">
        <f t="shared" si="49"/>
        <v>20</v>
      </c>
      <c r="BG57" s="24">
        <f t="shared" si="49"/>
        <v>0</v>
      </c>
      <c r="BH57" s="24">
        <f t="shared" si="49"/>
        <v>7</v>
      </c>
      <c r="BI57" s="24">
        <f t="shared" si="49"/>
        <v>7</v>
      </c>
      <c r="BJ57" s="85">
        <f t="shared" si="49"/>
        <v>0</v>
      </c>
      <c r="BK57" s="24">
        <v>18</v>
      </c>
      <c r="BL57" s="24">
        <v>0</v>
      </c>
      <c r="BM57" s="24">
        <v>7</v>
      </c>
      <c r="BN57" s="24">
        <f t="shared" si="50"/>
        <v>7</v>
      </c>
      <c r="BO57" s="85">
        <v>0</v>
      </c>
      <c r="BP57" s="40"/>
      <c r="BQ57" s="47"/>
      <c r="BR57" s="30"/>
      <c r="BS57" s="23"/>
      <c r="BT57" s="23"/>
      <c r="BU57" s="23"/>
      <c r="BV57" s="30"/>
      <c r="BW57" s="24"/>
      <c r="BX57" s="23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40"/>
    </row>
    <row r="58" spans="1:92" ht="15.95" customHeight="1" thickBot="1" x14ac:dyDescent="0.3">
      <c r="A58" s="47"/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22</v>
      </c>
      <c r="BB58" s="25">
        <f>SUM(BB46:BB57)</f>
        <v>4</v>
      </c>
      <c r="BC58" s="25">
        <f>SUM(BC46:BC57)</f>
        <v>7</v>
      </c>
      <c r="BD58" s="25">
        <f>+BC58+BB58</f>
        <v>11</v>
      </c>
      <c r="BE58" s="89">
        <f>SUM(BE46:BE57)</f>
        <v>0</v>
      </c>
      <c r="BF58" s="88">
        <f>SUM(BF46:BF57)</f>
        <v>263</v>
      </c>
      <c r="BG58" s="25">
        <f>SUM(BG46:BG57)</f>
        <v>77</v>
      </c>
      <c r="BH58" s="25">
        <f>SUM(BH46:BH57)</f>
        <v>123</v>
      </c>
      <c r="BI58" s="25">
        <f>+BH58+BG58</f>
        <v>200</v>
      </c>
      <c r="BJ58" s="89">
        <f>SUM(BJ46:BJ57)</f>
        <v>38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16"/>
      <c r="BS58" s="16"/>
      <c r="BT58" s="16"/>
      <c r="BU58" s="16"/>
      <c r="BV58" s="16"/>
      <c r="BW58" s="16"/>
      <c r="BX58" s="16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40"/>
    </row>
    <row r="59" spans="1:92" ht="15.95" customHeight="1" x14ac:dyDescent="0.25">
      <c r="A59" s="47"/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24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23" t="s">
        <v>131</v>
      </c>
      <c r="H79" s="24"/>
      <c r="I79" s="24">
        <v>24</v>
      </c>
      <c r="J79" s="24">
        <v>25</v>
      </c>
      <c r="K79" s="24">
        <v>35</v>
      </c>
      <c r="L79" s="55">
        <v>60</v>
      </c>
      <c r="M79" s="24">
        <v>6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23" t="s">
        <v>131</v>
      </c>
      <c r="H80" s="24"/>
      <c r="I80" s="24">
        <v>24</v>
      </c>
      <c r="J80" s="24">
        <v>32</v>
      </c>
      <c r="K80" s="24">
        <v>24</v>
      </c>
      <c r="L80" s="55">
        <v>56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2</v>
      </c>
      <c r="BB80" s="24">
        <v>0</v>
      </c>
      <c r="BC80" s="24">
        <v>0</v>
      </c>
      <c r="BD80" s="24">
        <f t="shared" ref="BD80:BD91" si="54">+BB80+BC80</f>
        <v>0</v>
      </c>
      <c r="BE80" s="85">
        <v>0</v>
      </c>
      <c r="BF80" s="84">
        <f t="shared" ref="BF80:BJ91" si="55">+BK80+BA80</f>
        <v>52</v>
      </c>
      <c r="BG80" s="24">
        <f t="shared" si="55"/>
        <v>13</v>
      </c>
      <c r="BH80" s="24">
        <f t="shared" si="55"/>
        <v>23</v>
      </c>
      <c r="BI80" s="24">
        <f t="shared" si="55"/>
        <v>36</v>
      </c>
      <c r="BJ80" s="85">
        <f t="shared" si="55"/>
        <v>10</v>
      </c>
      <c r="BK80" s="24">
        <v>50</v>
      </c>
      <c r="BL80" s="24">
        <v>13</v>
      </c>
      <c r="BM80" s="24">
        <v>23</v>
      </c>
      <c r="BN80" s="24">
        <f t="shared" ref="BN80:BN91" si="56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125</v>
      </c>
      <c r="E81" s="23"/>
      <c r="F81" s="23"/>
      <c r="G81" s="23" t="s">
        <v>25</v>
      </c>
      <c r="H81" s="24"/>
      <c r="I81" s="24">
        <v>24</v>
      </c>
      <c r="J81" s="24">
        <v>31</v>
      </c>
      <c r="K81" s="24">
        <v>10</v>
      </c>
      <c r="L81" s="55">
        <v>41</v>
      </c>
      <c r="M81" s="24">
        <v>0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1</v>
      </c>
      <c r="BB81" s="24">
        <v>0</v>
      </c>
      <c r="BC81" s="24">
        <v>0</v>
      </c>
      <c r="BD81" s="24">
        <f t="shared" si="54"/>
        <v>0</v>
      </c>
      <c r="BE81" s="85">
        <v>0</v>
      </c>
      <c r="BF81" s="84">
        <f t="shared" si="55"/>
        <v>17</v>
      </c>
      <c r="BG81" s="24">
        <f t="shared" si="55"/>
        <v>0</v>
      </c>
      <c r="BH81" s="24">
        <f t="shared" si="55"/>
        <v>1</v>
      </c>
      <c r="BI81" s="24">
        <f t="shared" si="55"/>
        <v>1</v>
      </c>
      <c r="BJ81" s="85">
        <f t="shared" si="55"/>
        <v>0</v>
      </c>
      <c r="BK81" s="24">
        <v>16</v>
      </c>
      <c r="BL81" s="24">
        <v>0</v>
      </c>
      <c r="BM81" s="24">
        <v>1</v>
      </c>
      <c r="BN81" s="24">
        <f t="shared" si="56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78</v>
      </c>
      <c r="E82" s="23"/>
      <c r="F82" s="23"/>
      <c r="G82" s="23" t="s">
        <v>23</v>
      </c>
      <c r="H82" s="24"/>
      <c r="I82" s="24">
        <v>20</v>
      </c>
      <c r="J82" s="24">
        <v>31</v>
      </c>
      <c r="K82" s="24">
        <v>9</v>
      </c>
      <c r="L82" s="55">
        <v>40</v>
      </c>
      <c r="M82" s="24">
        <v>10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57">SUMIF($V$97:$V$101,$V82,AC$97:AC$101)+SUMIF($V$111:$V$121,$V82,AC$111:AC$121)</f>
        <v>1</v>
      </c>
      <c r="AD82" s="24">
        <f t="shared" si="57"/>
        <v>0</v>
      </c>
      <c r="AE82" s="24">
        <f t="shared" si="57"/>
        <v>1</v>
      </c>
      <c r="AF82" s="24">
        <f t="shared" si="57"/>
        <v>0</v>
      </c>
      <c r="AG82" s="115">
        <f t="shared" ref="AG82" si="58">(2*AD82+AF82)/(2*AC82)</f>
        <v>0</v>
      </c>
      <c r="AH82" s="115"/>
      <c r="AI82" s="24">
        <f t="shared" ref="AI82:AK91" si="59">SUMIF($V$97:$V$101,$V82,AI$97:AI$101)+SUMIF($V$111:$V$121,$V82,AI$111:AI$121)</f>
        <v>4</v>
      </c>
      <c r="AJ82" s="24">
        <f t="shared" si="59"/>
        <v>0</v>
      </c>
      <c r="AK82" s="24">
        <f t="shared" si="59"/>
        <v>0</v>
      </c>
      <c r="AL82" s="29">
        <f t="shared" ref="AL82:AL92" si="60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2</v>
      </c>
      <c r="BB82" s="24">
        <v>0</v>
      </c>
      <c r="BC82" s="24">
        <v>0</v>
      </c>
      <c r="BD82" s="24">
        <f t="shared" si="54"/>
        <v>0</v>
      </c>
      <c r="BE82" s="85">
        <v>0</v>
      </c>
      <c r="BF82" s="84">
        <f t="shared" si="55"/>
        <v>20</v>
      </c>
      <c r="BG82" s="24">
        <f t="shared" si="55"/>
        <v>31</v>
      </c>
      <c r="BH82" s="24">
        <f t="shared" si="55"/>
        <v>9</v>
      </c>
      <c r="BI82" s="24">
        <f t="shared" si="55"/>
        <v>40</v>
      </c>
      <c r="BJ82" s="85">
        <f t="shared" si="55"/>
        <v>10</v>
      </c>
      <c r="BK82" s="24">
        <v>18</v>
      </c>
      <c r="BL82" s="24">
        <v>31</v>
      </c>
      <c r="BM82" s="24">
        <v>9</v>
      </c>
      <c r="BN82" s="24">
        <f t="shared" si="56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115" si="61">+BZ82+CA82</f>
        <v>0</v>
      </c>
      <c r="CC82" s="85">
        <v>0</v>
      </c>
      <c r="CD82" s="84">
        <f t="shared" ref="CD82:CH101" si="62">+CI82+BY82</f>
        <v>3.5</v>
      </c>
      <c r="CE82" s="24">
        <f t="shared" si="62"/>
        <v>0</v>
      </c>
      <c r="CF82" s="24">
        <f t="shared" si="62"/>
        <v>1</v>
      </c>
      <c r="CG82" s="24">
        <f t="shared" si="62"/>
        <v>1</v>
      </c>
      <c r="CH82" s="85">
        <f t="shared" si="62"/>
        <v>0</v>
      </c>
      <c r="CI82" s="24">
        <v>3.5</v>
      </c>
      <c r="CJ82" s="24">
        <v>0</v>
      </c>
      <c r="CK82" s="24">
        <v>1</v>
      </c>
      <c r="CL82" s="24">
        <f t="shared" ref="CL82:CL97" si="63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180</v>
      </c>
      <c r="E83" s="23"/>
      <c r="F83" s="23"/>
      <c r="G83" s="23" t="s">
        <v>23</v>
      </c>
      <c r="H83" s="24"/>
      <c r="I83" s="24">
        <v>21</v>
      </c>
      <c r="J83" s="24">
        <v>21</v>
      </c>
      <c r="K83" s="24">
        <v>16</v>
      </c>
      <c r="L83" s="55">
        <v>37</v>
      </c>
      <c r="M83" s="24">
        <v>2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57"/>
        <v>4</v>
      </c>
      <c r="AD83" s="24">
        <f t="shared" si="57"/>
        <v>4</v>
      </c>
      <c r="AE83" s="24">
        <f t="shared" si="57"/>
        <v>0</v>
      </c>
      <c r="AF83" s="24">
        <f t="shared" si="57"/>
        <v>0</v>
      </c>
      <c r="AG83" s="115">
        <f t="shared" ref="AG83:AG86" si="64">+(AD83*2+AF83)/(2*AC83)</f>
        <v>1</v>
      </c>
      <c r="AH83" s="115"/>
      <c r="AI83" s="24">
        <f t="shared" si="59"/>
        <v>5</v>
      </c>
      <c r="AJ83" s="24">
        <f t="shared" si="59"/>
        <v>0</v>
      </c>
      <c r="AK83" s="24">
        <f t="shared" si="59"/>
        <v>0</v>
      </c>
      <c r="AL83" s="26">
        <f t="shared" si="60"/>
        <v>1.25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2</v>
      </c>
      <c r="BB83" s="24">
        <v>1</v>
      </c>
      <c r="BC83" s="24">
        <v>0</v>
      </c>
      <c r="BD83" s="24">
        <f t="shared" si="54"/>
        <v>1</v>
      </c>
      <c r="BE83" s="85">
        <v>0</v>
      </c>
      <c r="BF83" s="84">
        <f t="shared" si="55"/>
        <v>21</v>
      </c>
      <c r="BG83" s="24">
        <f t="shared" si="55"/>
        <v>21</v>
      </c>
      <c r="BH83" s="24">
        <f t="shared" si="55"/>
        <v>16</v>
      </c>
      <c r="BI83" s="24">
        <f t="shared" si="55"/>
        <v>37</v>
      </c>
      <c r="BJ83" s="85">
        <f t="shared" si="55"/>
        <v>2</v>
      </c>
      <c r="BK83" s="24">
        <v>19</v>
      </c>
      <c r="BL83" s="24">
        <v>20</v>
      </c>
      <c r="BM83" s="24">
        <v>16</v>
      </c>
      <c r="BN83" s="24">
        <f t="shared" si="56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61"/>
        <v>0</v>
      </c>
      <c r="CC83" s="85">
        <v>0</v>
      </c>
      <c r="CD83" s="84">
        <f t="shared" si="62"/>
        <v>3</v>
      </c>
      <c r="CE83" s="24">
        <f t="shared" si="62"/>
        <v>1</v>
      </c>
      <c r="CF83" s="24">
        <f t="shared" si="62"/>
        <v>1</v>
      </c>
      <c r="CG83" s="24">
        <f t="shared" si="62"/>
        <v>2</v>
      </c>
      <c r="CH83" s="85">
        <f t="shared" si="62"/>
        <v>0</v>
      </c>
      <c r="CI83" s="24">
        <v>3</v>
      </c>
      <c r="CJ83" s="24">
        <v>1</v>
      </c>
      <c r="CK83" s="24">
        <v>1</v>
      </c>
      <c r="CL83" s="24">
        <f t="shared" si="63"/>
        <v>2</v>
      </c>
      <c r="CM83" s="85">
        <v>0</v>
      </c>
      <c r="CN83" s="40"/>
    </row>
    <row r="84" spans="1:92" ht="15.75" customHeight="1" x14ac:dyDescent="0.25">
      <c r="A84" s="40"/>
      <c r="D84" s="23" t="s">
        <v>61</v>
      </c>
      <c r="E84" s="23"/>
      <c r="F84" s="23"/>
      <c r="G84" s="23" t="s">
        <v>17</v>
      </c>
      <c r="H84" s="24"/>
      <c r="I84" s="24">
        <v>20</v>
      </c>
      <c r="J84" s="24">
        <v>21</v>
      </c>
      <c r="K84" s="24">
        <v>16</v>
      </c>
      <c r="L84" s="55">
        <v>37</v>
      </c>
      <c r="M84" s="24">
        <v>4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57"/>
        <v>5</v>
      </c>
      <c r="AD84" s="24">
        <f t="shared" si="57"/>
        <v>3</v>
      </c>
      <c r="AE84" s="24">
        <f t="shared" si="57"/>
        <v>2</v>
      </c>
      <c r="AF84" s="24">
        <f t="shared" si="57"/>
        <v>0</v>
      </c>
      <c r="AG84" s="115">
        <f t="shared" si="64"/>
        <v>0.6</v>
      </c>
      <c r="AH84" s="115"/>
      <c r="AI84" s="24">
        <f t="shared" si="59"/>
        <v>10</v>
      </c>
      <c r="AJ84" s="24">
        <f t="shared" si="59"/>
        <v>0</v>
      </c>
      <c r="AK84" s="24">
        <f t="shared" si="59"/>
        <v>0</v>
      </c>
      <c r="AL84" s="26">
        <f t="shared" si="60"/>
        <v>2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2</v>
      </c>
      <c r="BB84" s="24">
        <v>0</v>
      </c>
      <c r="BC84" s="24">
        <v>1</v>
      </c>
      <c r="BD84" s="24">
        <f t="shared" si="54"/>
        <v>1</v>
      </c>
      <c r="BE84" s="85">
        <v>2</v>
      </c>
      <c r="BF84" s="84">
        <f t="shared" si="55"/>
        <v>24</v>
      </c>
      <c r="BG84" s="24">
        <f t="shared" si="55"/>
        <v>9</v>
      </c>
      <c r="BH84" s="24">
        <f t="shared" si="55"/>
        <v>18</v>
      </c>
      <c r="BI84" s="24">
        <f t="shared" si="55"/>
        <v>27</v>
      </c>
      <c r="BJ84" s="85">
        <f t="shared" si="55"/>
        <v>4</v>
      </c>
      <c r="BK84" s="24">
        <v>22</v>
      </c>
      <c r="BL84" s="24">
        <v>9</v>
      </c>
      <c r="BM84" s="24">
        <v>17</v>
      </c>
      <c r="BN84" s="24">
        <f t="shared" si="56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61"/>
        <v>0</v>
      </c>
      <c r="CC84" s="85">
        <v>0</v>
      </c>
      <c r="CD84" s="84">
        <f t="shared" si="62"/>
        <v>1</v>
      </c>
      <c r="CE84" s="24">
        <f t="shared" si="62"/>
        <v>0</v>
      </c>
      <c r="CF84" s="24">
        <f t="shared" si="62"/>
        <v>0</v>
      </c>
      <c r="CG84" s="24">
        <f t="shared" si="62"/>
        <v>0</v>
      </c>
      <c r="CH84" s="85">
        <f t="shared" si="62"/>
        <v>0</v>
      </c>
      <c r="CI84" s="24">
        <v>1</v>
      </c>
      <c r="CJ84" s="24">
        <v>0</v>
      </c>
      <c r="CK84" s="24">
        <v>0</v>
      </c>
      <c r="CL84" s="24">
        <f t="shared" si="63"/>
        <v>0</v>
      </c>
      <c r="CM84" s="85">
        <v>0</v>
      </c>
      <c r="CN84" s="40"/>
    </row>
    <row r="85" spans="1:92" ht="15.75" customHeight="1" x14ac:dyDescent="0.25">
      <c r="A85" s="40"/>
      <c r="D85" s="23" t="s">
        <v>119</v>
      </c>
      <c r="E85" s="23"/>
      <c r="F85" s="23"/>
      <c r="G85" s="23" t="s">
        <v>19</v>
      </c>
      <c r="H85" s="24"/>
      <c r="I85" s="24">
        <v>21</v>
      </c>
      <c r="J85" s="24">
        <v>26</v>
      </c>
      <c r="K85" s="24">
        <v>10</v>
      </c>
      <c r="L85" s="55">
        <v>36</v>
      </c>
      <c r="M85" s="24">
        <v>6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57"/>
        <v>8</v>
      </c>
      <c r="AD85" s="24">
        <f t="shared" si="57"/>
        <v>1</v>
      </c>
      <c r="AE85" s="24">
        <f t="shared" si="57"/>
        <v>6</v>
      </c>
      <c r="AF85" s="24">
        <f t="shared" si="57"/>
        <v>1</v>
      </c>
      <c r="AG85" s="115">
        <f t="shared" si="64"/>
        <v>0.1875</v>
      </c>
      <c r="AH85" s="115"/>
      <c r="AI85" s="24">
        <f t="shared" si="59"/>
        <v>22</v>
      </c>
      <c r="AJ85" s="24">
        <f t="shared" si="59"/>
        <v>1</v>
      </c>
      <c r="AK85" s="24">
        <f t="shared" si="59"/>
        <v>0</v>
      </c>
      <c r="AL85" s="26">
        <f t="shared" si="60"/>
        <v>2.75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2</v>
      </c>
      <c r="BB85" s="24">
        <v>0</v>
      </c>
      <c r="BC85" s="24">
        <v>1</v>
      </c>
      <c r="BD85" s="24">
        <f t="shared" si="54"/>
        <v>1</v>
      </c>
      <c r="BE85" s="85">
        <v>0</v>
      </c>
      <c r="BF85" s="84">
        <f t="shared" si="55"/>
        <v>21</v>
      </c>
      <c r="BG85" s="24">
        <f t="shared" si="55"/>
        <v>3</v>
      </c>
      <c r="BH85" s="24">
        <f t="shared" si="55"/>
        <v>11</v>
      </c>
      <c r="BI85" s="24">
        <f t="shared" si="55"/>
        <v>14</v>
      </c>
      <c r="BJ85" s="85">
        <f t="shared" si="55"/>
        <v>2</v>
      </c>
      <c r="BK85" s="24">
        <v>19</v>
      </c>
      <c r="BL85" s="24">
        <v>3</v>
      </c>
      <c r="BM85" s="24">
        <v>10</v>
      </c>
      <c r="BN85" s="24">
        <f t="shared" si="56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61"/>
        <v>0</v>
      </c>
      <c r="CC85" s="85">
        <v>0</v>
      </c>
      <c r="CD85" s="84">
        <f t="shared" si="62"/>
        <v>4</v>
      </c>
      <c r="CE85" s="24">
        <f t="shared" si="62"/>
        <v>0</v>
      </c>
      <c r="CF85" s="24">
        <f t="shared" si="62"/>
        <v>0</v>
      </c>
      <c r="CG85" s="24">
        <f t="shared" si="62"/>
        <v>0</v>
      </c>
      <c r="CH85" s="85">
        <f t="shared" si="62"/>
        <v>0</v>
      </c>
      <c r="CI85" s="24">
        <v>4</v>
      </c>
      <c r="CJ85" s="24">
        <v>0</v>
      </c>
      <c r="CK85" s="24">
        <v>0</v>
      </c>
      <c r="CL85" s="24">
        <f t="shared" si="63"/>
        <v>0</v>
      </c>
      <c r="CM85" s="85">
        <v>0</v>
      </c>
      <c r="CN85" s="40"/>
    </row>
    <row r="86" spans="1:92" ht="15.75" customHeight="1" x14ac:dyDescent="0.25">
      <c r="A86" s="40"/>
      <c r="D86" s="23" t="s">
        <v>112</v>
      </c>
      <c r="E86" s="23"/>
      <c r="F86" s="23"/>
      <c r="G86" s="23" t="s">
        <v>15</v>
      </c>
      <c r="H86" s="24"/>
      <c r="I86" s="24">
        <v>20</v>
      </c>
      <c r="J86" s="24">
        <v>22</v>
      </c>
      <c r="K86" s="24">
        <v>14</v>
      </c>
      <c r="L86" s="55">
        <v>36</v>
      </c>
      <c r="M86" s="24">
        <v>10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57"/>
        <v>2</v>
      </c>
      <c r="AD86" s="24">
        <f t="shared" si="57"/>
        <v>2</v>
      </c>
      <c r="AE86" s="24">
        <f t="shared" si="57"/>
        <v>0</v>
      </c>
      <c r="AF86" s="24">
        <f t="shared" si="57"/>
        <v>0</v>
      </c>
      <c r="AG86" s="115">
        <f t="shared" si="64"/>
        <v>1</v>
      </c>
      <c r="AH86" s="115"/>
      <c r="AI86" s="24">
        <f t="shared" si="59"/>
        <v>1</v>
      </c>
      <c r="AJ86" s="24">
        <f t="shared" si="59"/>
        <v>0</v>
      </c>
      <c r="AK86" s="24">
        <f t="shared" si="59"/>
        <v>1</v>
      </c>
      <c r="AL86" s="26">
        <f t="shared" si="60"/>
        <v>0.5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2</v>
      </c>
      <c r="BB86" s="24">
        <v>0</v>
      </c>
      <c r="BC86" s="24">
        <v>0</v>
      </c>
      <c r="BD86" s="24">
        <f t="shared" si="54"/>
        <v>0</v>
      </c>
      <c r="BE86" s="85">
        <v>2</v>
      </c>
      <c r="BF86" s="84">
        <f t="shared" si="55"/>
        <v>15</v>
      </c>
      <c r="BG86" s="24">
        <f t="shared" si="55"/>
        <v>1</v>
      </c>
      <c r="BH86" s="24">
        <f t="shared" si="55"/>
        <v>9</v>
      </c>
      <c r="BI86" s="24">
        <f t="shared" si="55"/>
        <v>10</v>
      </c>
      <c r="BJ86" s="85">
        <f t="shared" si="55"/>
        <v>4</v>
      </c>
      <c r="BK86" s="24">
        <v>13</v>
      </c>
      <c r="BL86" s="24">
        <v>1</v>
      </c>
      <c r="BM86" s="24">
        <v>9</v>
      </c>
      <c r="BN86" s="24">
        <f t="shared" si="56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2</v>
      </c>
      <c r="BZ86" s="24">
        <v>0</v>
      </c>
      <c r="CA86" s="24">
        <v>0</v>
      </c>
      <c r="CB86" s="24">
        <f t="shared" si="61"/>
        <v>0</v>
      </c>
      <c r="CC86" s="85">
        <v>0</v>
      </c>
      <c r="CD86" s="84">
        <f t="shared" si="62"/>
        <v>9</v>
      </c>
      <c r="CE86" s="24">
        <f t="shared" si="62"/>
        <v>0</v>
      </c>
      <c r="CF86" s="24">
        <f t="shared" si="62"/>
        <v>2</v>
      </c>
      <c r="CG86" s="24">
        <f t="shared" si="62"/>
        <v>2</v>
      </c>
      <c r="CH86" s="85">
        <f t="shared" si="62"/>
        <v>0</v>
      </c>
      <c r="CI86" s="24">
        <v>7</v>
      </c>
      <c r="CJ86" s="24">
        <v>0</v>
      </c>
      <c r="CK86" s="24">
        <v>2</v>
      </c>
      <c r="CL86" s="24">
        <f t="shared" si="63"/>
        <v>2</v>
      </c>
      <c r="CM86" s="85">
        <v>0</v>
      </c>
      <c r="CN86" s="46"/>
    </row>
    <row r="87" spans="1:92" ht="15.75" customHeight="1" x14ac:dyDescent="0.25">
      <c r="A87" s="40"/>
      <c r="D87" s="23" t="s">
        <v>106</v>
      </c>
      <c r="E87" s="23"/>
      <c r="F87" s="23"/>
      <c r="G87" s="23" t="s">
        <v>15</v>
      </c>
      <c r="H87" s="24"/>
      <c r="I87" s="24">
        <v>20</v>
      </c>
      <c r="J87" s="24">
        <v>18</v>
      </c>
      <c r="K87" s="24">
        <v>17</v>
      </c>
      <c r="L87" s="55">
        <v>35</v>
      </c>
      <c r="M87" s="24">
        <v>2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57"/>
        <v>1</v>
      </c>
      <c r="AD87" s="24">
        <f t="shared" si="57"/>
        <v>0</v>
      </c>
      <c r="AE87" s="24">
        <f t="shared" si="57"/>
        <v>1</v>
      </c>
      <c r="AF87" s="24">
        <f t="shared" si="57"/>
        <v>0</v>
      </c>
      <c r="AG87" s="115">
        <f>+(AD87*2+AF87)/(2*AC87)</f>
        <v>0</v>
      </c>
      <c r="AH87" s="115"/>
      <c r="AI87" s="24">
        <f t="shared" si="59"/>
        <v>3</v>
      </c>
      <c r="AJ87" s="24">
        <f t="shared" si="59"/>
        <v>0</v>
      </c>
      <c r="AK87" s="24">
        <f t="shared" si="59"/>
        <v>0</v>
      </c>
      <c r="AL87" s="26">
        <f t="shared" si="60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2</v>
      </c>
      <c r="BB87" s="24">
        <v>0</v>
      </c>
      <c r="BC87" s="24">
        <v>0</v>
      </c>
      <c r="BD87" s="24">
        <f t="shared" si="54"/>
        <v>0</v>
      </c>
      <c r="BE87" s="85">
        <v>0</v>
      </c>
      <c r="BF87" s="84">
        <f t="shared" si="55"/>
        <v>18</v>
      </c>
      <c r="BG87" s="24">
        <f t="shared" si="55"/>
        <v>0</v>
      </c>
      <c r="BH87" s="24">
        <f t="shared" si="55"/>
        <v>13</v>
      </c>
      <c r="BI87" s="24">
        <f t="shared" si="55"/>
        <v>13</v>
      </c>
      <c r="BJ87" s="85">
        <f t="shared" si="55"/>
        <v>8</v>
      </c>
      <c r="BK87" s="24">
        <v>16</v>
      </c>
      <c r="BL87" s="24">
        <v>0</v>
      </c>
      <c r="BM87" s="24">
        <v>13</v>
      </c>
      <c r="BN87" s="24">
        <f t="shared" si="56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0</v>
      </c>
      <c r="BZ87" s="24">
        <v>0</v>
      </c>
      <c r="CA87" s="24">
        <v>0</v>
      </c>
      <c r="CB87" s="24">
        <f t="shared" si="61"/>
        <v>0</v>
      </c>
      <c r="CC87" s="85">
        <v>0</v>
      </c>
      <c r="CD87" s="84">
        <f t="shared" si="62"/>
        <v>1</v>
      </c>
      <c r="CE87" s="24">
        <f t="shared" si="62"/>
        <v>0</v>
      </c>
      <c r="CF87" s="24">
        <f t="shared" si="62"/>
        <v>0</v>
      </c>
      <c r="CG87" s="24">
        <f t="shared" si="62"/>
        <v>0</v>
      </c>
      <c r="CH87" s="85">
        <f t="shared" si="62"/>
        <v>0</v>
      </c>
      <c r="CI87" s="24">
        <v>1</v>
      </c>
      <c r="CJ87" s="24">
        <v>0</v>
      </c>
      <c r="CK87" s="24">
        <v>0</v>
      </c>
      <c r="CL87" s="24">
        <f t="shared" si="63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G88" s="23" t="s">
        <v>19</v>
      </c>
      <c r="H88" s="24"/>
      <c r="I88" s="24">
        <v>23</v>
      </c>
      <c r="J88" s="24">
        <v>9</v>
      </c>
      <c r="K88" s="24">
        <v>19</v>
      </c>
      <c r="L88" s="55">
        <v>28</v>
      </c>
      <c r="M88" s="24">
        <v>14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57"/>
        <v>3</v>
      </c>
      <c r="AD88" s="24">
        <f t="shared" si="57"/>
        <v>2</v>
      </c>
      <c r="AE88" s="24">
        <f t="shared" si="57"/>
        <v>1</v>
      </c>
      <c r="AF88" s="24">
        <f t="shared" si="57"/>
        <v>0</v>
      </c>
      <c r="AG88" s="115">
        <f>+(AD88*2+AF88)/(2*AC88)</f>
        <v>0.66666666666666663</v>
      </c>
      <c r="AH88" s="115"/>
      <c r="AI88" s="24">
        <f t="shared" si="59"/>
        <v>6</v>
      </c>
      <c r="AJ88" s="24">
        <f t="shared" si="59"/>
        <v>0</v>
      </c>
      <c r="AK88" s="24">
        <f t="shared" si="59"/>
        <v>0</v>
      </c>
      <c r="AL88" s="26">
        <f t="shared" si="60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2</v>
      </c>
      <c r="BB88" s="24">
        <v>0</v>
      </c>
      <c r="BC88" s="24">
        <v>0</v>
      </c>
      <c r="BD88" s="24">
        <f t="shared" si="54"/>
        <v>0</v>
      </c>
      <c r="BE88" s="85">
        <v>0</v>
      </c>
      <c r="BF88" s="84">
        <f t="shared" si="55"/>
        <v>18</v>
      </c>
      <c r="BG88" s="24">
        <f t="shared" si="55"/>
        <v>0</v>
      </c>
      <c r="BH88" s="24">
        <f t="shared" si="55"/>
        <v>17</v>
      </c>
      <c r="BI88" s="24">
        <f t="shared" si="55"/>
        <v>17</v>
      </c>
      <c r="BJ88" s="85">
        <f t="shared" si="55"/>
        <v>0</v>
      </c>
      <c r="BK88" s="24">
        <v>16</v>
      </c>
      <c r="BL88" s="24">
        <v>0</v>
      </c>
      <c r="BM88" s="24">
        <v>17</v>
      </c>
      <c r="BN88" s="24">
        <f t="shared" si="56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61"/>
        <v>0</v>
      </c>
      <c r="CC88" s="85">
        <v>0</v>
      </c>
      <c r="CD88" s="84">
        <f t="shared" si="62"/>
        <v>2</v>
      </c>
      <c r="CE88" s="24">
        <f t="shared" si="62"/>
        <v>1</v>
      </c>
      <c r="CF88" s="24">
        <f t="shared" si="62"/>
        <v>0</v>
      </c>
      <c r="CG88" s="24">
        <f t="shared" si="62"/>
        <v>1</v>
      </c>
      <c r="CH88" s="85">
        <f t="shared" si="62"/>
        <v>0</v>
      </c>
      <c r="CI88" s="24">
        <v>2</v>
      </c>
      <c r="CJ88" s="24">
        <v>1</v>
      </c>
      <c r="CK88" s="24">
        <v>0</v>
      </c>
      <c r="CL88" s="24">
        <f t="shared" si="63"/>
        <v>1</v>
      </c>
      <c r="CM88" s="85">
        <v>0</v>
      </c>
      <c r="CN88" s="46"/>
    </row>
    <row r="89" spans="1:92" ht="15.75" customHeight="1" x14ac:dyDescent="0.25">
      <c r="A89" s="40"/>
      <c r="D89" s="23" t="s">
        <v>123</v>
      </c>
      <c r="E89" s="23"/>
      <c r="F89" s="23"/>
      <c r="G89" s="23" t="s">
        <v>23</v>
      </c>
      <c r="H89" s="24"/>
      <c r="I89" s="24">
        <v>24</v>
      </c>
      <c r="J89" s="24">
        <v>9</v>
      </c>
      <c r="K89" s="24">
        <v>18</v>
      </c>
      <c r="L89" s="55">
        <v>27</v>
      </c>
      <c r="M89" s="24">
        <v>4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57"/>
        <v>1</v>
      </c>
      <c r="AD89" s="24">
        <f t="shared" si="57"/>
        <v>1</v>
      </c>
      <c r="AE89" s="24">
        <f t="shared" si="57"/>
        <v>0</v>
      </c>
      <c r="AF89" s="24">
        <f t="shared" si="57"/>
        <v>0</v>
      </c>
      <c r="AG89" s="115">
        <f>+(AD89*2+AF89)/(2*AC89)</f>
        <v>1</v>
      </c>
      <c r="AH89" s="115"/>
      <c r="AI89" s="24">
        <f t="shared" si="59"/>
        <v>3</v>
      </c>
      <c r="AJ89" s="24">
        <f t="shared" si="59"/>
        <v>0</v>
      </c>
      <c r="AK89" s="24">
        <f t="shared" si="59"/>
        <v>0</v>
      </c>
      <c r="AL89" s="26">
        <f t="shared" si="60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2</v>
      </c>
      <c r="BB89" s="24">
        <v>0</v>
      </c>
      <c r="BC89" s="24">
        <v>0</v>
      </c>
      <c r="BD89" s="24">
        <f t="shared" si="54"/>
        <v>0</v>
      </c>
      <c r="BE89" s="85">
        <v>0</v>
      </c>
      <c r="BF89" s="84">
        <f t="shared" si="55"/>
        <v>11</v>
      </c>
      <c r="BG89" s="24">
        <f t="shared" si="55"/>
        <v>0</v>
      </c>
      <c r="BH89" s="24">
        <f t="shared" si="55"/>
        <v>2</v>
      </c>
      <c r="BI89" s="24">
        <f t="shared" si="55"/>
        <v>2</v>
      </c>
      <c r="BJ89" s="85">
        <f t="shared" si="55"/>
        <v>0</v>
      </c>
      <c r="BK89" s="24">
        <v>9</v>
      </c>
      <c r="BL89" s="24">
        <v>0</v>
      </c>
      <c r="BM89" s="24">
        <v>2</v>
      </c>
      <c r="BN89" s="24">
        <f t="shared" si="56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61"/>
        <v>0</v>
      </c>
      <c r="CC89" s="85">
        <v>0</v>
      </c>
      <c r="CD89" s="84">
        <f t="shared" si="62"/>
        <v>1</v>
      </c>
      <c r="CE89" s="24">
        <f t="shared" si="62"/>
        <v>0</v>
      </c>
      <c r="CF89" s="24">
        <f t="shared" si="62"/>
        <v>0</v>
      </c>
      <c r="CG89" s="24">
        <f t="shared" si="62"/>
        <v>0</v>
      </c>
      <c r="CH89" s="85">
        <f t="shared" si="62"/>
        <v>0</v>
      </c>
      <c r="CI89" s="24">
        <v>1</v>
      </c>
      <c r="CJ89" s="24">
        <v>0</v>
      </c>
      <c r="CK89" s="24">
        <v>0</v>
      </c>
      <c r="CL89" s="24">
        <f t="shared" si="63"/>
        <v>0</v>
      </c>
      <c r="CM89" s="85">
        <v>0</v>
      </c>
      <c r="CN89" s="47"/>
    </row>
    <row r="90" spans="1:92" ht="15.75" customHeight="1" x14ac:dyDescent="0.25">
      <c r="A90" s="40"/>
      <c r="D90" s="23" t="s">
        <v>62</v>
      </c>
      <c r="E90" s="23"/>
      <c r="F90" s="23"/>
      <c r="G90" s="16" t="s">
        <v>21</v>
      </c>
      <c r="H90" s="24"/>
      <c r="I90" s="24">
        <v>18</v>
      </c>
      <c r="J90" s="24">
        <v>14</v>
      </c>
      <c r="K90" s="24">
        <v>7</v>
      </c>
      <c r="L90" s="55">
        <v>21</v>
      </c>
      <c r="M90" s="24">
        <v>6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57"/>
        <v>13</v>
      </c>
      <c r="AD90" s="24">
        <f t="shared" si="57"/>
        <v>6</v>
      </c>
      <c r="AE90" s="24">
        <f t="shared" si="57"/>
        <v>5</v>
      </c>
      <c r="AF90" s="24">
        <f t="shared" si="57"/>
        <v>2</v>
      </c>
      <c r="AG90" s="115">
        <f>+(AD90*2+AF90)/(2*AC90)</f>
        <v>0.53846153846153844</v>
      </c>
      <c r="AH90" s="115"/>
      <c r="AI90" s="24">
        <f t="shared" si="59"/>
        <v>38</v>
      </c>
      <c r="AJ90" s="24">
        <f t="shared" si="59"/>
        <v>0</v>
      </c>
      <c r="AK90" s="24">
        <f t="shared" si="59"/>
        <v>1</v>
      </c>
      <c r="AL90" s="26">
        <f t="shared" si="60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1</v>
      </c>
      <c r="BB90" s="24">
        <v>0</v>
      </c>
      <c r="BC90" s="24">
        <v>0</v>
      </c>
      <c r="BD90" s="24">
        <f t="shared" si="54"/>
        <v>0</v>
      </c>
      <c r="BE90" s="85">
        <v>0</v>
      </c>
      <c r="BF90" s="84">
        <f t="shared" si="55"/>
        <v>22</v>
      </c>
      <c r="BG90" s="24">
        <f t="shared" si="55"/>
        <v>4</v>
      </c>
      <c r="BH90" s="24">
        <f t="shared" si="55"/>
        <v>10</v>
      </c>
      <c r="BI90" s="24">
        <f t="shared" si="55"/>
        <v>14</v>
      </c>
      <c r="BJ90" s="85">
        <f t="shared" si="55"/>
        <v>4</v>
      </c>
      <c r="BK90" s="24">
        <v>21</v>
      </c>
      <c r="BL90" s="24">
        <v>4</v>
      </c>
      <c r="BM90" s="24">
        <v>10</v>
      </c>
      <c r="BN90" s="24">
        <f t="shared" si="56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0</v>
      </c>
      <c r="BZ90" s="24">
        <v>0</v>
      </c>
      <c r="CA90" s="24">
        <v>0</v>
      </c>
      <c r="CB90" s="24">
        <f t="shared" si="61"/>
        <v>0</v>
      </c>
      <c r="CC90" s="85">
        <v>0</v>
      </c>
      <c r="CD90" s="84">
        <f t="shared" si="62"/>
        <v>2</v>
      </c>
      <c r="CE90" s="24">
        <f t="shared" si="62"/>
        <v>0</v>
      </c>
      <c r="CF90" s="24">
        <f t="shared" si="62"/>
        <v>0</v>
      </c>
      <c r="CG90" s="24">
        <f t="shared" si="62"/>
        <v>0</v>
      </c>
      <c r="CH90" s="85">
        <f t="shared" si="62"/>
        <v>0</v>
      </c>
      <c r="CI90" s="24">
        <v>2</v>
      </c>
      <c r="CJ90" s="24">
        <v>0</v>
      </c>
      <c r="CK90" s="24">
        <v>0</v>
      </c>
      <c r="CL90" s="24">
        <f t="shared" si="63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37</v>
      </c>
      <c r="E91" s="23"/>
      <c r="F91" s="23"/>
      <c r="G91" s="23" t="s">
        <v>17</v>
      </c>
      <c r="H91" s="24"/>
      <c r="I91" s="24">
        <v>18</v>
      </c>
      <c r="J91" s="24">
        <v>6</v>
      </c>
      <c r="K91" s="24">
        <v>15</v>
      </c>
      <c r="L91" s="55">
        <v>21</v>
      </c>
      <c r="M91" s="24">
        <v>6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57"/>
        <v>16</v>
      </c>
      <c r="AD91" s="24">
        <f t="shared" si="57"/>
        <v>5</v>
      </c>
      <c r="AE91" s="24">
        <f t="shared" si="57"/>
        <v>10</v>
      </c>
      <c r="AF91" s="24">
        <f t="shared" si="57"/>
        <v>1</v>
      </c>
      <c r="AG91" s="119">
        <f>+(AD91*2+AF91)/(2*AC91)</f>
        <v>0.34375</v>
      </c>
      <c r="AH91" s="119"/>
      <c r="AI91" s="24">
        <f t="shared" si="59"/>
        <v>62</v>
      </c>
      <c r="AJ91" s="24">
        <f t="shared" si="59"/>
        <v>1</v>
      </c>
      <c r="AK91" s="24">
        <f t="shared" si="59"/>
        <v>1</v>
      </c>
      <c r="AL91" s="60">
        <f t="shared" si="60"/>
        <v>3.875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2</v>
      </c>
      <c r="BB91" s="24">
        <v>0</v>
      </c>
      <c r="BC91" s="24">
        <v>0</v>
      </c>
      <c r="BD91" s="24">
        <f t="shared" si="54"/>
        <v>0</v>
      </c>
      <c r="BE91" s="85">
        <v>0</v>
      </c>
      <c r="BF91" s="84">
        <f t="shared" si="55"/>
        <v>23</v>
      </c>
      <c r="BG91" s="24">
        <f t="shared" si="55"/>
        <v>3</v>
      </c>
      <c r="BH91" s="24">
        <f t="shared" si="55"/>
        <v>13</v>
      </c>
      <c r="BI91" s="24">
        <f t="shared" si="55"/>
        <v>16</v>
      </c>
      <c r="BJ91" s="85">
        <f t="shared" si="55"/>
        <v>0</v>
      </c>
      <c r="BK91" s="24">
        <v>21</v>
      </c>
      <c r="BL91" s="24">
        <v>3</v>
      </c>
      <c r="BM91" s="24">
        <v>13</v>
      </c>
      <c r="BN91" s="24">
        <f t="shared" si="56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1</v>
      </c>
      <c r="BZ91" s="24">
        <v>1</v>
      </c>
      <c r="CA91" s="24">
        <v>0</v>
      </c>
      <c r="CB91" s="24">
        <f t="shared" si="61"/>
        <v>1</v>
      </c>
      <c r="CC91" s="85">
        <v>0</v>
      </c>
      <c r="CD91" s="84">
        <f t="shared" si="62"/>
        <v>4</v>
      </c>
      <c r="CE91" s="24">
        <f t="shared" si="62"/>
        <v>1</v>
      </c>
      <c r="CF91" s="24">
        <f t="shared" si="62"/>
        <v>0</v>
      </c>
      <c r="CG91" s="24">
        <f t="shared" si="62"/>
        <v>1</v>
      </c>
      <c r="CH91" s="85">
        <f t="shared" si="62"/>
        <v>0</v>
      </c>
      <c r="CI91" s="24">
        <v>3</v>
      </c>
      <c r="CJ91" s="24">
        <v>0</v>
      </c>
      <c r="CK91" s="24">
        <v>0</v>
      </c>
      <c r="CL91" s="24">
        <f t="shared" si="63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41</v>
      </c>
      <c r="E92" s="23"/>
      <c r="F92" s="23"/>
      <c r="G92" s="23" t="s">
        <v>131</v>
      </c>
      <c r="H92" s="24"/>
      <c r="I92" s="24">
        <v>23</v>
      </c>
      <c r="J92" s="24">
        <v>12</v>
      </c>
      <c r="K92" s="24">
        <v>7</v>
      </c>
      <c r="L92" s="55">
        <v>19</v>
      </c>
      <c r="M92" s="24">
        <v>10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54</v>
      </c>
      <c r="AD92" s="15">
        <f>SUM(AD82:AD91)</f>
        <v>24</v>
      </c>
      <c r="AE92" s="15">
        <f>SUM(AE82:AE91)</f>
        <v>26</v>
      </c>
      <c r="AF92" s="15">
        <f>SUM(AF82:AF91)</f>
        <v>4</v>
      </c>
      <c r="AG92" s="118">
        <f>(2*AD92+AF92)/(2*AC92)</f>
        <v>0.48148148148148145</v>
      </c>
      <c r="AH92" s="118"/>
      <c r="AI92" s="15">
        <f>SUM(AI82:AI91)</f>
        <v>154</v>
      </c>
      <c r="AJ92" s="15">
        <f>SUM(AJ82:AJ91)</f>
        <v>2</v>
      </c>
      <c r="AK92" s="15">
        <f>SUM(AK82:AK91)</f>
        <v>3</v>
      </c>
      <c r="AL92" s="36">
        <f t="shared" si="60"/>
        <v>2.8518518518518516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22</v>
      </c>
      <c r="BB92" s="25">
        <f t="shared" ref="BB92" si="65">SUM(BB80:BB91)</f>
        <v>1</v>
      </c>
      <c r="BC92" s="25">
        <f>SUM(BC80:BC91)</f>
        <v>2</v>
      </c>
      <c r="BD92" s="25">
        <f>+BC92+BB92</f>
        <v>3</v>
      </c>
      <c r="BE92" s="89">
        <f>SUM(BE80:BE91)</f>
        <v>4</v>
      </c>
      <c r="BF92" s="88">
        <f>SUM(BF80:BF91)</f>
        <v>262</v>
      </c>
      <c r="BG92" s="25">
        <f t="shared" ref="BG92" si="66">SUM(BG80:BG91)</f>
        <v>85</v>
      </c>
      <c r="BH92" s="25">
        <f>SUM(BH80:BH91)</f>
        <v>142</v>
      </c>
      <c r="BI92" s="25">
        <f>+BH92+BG92</f>
        <v>227</v>
      </c>
      <c r="BJ92" s="89">
        <f>SUM(BJ80:BJ91)</f>
        <v>44</v>
      </c>
      <c r="BK92" s="25">
        <f>SUM(BK80:BK91)</f>
        <v>240</v>
      </c>
      <c r="BL92" s="25">
        <f t="shared" ref="BL92" si="67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6.5</v>
      </c>
      <c r="BS92" s="23" t="s">
        <v>143</v>
      </c>
      <c r="BT92" s="23"/>
      <c r="BU92" s="23"/>
      <c r="BV92" s="23"/>
      <c r="BW92" s="24"/>
      <c r="BX92" s="23"/>
      <c r="BY92" s="84">
        <v>0</v>
      </c>
      <c r="BZ92" s="24">
        <v>0</v>
      </c>
      <c r="CA92" s="24">
        <v>0</v>
      </c>
      <c r="CB92" s="24">
        <f t="shared" si="61"/>
        <v>0</v>
      </c>
      <c r="CC92" s="85">
        <v>0</v>
      </c>
      <c r="CD92" s="84">
        <f t="shared" si="62"/>
        <v>1</v>
      </c>
      <c r="CE92" s="24">
        <f t="shared" si="62"/>
        <v>0</v>
      </c>
      <c r="CF92" s="24">
        <f t="shared" si="62"/>
        <v>0</v>
      </c>
      <c r="CG92" s="24">
        <f t="shared" si="62"/>
        <v>0</v>
      </c>
      <c r="CH92" s="85">
        <f t="shared" si="62"/>
        <v>0</v>
      </c>
      <c r="CI92" s="24">
        <v>1</v>
      </c>
      <c r="CJ92" s="24">
        <v>0</v>
      </c>
      <c r="CK92" s="24">
        <v>0</v>
      </c>
      <c r="CL92" s="24">
        <f t="shared" si="63"/>
        <v>0</v>
      </c>
      <c r="CM92" s="85">
        <v>0</v>
      </c>
      <c r="CN92" s="47"/>
    </row>
    <row r="93" spans="1:92" ht="15.75" customHeight="1" x14ac:dyDescent="0.25">
      <c r="A93" s="40"/>
      <c r="D93" s="23" t="s">
        <v>154</v>
      </c>
      <c r="E93" s="23"/>
      <c r="F93" s="23"/>
      <c r="G93" s="23" t="s">
        <v>25</v>
      </c>
      <c r="H93" s="24"/>
      <c r="I93" s="24">
        <v>23</v>
      </c>
      <c r="J93" s="24">
        <v>11</v>
      </c>
      <c r="K93" s="24">
        <v>8</v>
      </c>
      <c r="L93" s="55">
        <v>19</v>
      </c>
      <c r="M93" s="24">
        <v>2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8</v>
      </c>
      <c r="BB93" s="24">
        <v>2</v>
      </c>
      <c r="BC93" s="24">
        <v>2</v>
      </c>
      <c r="BD93" s="24">
        <f t="shared" ref="BD93:BD104" si="68">+BB93+BC93</f>
        <v>4</v>
      </c>
      <c r="BE93" s="85">
        <v>2</v>
      </c>
      <c r="BF93" s="84">
        <f t="shared" ref="BF93:BJ104" si="69">+BK93+BA93</f>
        <v>89</v>
      </c>
      <c r="BG93" s="24">
        <f t="shared" si="69"/>
        <v>26</v>
      </c>
      <c r="BH93" s="24">
        <f t="shared" si="69"/>
        <v>34</v>
      </c>
      <c r="BI93" s="24">
        <f t="shared" si="69"/>
        <v>60</v>
      </c>
      <c r="BJ93" s="85">
        <f t="shared" si="69"/>
        <v>14</v>
      </c>
      <c r="BK93" s="15">
        <v>81</v>
      </c>
      <c r="BL93" s="15">
        <v>24</v>
      </c>
      <c r="BM93" s="15">
        <v>32</v>
      </c>
      <c r="BN93" s="15">
        <f t="shared" ref="BN93:BN104" si="70">+BL93+BM93</f>
        <v>56</v>
      </c>
      <c r="BO93" s="87">
        <v>12</v>
      </c>
      <c r="BP93" s="47"/>
      <c r="BQ93" s="47"/>
      <c r="BR93" s="30">
        <v>6.5</v>
      </c>
      <c r="BS93" s="23" t="s">
        <v>55</v>
      </c>
      <c r="BT93" s="23"/>
      <c r="BU93" s="23"/>
      <c r="BV93" s="23"/>
      <c r="BW93" s="24"/>
      <c r="BX93" s="23"/>
      <c r="BY93" s="84">
        <v>0</v>
      </c>
      <c r="BZ93" s="24">
        <v>0</v>
      </c>
      <c r="CA93" s="24">
        <v>0</v>
      </c>
      <c r="CB93" s="24">
        <f t="shared" si="61"/>
        <v>0</v>
      </c>
      <c r="CC93" s="85">
        <v>0</v>
      </c>
      <c r="CD93" s="84">
        <f t="shared" si="62"/>
        <v>2</v>
      </c>
      <c r="CE93" s="24">
        <f t="shared" si="62"/>
        <v>0</v>
      </c>
      <c r="CF93" s="24">
        <f t="shared" si="62"/>
        <v>1</v>
      </c>
      <c r="CG93" s="24">
        <f t="shared" si="62"/>
        <v>1</v>
      </c>
      <c r="CH93" s="85">
        <f t="shared" si="62"/>
        <v>0</v>
      </c>
      <c r="CI93" s="24">
        <v>2</v>
      </c>
      <c r="CJ93" s="24">
        <v>0</v>
      </c>
      <c r="CK93" s="24">
        <v>1</v>
      </c>
      <c r="CL93" s="24">
        <f t="shared" si="63"/>
        <v>1</v>
      </c>
      <c r="CM93" s="85">
        <v>0</v>
      </c>
      <c r="CN93" s="47"/>
    </row>
    <row r="94" spans="1:92" ht="15.75" customHeight="1" x14ac:dyDescent="0.25">
      <c r="A94" s="40"/>
      <c r="D94" s="23" t="s">
        <v>81</v>
      </c>
      <c r="E94" s="23"/>
      <c r="F94" s="23"/>
      <c r="G94" s="23" t="s">
        <v>19</v>
      </c>
      <c r="H94" s="24"/>
      <c r="I94" s="24">
        <v>21</v>
      </c>
      <c r="J94" s="24">
        <v>10</v>
      </c>
      <c r="K94" s="24">
        <v>9</v>
      </c>
      <c r="L94" s="55">
        <v>19</v>
      </c>
      <c r="M94" s="24">
        <v>0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1</v>
      </c>
      <c r="BB94" s="24">
        <v>0</v>
      </c>
      <c r="BC94" s="24">
        <v>0</v>
      </c>
      <c r="BD94" s="24">
        <f t="shared" si="68"/>
        <v>0</v>
      </c>
      <c r="BE94" s="85">
        <v>0</v>
      </c>
      <c r="BF94" s="84">
        <f t="shared" si="69"/>
        <v>14</v>
      </c>
      <c r="BG94" s="24">
        <f t="shared" si="69"/>
        <v>0</v>
      </c>
      <c r="BH94" s="24">
        <f t="shared" si="69"/>
        <v>0</v>
      </c>
      <c r="BI94" s="24">
        <f t="shared" si="69"/>
        <v>0</v>
      </c>
      <c r="BJ94" s="85">
        <f t="shared" si="69"/>
        <v>0</v>
      </c>
      <c r="BK94" s="24">
        <v>13</v>
      </c>
      <c r="BL94" s="24">
        <v>0</v>
      </c>
      <c r="BM94" s="24">
        <v>0</v>
      </c>
      <c r="BN94" s="24">
        <f t="shared" si="70"/>
        <v>0</v>
      </c>
      <c r="BO94" s="85">
        <v>0</v>
      </c>
      <c r="BP94" s="47"/>
      <c r="BQ94" s="47"/>
      <c r="BR94" s="30">
        <v>6.5</v>
      </c>
      <c r="BS94" s="23" t="s">
        <v>42</v>
      </c>
      <c r="BT94" s="23"/>
      <c r="BU94" s="23"/>
      <c r="BV94" s="23"/>
      <c r="BW94" s="24"/>
      <c r="BX94" s="23"/>
      <c r="BY94" s="84">
        <v>0</v>
      </c>
      <c r="BZ94" s="24">
        <v>0</v>
      </c>
      <c r="CA94" s="24">
        <v>0</v>
      </c>
      <c r="CB94" s="24">
        <f t="shared" si="61"/>
        <v>0</v>
      </c>
      <c r="CC94" s="85">
        <v>0</v>
      </c>
      <c r="CD94" s="84">
        <f t="shared" si="62"/>
        <v>5</v>
      </c>
      <c r="CE94" s="24">
        <f t="shared" si="62"/>
        <v>0</v>
      </c>
      <c r="CF94" s="24">
        <f t="shared" si="62"/>
        <v>4</v>
      </c>
      <c r="CG94" s="24">
        <f t="shared" si="62"/>
        <v>4</v>
      </c>
      <c r="CH94" s="85">
        <f t="shared" si="62"/>
        <v>0</v>
      </c>
      <c r="CI94" s="24">
        <v>5</v>
      </c>
      <c r="CJ94" s="24">
        <v>0</v>
      </c>
      <c r="CK94" s="24">
        <v>4</v>
      </c>
      <c r="CL94" s="24">
        <f t="shared" si="63"/>
        <v>4</v>
      </c>
      <c r="CM94" s="85">
        <v>0</v>
      </c>
      <c r="CN94" s="47"/>
    </row>
    <row r="95" spans="1:92" ht="15.75" customHeight="1" x14ac:dyDescent="0.25">
      <c r="A95" s="40"/>
      <c r="D95" s="23" t="s">
        <v>122</v>
      </c>
      <c r="E95" s="23"/>
      <c r="F95" s="23"/>
      <c r="G95" s="23" t="s">
        <v>131</v>
      </c>
      <c r="H95" s="24"/>
      <c r="I95" s="24">
        <v>24</v>
      </c>
      <c r="J95" s="24">
        <v>6</v>
      </c>
      <c r="K95" s="24">
        <v>13</v>
      </c>
      <c r="L95" s="55">
        <v>19</v>
      </c>
      <c r="M95" s="24">
        <v>0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68"/>
        <v>0</v>
      </c>
      <c r="BE95" s="85">
        <v>0</v>
      </c>
      <c r="BF95" s="84">
        <f t="shared" si="69"/>
        <v>0</v>
      </c>
      <c r="BG95" s="24">
        <f t="shared" si="69"/>
        <v>0</v>
      </c>
      <c r="BH95" s="24">
        <f t="shared" si="69"/>
        <v>0</v>
      </c>
      <c r="BI95" s="24">
        <f t="shared" si="69"/>
        <v>0</v>
      </c>
      <c r="BJ95" s="85">
        <f t="shared" si="69"/>
        <v>0</v>
      </c>
      <c r="BK95" s="24">
        <v>0</v>
      </c>
      <c r="BL95" s="24">
        <v>0</v>
      </c>
      <c r="BM95" s="24">
        <v>0</v>
      </c>
      <c r="BN95" s="24">
        <f t="shared" si="70"/>
        <v>0</v>
      </c>
      <c r="BO95" s="85">
        <v>0</v>
      </c>
      <c r="BP95" s="47"/>
      <c r="BQ95" s="47"/>
      <c r="BR95" s="30">
        <v>8.5</v>
      </c>
      <c r="BS95" s="23" t="s">
        <v>158</v>
      </c>
      <c r="BT95" s="23"/>
      <c r="BU95" s="23"/>
      <c r="BV95" s="23"/>
      <c r="BW95" s="24"/>
      <c r="BX95" s="23"/>
      <c r="BY95" s="84">
        <v>0</v>
      </c>
      <c r="BZ95" s="24">
        <v>0</v>
      </c>
      <c r="CA95" s="24">
        <v>0</v>
      </c>
      <c r="CB95" s="24">
        <f t="shared" si="61"/>
        <v>0</v>
      </c>
      <c r="CC95" s="85">
        <v>0</v>
      </c>
      <c r="CD95" s="84">
        <f t="shared" si="62"/>
        <v>1</v>
      </c>
      <c r="CE95" s="24">
        <f t="shared" si="62"/>
        <v>2</v>
      </c>
      <c r="CF95" s="24">
        <f t="shared" si="62"/>
        <v>0</v>
      </c>
      <c r="CG95" s="24">
        <f t="shared" si="62"/>
        <v>2</v>
      </c>
      <c r="CH95" s="85">
        <f t="shared" si="62"/>
        <v>0</v>
      </c>
      <c r="CI95" s="24">
        <v>1</v>
      </c>
      <c r="CJ95" s="24">
        <v>2</v>
      </c>
      <c r="CK95" s="24">
        <v>0</v>
      </c>
      <c r="CL95" s="24">
        <f t="shared" si="63"/>
        <v>2</v>
      </c>
      <c r="CM95" s="85">
        <v>0</v>
      </c>
      <c r="CN95" s="47"/>
    </row>
    <row r="96" spans="1:92" ht="15.75" customHeight="1" x14ac:dyDescent="0.25">
      <c r="A96" s="40"/>
      <c r="D96" s="23" t="s">
        <v>179</v>
      </c>
      <c r="E96" s="23"/>
      <c r="F96" s="23"/>
      <c r="G96" s="23" t="s">
        <v>19</v>
      </c>
      <c r="H96" s="24"/>
      <c r="I96" s="24">
        <v>24</v>
      </c>
      <c r="J96" s="24">
        <v>5</v>
      </c>
      <c r="K96" s="24">
        <v>14</v>
      </c>
      <c r="L96" s="55">
        <v>19</v>
      </c>
      <c r="M96" s="24">
        <v>8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1</v>
      </c>
      <c r="BB96" s="24">
        <v>0</v>
      </c>
      <c r="BC96" s="24">
        <v>0</v>
      </c>
      <c r="BD96" s="24">
        <f t="shared" si="68"/>
        <v>0</v>
      </c>
      <c r="BE96" s="85">
        <v>0</v>
      </c>
      <c r="BF96" s="84">
        <f t="shared" si="69"/>
        <v>18</v>
      </c>
      <c r="BG96" s="24">
        <f t="shared" si="69"/>
        <v>1</v>
      </c>
      <c r="BH96" s="24">
        <f t="shared" si="69"/>
        <v>4</v>
      </c>
      <c r="BI96" s="24">
        <f t="shared" si="69"/>
        <v>5</v>
      </c>
      <c r="BJ96" s="85">
        <f t="shared" si="69"/>
        <v>0</v>
      </c>
      <c r="BK96" s="24">
        <v>17</v>
      </c>
      <c r="BL96" s="24">
        <v>1</v>
      </c>
      <c r="BM96" s="24">
        <v>4</v>
      </c>
      <c r="BN96" s="24">
        <f t="shared" si="70"/>
        <v>5</v>
      </c>
      <c r="BO96" s="85">
        <v>0</v>
      </c>
      <c r="BP96" s="47"/>
      <c r="BQ96" s="47"/>
      <c r="BR96" s="30">
        <v>7</v>
      </c>
      <c r="BS96" s="23" t="s">
        <v>82</v>
      </c>
      <c r="BT96" s="23"/>
      <c r="BU96" s="23"/>
      <c r="BV96" s="23"/>
      <c r="BW96" s="24"/>
      <c r="BX96" s="23"/>
      <c r="BY96" s="84">
        <v>0</v>
      </c>
      <c r="BZ96" s="24">
        <v>0</v>
      </c>
      <c r="CA96" s="24">
        <v>0</v>
      </c>
      <c r="CB96" s="24">
        <f t="shared" si="61"/>
        <v>0</v>
      </c>
      <c r="CC96" s="85">
        <v>0</v>
      </c>
      <c r="CD96" s="84">
        <f t="shared" si="62"/>
        <v>1</v>
      </c>
      <c r="CE96" s="24">
        <f t="shared" si="62"/>
        <v>0</v>
      </c>
      <c r="CF96" s="24">
        <f t="shared" si="62"/>
        <v>0</v>
      </c>
      <c r="CG96" s="24">
        <f t="shared" si="62"/>
        <v>0</v>
      </c>
      <c r="CH96" s="85">
        <f t="shared" si="62"/>
        <v>0</v>
      </c>
      <c r="CI96" s="24">
        <v>1</v>
      </c>
      <c r="CJ96" s="24">
        <v>0</v>
      </c>
      <c r="CK96" s="24">
        <v>0</v>
      </c>
      <c r="CL96" s="24">
        <f t="shared" si="63"/>
        <v>0</v>
      </c>
      <c r="CM96" s="85">
        <v>0</v>
      </c>
      <c r="CN96" s="47"/>
    </row>
    <row r="97" spans="1:92" ht="15.75" customHeight="1" thickBot="1" x14ac:dyDescent="0.3">
      <c r="A97" s="40"/>
      <c r="D97" s="23" t="s">
        <v>104</v>
      </c>
      <c r="E97" s="23"/>
      <c r="F97" s="23"/>
      <c r="G97" s="23" t="s">
        <v>25</v>
      </c>
      <c r="H97" s="24"/>
      <c r="I97" s="24">
        <v>20</v>
      </c>
      <c r="J97" s="24">
        <v>3</v>
      </c>
      <c r="K97" s="24">
        <v>15</v>
      </c>
      <c r="L97" s="55">
        <v>18</v>
      </c>
      <c r="M97" s="24">
        <v>4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0</v>
      </c>
      <c r="BB97" s="24">
        <v>0</v>
      </c>
      <c r="BC97" s="24">
        <v>0</v>
      </c>
      <c r="BD97" s="24">
        <f t="shared" si="68"/>
        <v>0</v>
      </c>
      <c r="BE97" s="85">
        <v>0</v>
      </c>
      <c r="BF97" s="84">
        <f t="shared" si="69"/>
        <v>18</v>
      </c>
      <c r="BG97" s="24">
        <f t="shared" si="69"/>
        <v>14</v>
      </c>
      <c r="BH97" s="24">
        <f t="shared" si="69"/>
        <v>7</v>
      </c>
      <c r="BI97" s="24">
        <f t="shared" si="69"/>
        <v>21</v>
      </c>
      <c r="BJ97" s="85">
        <f t="shared" si="69"/>
        <v>6</v>
      </c>
      <c r="BK97" s="24">
        <v>18</v>
      </c>
      <c r="BL97" s="24">
        <v>14</v>
      </c>
      <c r="BM97" s="24">
        <v>7</v>
      </c>
      <c r="BN97" s="24">
        <f t="shared" si="70"/>
        <v>21</v>
      </c>
      <c r="BO97" s="85">
        <v>6</v>
      </c>
      <c r="BP97" s="47"/>
      <c r="BQ97" s="47"/>
      <c r="BR97" s="30">
        <v>7</v>
      </c>
      <c r="BS97" s="23" t="s">
        <v>91</v>
      </c>
      <c r="BT97" s="23"/>
      <c r="BU97" s="23"/>
      <c r="BV97" s="23"/>
      <c r="BW97" s="24"/>
      <c r="BX97" s="23"/>
      <c r="BY97" s="84">
        <v>0</v>
      </c>
      <c r="BZ97" s="24">
        <v>0</v>
      </c>
      <c r="CA97" s="24">
        <v>0</v>
      </c>
      <c r="CB97" s="24">
        <f t="shared" si="61"/>
        <v>0</v>
      </c>
      <c r="CC97" s="85">
        <v>0</v>
      </c>
      <c r="CD97" s="84">
        <f t="shared" si="62"/>
        <v>1</v>
      </c>
      <c r="CE97" s="24">
        <f t="shared" si="62"/>
        <v>0</v>
      </c>
      <c r="CF97" s="24">
        <f t="shared" si="62"/>
        <v>0</v>
      </c>
      <c r="CG97" s="24">
        <f t="shared" si="62"/>
        <v>0</v>
      </c>
      <c r="CH97" s="85">
        <f t="shared" si="62"/>
        <v>0</v>
      </c>
      <c r="CI97" s="24">
        <v>1</v>
      </c>
      <c r="CJ97" s="24">
        <v>0</v>
      </c>
      <c r="CK97" s="24">
        <v>0</v>
      </c>
      <c r="CL97" s="24">
        <f t="shared" si="63"/>
        <v>0</v>
      </c>
      <c r="CM97" s="85">
        <v>0</v>
      </c>
      <c r="CN97" s="47"/>
    </row>
    <row r="98" spans="1:92" ht="15.75" customHeight="1" x14ac:dyDescent="0.25">
      <c r="A98" s="40"/>
      <c r="D98" s="23" t="s">
        <v>143</v>
      </c>
      <c r="E98" s="23"/>
      <c r="F98" s="23"/>
      <c r="G98" s="23" t="s">
        <v>25</v>
      </c>
      <c r="H98" s="24"/>
      <c r="I98" s="24">
        <v>19</v>
      </c>
      <c r="J98" s="24">
        <v>2</v>
      </c>
      <c r="K98" s="24">
        <v>16</v>
      </c>
      <c r="L98" s="55">
        <v>18</v>
      </c>
      <c r="M98" s="24">
        <v>0</v>
      </c>
      <c r="Q98" s="47"/>
      <c r="R98" s="47"/>
      <c r="S98" s="30"/>
      <c r="T98" s="23"/>
      <c r="U98" s="30">
        <v>7.5</v>
      </c>
      <c r="V98" s="23" t="s">
        <v>388</v>
      </c>
      <c r="W98" s="23"/>
      <c r="X98" s="23"/>
      <c r="Y98" s="23"/>
      <c r="Z98" s="24"/>
      <c r="AC98" s="24">
        <f>+AD98+AE98+AF98</f>
        <v>1</v>
      </c>
      <c r="AD98" s="24">
        <v>0</v>
      </c>
      <c r="AE98" s="24">
        <v>1</v>
      </c>
      <c r="AF98" s="24">
        <v>0</v>
      </c>
      <c r="AG98" s="115">
        <f>+(AD98*2+AF98)/(2*AC98)</f>
        <v>0</v>
      </c>
      <c r="AH98" s="115"/>
      <c r="AI98" s="24">
        <v>3</v>
      </c>
      <c r="AJ98" s="24">
        <v>0</v>
      </c>
      <c r="AK98" s="24">
        <v>0</v>
      </c>
      <c r="AL98" s="26">
        <f t="shared" ref="AL98" si="71">+AI98/AC98</f>
        <v>3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2</v>
      </c>
      <c r="BB98" s="24">
        <v>0</v>
      </c>
      <c r="BC98" s="24">
        <v>0</v>
      </c>
      <c r="BD98" s="24">
        <f t="shared" si="68"/>
        <v>0</v>
      </c>
      <c r="BE98" s="85">
        <v>0</v>
      </c>
      <c r="BF98" s="84">
        <f t="shared" si="69"/>
        <v>22</v>
      </c>
      <c r="BG98" s="24">
        <f t="shared" si="69"/>
        <v>1</v>
      </c>
      <c r="BH98" s="24">
        <f t="shared" si="69"/>
        <v>8</v>
      </c>
      <c r="BI98" s="24">
        <f t="shared" si="69"/>
        <v>9</v>
      </c>
      <c r="BJ98" s="85">
        <f t="shared" si="69"/>
        <v>0</v>
      </c>
      <c r="BK98" s="24">
        <v>20</v>
      </c>
      <c r="BL98" s="24">
        <v>1</v>
      </c>
      <c r="BM98" s="24">
        <v>8</v>
      </c>
      <c r="BN98" s="24">
        <f t="shared" si="70"/>
        <v>9</v>
      </c>
      <c r="BO98" s="85">
        <v>0</v>
      </c>
      <c r="BP98" s="47"/>
      <c r="BQ98" s="47"/>
      <c r="BR98" s="30">
        <v>6.5</v>
      </c>
      <c r="BS98" s="23" t="s">
        <v>71</v>
      </c>
      <c r="BT98" s="23"/>
      <c r="BU98" s="23"/>
      <c r="BV98" s="23"/>
      <c r="BW98" s="24"/>
      <c r="BX98" s="23"/>
      <c r="BY98" s="84">
        <v>0</v>
      </c>
      <c r="BZ98" s="24">
        <v>0</v>
      </c>
      <c r="CA98" s="24">
        <v>0</v>
      </c>
      <c r="CB98" s="24">
        <f t="shared" si="61"/>
        <v>0</v>
      </c>
      <c r="CC98" s="85">
        <v>0</v>
      </c>
      <c r="CD98" s="84">
        <f t="shared" si="62"/>
        <v>1</v>
      </c>
      <c r="CE98" s="24">
        <f t="shared" si="62"/>
        <v>0</v>
      </c>
      <c r="CF98" s="24">
        <f t="shared" si="62"/>
        <v>0</v>
      </c>
      <c r="CG98" s="24">
        <f t="shared" si="62"/>
        <v>0</v>
      </c>
      <c r="CH98" s="85">
        <f t="shared" si="62"/>
        <v>0</v>
      </c>
      <c r="CI98" s="24">
        <v>1</v>
      </c>
      <c r="CJ98" s="24">
        <v>0</v>
      </c>
      <c r="CK98" s="24">
        <v>0</v>
      </c>
      <c r="CL98" s="24">
        <f>+CJ98+CK98</f>
        <v>0</v>
      </c>
      <c r="CM98" s="85">
        <v>0</v>
      </c>
      <c r="CN98" s="47"/>
    </row>
    <row r="99" spans="1:92" ht="15.75" customHeight="1" x14ac:dyDescent="0.25">
      <c r="A99" s="40"/>
      <c r="D99" s="23" t="s">
        <v>65</v>
      </c>
      <c r="E99" s="23"/>
      <c r="F99" s="23"/>
      <c r="G99" s="23" t="s">
        <v>131</v>
      </c>
      <c r="H99" s="24"/>
      <c r="I99" s="24">
        <v>18</v>
      </c>
      <c r="J99" s="24">
        <v>2</v>
      </c>
      <c r="K99" s="24">
        <v>15</v>
      </c>
      <c r="L99" s="55">
        <v>17</v>
      </c>
      <c r="M99" s="24">
        <v>0</v>
      </c>
      <c r="Q99" s="47"/>
      <c r="R99" s="47"/>
      <c r="S99" s="30"/>
      <c r="T99" s="23"/>
      <c r="U99" s="30">
        <v>7.5</v>
      </c>
      <c r="V99" s="23" t="s">
        <v>16</v>
      </c>
      <c r="W99" s="23"/>
      <c r="X99" s="23"/>
      <c r="Y99" s="23"/>
      <c r="Z99" s="24"/>
      <c r="AC99" s="24">
        <f>+AD99+AE99+AF99</f>
        <v>2</v>
      </c>
      <c r="AD99" s="24">
        <v>0</v>
      </c>
      <c r="AE99" s="24">
        <v>2</v>
      </c>
      <c r="AF99" s="24">
        <v>0</v>
      </c>
      <c r="AG99" s="115">
        <f>+(AD99*2+AF99)/(2*AC99)</f>
        <v>0</v>
      </c>
      <c r="AH99" s="115"/>
      <c r="AI99" s="24">
        <v>3</v>
      </c>
      <c r="AJ99" s="24">
        <v>0</v>
      </c>
      <c r="AK99" s="24">
        <v>0</v>
      </c>
      <c r="AL99" s="26">
        <f t="shared" ref="AL99:AL101" si="72">+AI99/AC99</f>
        <v>1.5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2</v>
      </c>
      <c r="BB99" s="24">
        <v>0</v>
      </c>
      <c r="BC99" s="24">
        <v>1</v>
      </c>
      <c r="BD99" s="24">
        <f t="shared" si="68"/>
        <v>1</v>
      </c>
      <c r="BE99" s="85">
        <v>0</v>
      </c>
      <c r="BF99" s="84">
        <f t="shared" si="69"/>
        <v>19</v>
      </c>
      <c r="BG99" s="24">
        <f t="shared" si="69"/>
        <v>3</v>
      </c>
      <c r="BH99" s="24">
        <f t="shared" si="69"/>
        <v>7</v>
      </c>
      <c r="BI99" s="24">
        <f t="shared" si="69"/>
        <v>10</v>
      </c>
      <c r="BJ99" s="85">
        <f t="shared" si="69"/>
        <v>0</v>
      </c>
      <c r="BK99" s="24">
        <v>17</v>
      </c>
      <c r="BL99" s="24">
        <v>3</v>
      </c>
      <c r="BM99" s="24">
        <v>6</v>
      </c>
      <c r="BN99" s="24">
        <f t="shared" si="70"/>
        <v>9</v>
      </c>
      <c r="BO99" s="85">
        <v>0</v>
      </c>
      <c r="BP99" s="47"/>
      <c r="BQ99" s="47"/>
      <c r="BR99" s="30">
        <v>6</v>
      </c>
      <c r="BS99" s="23" t="s">
        <v>56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 t="shared" si="61"/>
        <v>0</v>
      </c>
      <c r="CC99" s="85">
        <v>0</v>
      </c>
      <c r="CD99" s="84">
        <f t="shared" si="62"/>
        <v>1</v>
      </c>
      <c r="CE99" s="24">
        <f t="shared" si="62"/>
        <v>0</v>
      </c>
      <c r="CF99" s="24">
        <f t="shared" si="62"/>
        <v>0</v>
      </c>
      <c r="CG99" s="24">
        <f t="shared" si="62"/>
        <v>0</v>
      </c>
      <c r="CH99" s="85">
        <f t="shared" si="62"/>
        <v>0</v>
      </c>
      <c r="CI99" s="24">
        <v>1</v>
      </c>
      <c r="CJ99" s="24">
        <v>0</v>
      </c>
      <c r="CK99" s="24">
        <v>0</v>
      </c>
      <c r="CL99" s="24">
        <f>+CJ99+CK99</f>
        <v>0</v>
      </c>
      <c r="CM99" s="85">
        <v>0</v>
      </c>
      <c r="CN99" s="47"/>
    </row>
    <row r="100" spans="1:92" ht="15.75" customHeight="1" thickBot="1" x14ac:dyDescent="0.3">
      <c r="A100" s="40"/>
      <c r="D100" s="23" t="s">
        <v>69</v>
      </c>
      <c r="E100" s="23"/>
      <c r="F100" s="23"/>
      <c r="G100" s="23" t="s">
        <v>23</v>
      </c>
      <c r="H100" s="24"/>
      <c r="I100" s="24">
        <v>18</v>
      </c>
      <c r="J100" s="24">
        <v>0</v>
      </c>
      <c r="K100" s="24">
        <v>17</v>
      </c>
      <c r="L100" s="55">
        <v>17</v>
      </c>
      <c r="M100" s="24">
        <v>0</v>
      </c>
      <c r="Q100" s="47"/>
      <c r="R100" s="47"/>
      <c r="S100" s="30"/>
      <c r="T100" s="23"/>
      <c r="U100" s="59">
        <v>7</v>
      </c>
      <c r="V100" s="31" t="s">
        <v>363</v>
      </c>
      <c r="W100" s="31"/>
      <c r="X100" s="31"/>
      <c r="Y100" s="31"/>
      <c r="Z100" s="43"/>
      <c r="AA100" s="3"/>
      <c r="AB100" s="3"/>
      <c r="AC100" s="24">
        <f>+AD100+AE100+AF100</f>
        <v>2</v>
      </c>
      <c r="AD100" s="24">
        <v>0</v>
      </c>
      <c r="AE100" s="24">
        <v>2</v>
      </c>
      <c r="AF100" s="24">
        <v>0</v>
      </c>
      <c r="AG100" s="115">
        <f>+(AD100*2+AF100)/(2*AC100)</f>
        <v>0</v>
      </c>
      <c r="AH100" s="115"/>
      <c r="AI100" s="24">
        <v>10</v>
      </c>
      <c r="AJ100" s="24">
        <v>0</v>
      </c>
      <c r="AK100" s="24">
        <v>0</v>
      </c>
      <c r="AL100" s="26">
        <f t="shared" si="72"/>
        <v>5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2</v>
      </c>
      <c r="BB100" s="24">
        <v>0</v>
      </c>
      <c r="BC100" s="24">
        <v>0</v>
      </c>
      <c r="BD100" s="24">
        <f t="shared" si="68"/>
        <v>0</v>
      </c>
      <c r="BE100" s="85">
        <v>2</v>
      </c>
      <c r="BF100" s="84">
        <f t="shared" si="69"/>
        <v>24</v>
      </c>
      <c r="BG100" s="24">
        <f t="shared" si="69"/>
        <v>3</v>
      </c>
      <c r="BH100" s="24">
        <f t="shared" si="69"/>
        <v>9</v>
      </c>
      <c r="BI100" s="24">
        <f t="shared" si="69"/>
        <v>12</v>
      </c>
      <c r="BJ100" s="85">
        <f t="shared" si="69"/>
        <v>4</v>
      </c>
      <c r="BK100" s="24">
        <v>22</v>
      </c>
      <c r="BL100" s="24">
        <v>3</v>
      </c>
      <c r="BM100" s="24">
        <v>9</v>
      </c>
      <c r="BN100" s="24">
        <f t="shared" si="70"/>
        <v>12</v>
      </c>
      <c r="BO100" s="85">
        <v>2</v>
      </c>
      <c r="BP100" s="47"/>
      <c r="BQ100" s="47"/>
      <c r="BR100" s="30">
        <v>8.5</v>
      </c>
      <c r="BS100" s="23" t="s">
        <v>63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 t="shared" si="61"/>
        <v>0</v>
      </c>
      <c r="CC100" s="85">
        <v>0</v>
      </c>
      <c r="CD100" s="84">
        <f t="shared" si="62"/>
        <v>2</v>
      </c>
      <c r="CE100" s="24">
        <f t="shared" si="62"/>
        <v>2</v>
      </c>
      <c r="CF100" s="24">
        <f t="shared" si="62"/>
        <v>1</v>
      </c>
      <c r="CG100" s="24">
        <f t="shared" si="62"/>
        <v>3</v>
      </c>
      <c r="CH100" s="85">
        <f t="shared" si="62"/>
        <v>0</v>
      </c>
      <c r="CI100" s="24">
        <v>2</v>
      </c>
      <c r="CJ100" s="24">
        <v>2</v>
      </c>
      <c r="CK100" s="24">
        <v>1</v>
      </c>
      <c r="CL100" s="24">
        <v>3</v>
      </c>
      <c r="CM100" s="85">
        <v>0</v>
      </c>
      <c r="CN100" s="47"/>
    </row>
    <row r="101" spans="1:92" ht="15.75" customHeight="1" x14ac:dyDescent="0.25">
      <c r="A101" s="40"/>
      <c r="D101" s="23" t="s">
        <v>49</v>
      </c>
      <c r="E101" s="23"/>
      <c r="F101" s="23"/>
      <c r="G101" s="16" t="s">
        <v>138</v>
      </c>
      <c r="H101" s="24"/>
      <c r="I101" s="24">
        <v>22</v>
      </c>
      <c r="J101" s="24">
        <v>8</v>
      </c>
      <c r="K101" s="24">
        <v>8</v>
      </c>
      <c r="L101" s="55">
        <v>16</v>
      </c>
      <c r="M101" s="24">
        <v>6</v>
      </c>
      <c r="Q101" s="47"/>
      <c r="R101" s="47"/>
      <c r="S101" s="30"/>
      <c r="T101" s="23"/>
      <c r="U101" s="8"/>
      <c r="V101" s="35"/>
      <c r="W101" s="34" t="s">
        <v>27</v>
      </c>
      <c r="X101" s="35"/>
      <c r="Y101" s="35"/>
      <c r="Z101" s="15"/>
      <c r="AA101" s="8"/>
      <c r="AB101" s="8"/>
      <c r="AC101" s="15">
        <f>SUM(AC98:AC100)</f>
        <v>5</v>
      </c>
      <c r="AD101" s="15">
        <f t="shared" ref="AD101:AF101" si="73">SUM(AD98:AD100)</f>
        <v>0</v>
      </c>
      <c r="AE101" s="15">
        <f t="shared" si="73"/>
        <v>5</v>
      </c>
      <c r="AF101" s="15">
        <f t="shared" si="73"/>
        <v>0</v>
      </c>
      <c r="AG101" s="118">
        <f>(2*AD101+AF101)/(2*AC101)</f>
        <v>0</v>
      </c>
      <c r="AH101" s="118"/>
      <c r="AI101" s="15">
        <f t="shared" ref="AI101" si="74">SUM(AI98:AI100)</f>
        <v>16</v>
      </c>
      <c r="AJ101" s="15">
        <f t="shared" ref="AJ101" si="75">SUM(AJ98:AJ100)</f>
        <v>0</v>
      </c>
      <c r="AK101" s="15">
        <f t="shared" ref="AK101" si="76">SUM(AK98:AK100)</f>
        <v>0</v>
      </c>
      <c r="AL101" s="36">
        <f t="shared" si="72"/>
        <v>3.2</v>
      </c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68"/>
        <v>0</v>
      </c>
      <c r="BE101" s="85">
        <v>0</v>
      </c>
      <c r="BF101" s="84">
        <f t="shared" si="69"/>
        <v>9</v>
      </c>
      <c r="BG101" s="24">
        <f t="shared" si="69"/>
        <v>1</v>
      </c>
      <c r="BH101" s="24">
        <f t="shared" si="69"/>
        <v>5</v>
      </c>
      <c r="BI101" s="24">
        <f t="shared" si="69"/>
        <v>6</v>
      </c>
      <c r="BJ101" s="85">
        <f t="shared" si="69"/>
        <v>2</v>
      </c>
      <c r="BK101" s="24">
        <v>9</v>
      </c>
      <c r="BL101" s="24">
        <v>1</v>
      </c>
      <c r="BM101" s="24">
        <v>5</v>
      </c>
      <c r="BN101" s="24">
        <f t="shared" si="70"/>
        <v>6</v>
      </c>
      <c r="BO101" s="85">
        <v>2</v>
      </c>
      <c r="BP101" s="47"/>
      <c r="BQ101" s="47"/>
      <c r="BR101" s="30">
        <v>8.5</v>
      </c>
      <c r="BS101" s="23" t="s">
        <v>156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 t="shared" si="61"/>
        <v>0</v>
      </c>
      <c r="CC101" s="85">
        <v>0</v>
      </c>
      <c r="CD101" s="84">
        <f t="shared" si="62"/>
        <v>1</v>
      </c>
      <c r="CE101" s="24">
        <f t="shared" si="62"/>
        <v>0</v>
      </c>
      <c r="CF101" s="24">
        <f t="shared" si="62"/>
        <v>0</v>
      </c>
      <c r="CG101" s="24">
        <f t="shared" si="62"/>
        <v>0</v>
      </c>
      <c r="CH101" s="85">
        <f t="shared" si="62"/>
        <v>0</v>
      </c>
      <c r="CI101" s="24">
        <v>1</v>
      </c>
      <c r="CJ101" s="24">
        <v>0</v>
      </c>
      <c r="CK101" s="24">
        <v>0</v>
      </c>
      <c r="CL101" s="24">
        <v>0</v>
      </c>
      <c r="CM101" s="85">
        <v>0</v>
      </c>
      <c r="CN101" s="47"/>
    </row>
    <row r="102" spans="1:92" ht="15.75" customHeight="1" x14ac:dyDescent="0.25">
      <c r="A102" s="40"/>
      <c r="D102" s="23" t="s">
        <v>83</v>
      </c>
      <c r="E102" s="23"/>
      <c r="F102" s="23"/>
      <c r="G102" s="23" t="s">
        <v>23</v>
      </c>
      <c r="H102" s="24"/>
      <c r="I102" s="24">
        <v>23</v>
      </c>
      <c r="J102" s="24">
        <v>3</v>
      </c>
      <c r="K102" s="24">
        <v>13</v>
      </c>
      <c r="L102" s="55">
        <v>16</v>
      </c>
      <c r="M102" s="24">
        <v>0</v>
      </c>
      <c r="Q102" s="47"/>
      <c r="R102" s="47"/>
      <c r="S102" s="30"/>
      <c r="T102" s="23"/>
      <c r="Z102" s="24"/>
      <c r="AA102" s="24"/>
      <c r="AB102" s="24"/>
      <c r="AC102" s="24"/>
      <c r="AD102" s="24"/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2</v>
      </c>
      <c r="BB102" s="24">
        <v>0</v>
      </c>
      <c r="BC102" s="24">
        <v>0</v>
      </c>
      <c r="BD102" s="24">
        <f t="shared" si="68"/>
        <v>0</v>
      </c>
      <c r="BE102" s="85">
        <v>0</v>
      </c>
      <c r="BF102" s="84">
        <f t="shared" si="69"/>
        <v>15</v>
      </c>
      <c r="BG102" s="24">
        <f t="shared" si="69"/>
        <v>0</v>
      </c>
      <c r="BH102" s="24">
        <f t="shared" si="69"/>
        <v>4</v>
      </c>
      <c r="BI102" s="24">
        <f t="shared" si="69"/>
        <v>4</v>
      </c>
      <c r="BJ102" s="85">
        <f t="shared" si="69"/>
        <v>0</v>
      </c>
      <c r="BK102" s="24">
        <v>13</v>
      </c>
      <c r="BL102" s="24">
        <v>0</v>
      </c>
      <c r="BM102" s="24">
        <v>4</v>
      </c>
      <c r="BN102" s="24">
        <f t="shared" si="70"/>
        <v>4</v>
      </c>
      <c r="BO102" s="85">
        <v>0</v>
      </c>
      <c r="BP102" s="47"/>
      <c r="BQ102" s="47"/>
      <c r="BR102" s="30">
        <v>6.5</v>
      </c>
      <c r="BS102" s="23" t="s">
        <v>65</v>
      </c>
      <c r="BY102" s="84">
        <v>1</v>
      </c>
      <c r="BZ102" s="24">
        <v>0</v>
      </c>
      <c r="CA102" s="24">
        <v>0</v>
      </c>
      <c r="CB102" s="24">
        <f t="shared" si="61"/>
        <v>0</v>
      </c>
      <c r="CC102" s="85">
        <v>0</v>
      </c>
      <c r="CD102" s="84">
        <f t="shared" ref="CD102:CH117" si="77">+CI102+BY102</f>
        <v>1</v>
      </c>
      <c r="CE102" s="24">
        <f t="shared" si="77"/>
        <v>0</v>
      </c>
      <c r="CF102" s="24">
        <f t="shared" si="77"/>
        <v>0</v>
      </c>
      <c r="CG102" s="24">
        <f t="shared" si="77"/>
        <v>0</v>
      </c>
      <c r="CH102" s="85">
        <f t="shared" si="77"/>
        <v>0</v>
      </c>
      <c r="CI102" s="24">
        <v>0</v>
      </c>
      <c r="CJ102" s="24">
        <v>0</v>
      </c>
      <c r="CK102" s="24">
        <v>0</v>
      </c>
      <c r="CL102" s="24">
        <v>0</v>
      </c>
      <c r="CM102" s="85">
        <v>0</v>
      </c>
      <c r="CN102" s="47"/>
    </row>
    <row r="103" spans="1:92" ht="15.75" customHeight="1" x14ac:dyDescent="0.25">
      <c r="A103" s="40"/>
      <c r="D103" s="23" t="s">
        <v>66</v>
      </c>
      <c r="E103" s="23"/>
      <c r="F103" s="23"/>
      <c r="G103" s="23" t="s">
        <v>131</v>
      </c>
      <c r="H103" s="24"/>
      <c r="I103" s="24">
        <v>22</v>
      </c>
      <c r="J103" s="24">
        <v>2</v>
      </c>
      <c r="K103" s="24">
        <v>14</v>
      </c>
      <c r="L103" s="55">
        <v>16</v>
      </c>
      <c r="M103" s="24">
        <v>2</v>
      </c>
      <c r="Q103" s="47"/>
      <c r="R103" s="47"/>
      <c r="S103" s="30"/>
      <c r="T103" s="23"/>
      <c r="Z103" s="24"/>
      <c r="AA103" s="24"/>
      <c r="AB103" s="24"/>
      <c r="AC103" s="24"/>
      <c r="AD103" s="24"/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2</v>
      </c>
      <c r="BB103" s="24">
        <v>0</v>
      </c>
      <c r="BC103" s="24">
        <v>1</v>
      </c>
      <c r="BD103" s="24">
        <f t="shared" si="68"/>
        <v>1</v>
      </c>
      <c r="BE103" s="85">
        <v>0</v>
      </c>
      <c r="BF103" s="84">
        <f t="shared" si="69"/>
        <v>17</v>
      </c>
      <c r="BG103" s="24">
        <f t="shared" si="69"/>
        <v>0</v>
      </c>
      <c r="BH103" s="24">
        <f t="shared" si="69"/>
        <v>3</v>
      </c>
      <c r="BI103" s="24">
        <f t="shared" si="69"/>
        <v>3</v>
      </c>
      <c r="BJ103" s="85">
        <f t="shared" si="69"/>
        <v>4</v>
      </c>
      <c r="BK103" s="24">
        <v>15</v>
      </c>
      <c r="BL103" s="24">
        <v>0</v>
      </c>
      <c r="BM103" s="24">
        <v>2</v>
      </c>
      <c r="BN103" s="24">
        <f t="shared" si="70"/>
        <v>2</v>
      </c>
      <c r="BO103" s="85">
        <v>4</v>
      </c>
      <c r="BP103" s="47"/>
      <c r="BQ103" s="47"/>
      <c r="BR103" s="30">
        <v>8.5</v>
      </c>
      <c r="BS103" s="23" t="s">
        <v>88</v>
      </c>
      <c r="BT103" s="23"/>
      <c r="BU103" s="23"/>
      <c r="BV103" s="23"/>
      <c r="BW103" s="24"/>
      <c r="BX103" s="23"/>
      <c r="BY103" s="84">
        <v>0</v>
      </c>
      <c r="BZ103" s="24">
        <v>0</v>
      </c>
      <c r="CA103" s="24">
        <v>0</v>
      </c>
      <c r="CB103" s="24">
        <f t="shared" si="61"/>
        <v>0</v>
      </c>
      <c r="CC103" s="85">
        <v>0</v>
      </c>
      <c r="CD103" s="84">
        <f t="shared" si="77"/>
        <v>1</v>
      </c>
      <c r="CE103" s="24">
        <f t="shared" si="77"/>
        <v>1</v>
      </c>
      <c r="CF103" s="24">
        <f t="shared" si="77"/>
        <v>0</v>
      </c>
      <c r="CG103" s="24">
        <f t="shared" si="77"/>
        <v>1</v>
      </c>
      <c r="CH103" s="85">
        <f t="shared" si="77"/>
        <v>0</v>
      </c>
      <c r="CI103" s="24">
        <v>1</v>
      </c>
      <c r="CJ103" s="24">
        <v>1</v>
      </c>
      <c r="CK103" s="24">
        <v>0</v>
      </c>
      <c r="CL103" s="24">
        <v>1</v>
      </c>
      <c r="CM103" s="85">
        <v>0</v>
      </c>
      <c r="CN103" s="47"/>
    </row>
    <row r="104" spans="1:92" ht="15.75" customHeight="1" x14ac:dyDescent="0.25">
      <c r="A104" s="40"/>
      <c r="D104" s="23" t="s">
        <v>178</v>
      </c>
      <c r="E104" s="23"/>
      <c r="F104" s="23"/>
      <c r="G104" s="23" t="s">
        <v>19</v>
      </c>
      <c r="H104" s="24"/>
      <c r="I104" s="24">
        <v>14</v>
      </c>
      <c r="J104" s="24">
        <v>6</v>
      </c>
      <c r="K104" s="24">
        <v>9</v>
      </c>
      <c r="L104" s="55">
        <v>15</v>
      </c>
      <c r="M104" s="24">
        <v>0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2</v>
      </c>
      <c r="BB104" s="24">
        <v>0</v>
      </c>
      <c r="BC104" s="24">
        <v>0</v>
      </c>
      <c r="BD104" s="24">
        <f t="shared" si="68"/>
        <v>0</v>
      </c>
      <c r="BE104" s="85">
        <v>0</v>
      </c>
      <c r="BF104" s="84">
        <f t="shared" si="69"/>
        <v>19</v>
      </c>
      <c r="BG104" s="24">
        <f t="shared" si="69"/>
        <v>3</v>
      </c>
      <c r="BH104" s="24">
        <f t="shared" si="69"/>
        <v>4</v>
      </c>
      <c r="BI104" s="24">
        <f t="shared" si="69"/>
        <v>7</v>
      </c>
      <c r="BJ104" s="85">
        <f t="shared" si="69"/>
        <v>0</v>
      </c>
      <c r="BK104" s="24">
        <v>17</v>
      </c>
      <c r="BL104" s="24">
        <v>3</v>
      </c>
      <c r="BM104" s="24">
        <v>4</v>
      </c>
      <c r="BN104" s="24">
        <f t="shared" si="70"/>
        <v>7</v>
      </c>
      <c r="BO104" s="85">
        <v>0</v>
      </c>
      <c r="BP104" s="47"/>
      <c r="BQ104" s="47"/>
      <c r="BR104" s="30">
        <v>7.5</v>
      </c>
      <c r="BS104" s="23" t="s">
        <v>39</v>
      </c>
      <c r="BT104" s="23"/>
      <c r="BU104" s="23"/>
      <c r="BV104" s="23"/>
      <c r="BW104" s="24"/>
      <c r="BX104" s="23"/>
      <c r="BY104" s="84">
        <v>0</v>
      </c>
      <c r="BZ104" s="24">
        <v>0</v>
      </c>
      <c r="CA104" s="24">
        <v>0</v>
      </c>
      <c r="CB104" s="24">
        <f t="shared" si="61"/>
        <v>0</v>
      </c>
      <c r="CC104" s="85">
        <v>0</v>
      </c>
      <c r="CD104" s="84">
        <f t="shared" si="77"/>
        <v>2</v>
      </c>
      <c r="CE104" s="24">
        <f t="shared" si="77"/>
        <v>0</v>
      </c>
      <c r="CF104" s="24">
        <f t="shared" si="77"/>
        <v>0</v>
      </c>
      <c r="CG104" s="24">
        <f t="shared" si="77"/>
        <v>0</v>
      </c>
      <c r="CH104" s="85">
        <f t="shared" si="77"/>
        <v>0</v>
      </c>
      <c r="CI104" s="24">
        <v>2</v>
      </c>
      <c r="CJ104" s="24">
        <v>0</v>
      </c>
      <c r="CK104" s="24">
        <v>0</v>
      </c>
      <c r="CL104" s="24">
        <v>0</v>
      </c>
      <c r="CM104" s="85">
        <v>0</v>
      </c>
      <c r="CN104" s="47"/>
    </row>
    <row r="105" spans="1:92" ht="15.75" customHeight="1" thickBot="1" x14ac:dyDescent="0.3">
      <c r="A105" s="40"/>
      <c r="D105" s="23" t="s">
        <v>156</v>
      </c>
      <c r="E105" s="23"/>
      <c r="F105" s="23"/>
      <c r="G105" s="23" t="s">
        <v>131</v>
      </c>
      <c r="H105" s="24"/>
      <c r="I105" s="24">
        <v>22</v>
      </c>
      <c r="J105" s="24">
        <v>5</v>
      </c>
      <c r="K105" s="24">
        <v>10</v>
      </c>
      <c r="L105" s="55">
        <v>15</v>
      </c>
      <c r="M105" s="24">
        <v>10</v>
      </c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22</v>
      </c>
      <c r="BB105" s="25">
        <f t="shared" ref="BB105" si="78">SUM(BB93:BB104)</f>
        <v>2</v>
      </c>
      <c r="BC105" s="25">
        <f>SUM(BC93:BC104)</f>
        <v>4</v>
      </c>
      <c r="BD105" s="25">
        <f>+BC105+BB105</f>
        <v>6</v>
      </c>
      <c r="BE105" s="89">
        <f>SUM(BE93:BE104)</f>
        <v>4</v>
      </c>
      <c r="BF105" s="88">
        <f>SUM(BF93:BF104)</f>
        <v>264</v>
      </c>
      <c r="BG105" s="25">
        <f t="shared" ref="BG105" si="79">SUM(BG93:BG104)</f>
        <v>52</v>
      </c>
      <c r="BH105" s="25">
        <f>SUM(BH93:BH104)</f>
        <v>85</v>
      </c>
      <c r="BI105" s="25">
        <f>+BH105+BG105</f>
        <v>137</v>
      </c>
      <c r="BJ105" s="89">
        <f>SUM(BJ93:BJ104)</f>
        <v>30</v>
      </c>
      <c r="BK105" s="25">
        <f>SUM(BK93:BK104)</f>
        <v>242</v>
      </c>
      <c r="BL105" s="25">
        <f t="shared" ref="BL105" si="80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8.5</v>
      </c>
      <c r="BS105" s="23" t="s">
        <v>171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 t="shared" si="61"/>
        <v>0</v>
      </c>
      <c r="CC105" s="85">
        <v>0</v>
      </c>
      <c r="CD105" s="84">
        <f t="shared" si="77"/>
        <v>1</v>
      </c>
      <c r="CE105" s="24">
        <f t="shared" si="77"/>
        <v>1</v>
      </c>
      <c r="CF105" s="24">
        <f t="shared" si="77"/>
        <v>0</v>
      </c>
      <c r="CG105" s="24">
        <f t="shared" si="77"/>
        <v>1</v>
      </c>
      <c r="CH105" s="85">
        <f t="shared" si="77"/>
        <v>0</v>
      </c>
      <c r="CI105" s="24">
        <v>1</v>
      </c>
      <c r="CJ105" s="24">
        <v>1</v>
      </c>
      <c r="CK105" s="24">
        <v>0</v>
      </c>
      <c r="CL105" s="24">
        <v>1</v>
      </c>
      <c r="CM105" s="85">
        <v>0</v>
      </c>
      <c r="CN105" s="47"/>
    </row>
    <row r="106" spans="1:92" ht="15.75" customHeight="1" x14ac:dyDescent="0.25">
      <c r="A106" s="40"/>
      <c r="D106" s="23" t="s">
        <v>38</v>
      </c>
      <c r="E106" s="23"/>
      <c r="F106" s="23"/>
      <c r="G106" s="23" t="s">
        <v>25</v>
      </c>
      <c r="H106" s="24"/>
      <c r="I106" s="24">
        <v>22</v>
      </c>
      <c r="J106" s="24">
        <v>4</v>
      </c>
      <c r="K106" s="24">
        <v>11</v>
      </c>
      <c r="L106" s="55">
        <v>15</v>
      </c>
      <c r="M106" s="24">
        <v>8</v>
      </c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11</v>
      </c>
      <c r="BB106" s="24">
        <v>3</v>
      </c>
      <c r="BC106" s="24">
        <v>7</v>
      </c>
      <c r="BD106" s="24">
        <f t="shared" ref="BD106:BD117" si="81">+BB106+BC106</f>
        <v>10</v>
      </c>
      <c r="BE106" s="85">
        <v>0</v>
      </c>
      <c r="BF106" s="84">
        <f t="shared" ref="BF106:BJ117" si="82">+BK106+BA106</f>
        <v>78.5</v>
      </c>
      <c r="BG106" s="24">
        <f t="shared" si="82"/>
        <v>28</v>
      </c>
      <c r="BH106" s="24">
        <f t="shared" si="82"/>
        <v>33</v>
      </c>
      <c r="BI106" s="24">
        <f t="shared" si="82"/>
        <v>61</v>
      </c>
      <c r="BJ106" s="85">
        <f t="shared" si="82"/>
        <v>6</v>
      </c>
      <c r="BK106" s="15">
        <v>67.5</v>
      </c>
      <c r="BL106" s="15">
        <v>25</v>
      </c>
      <c r="BM106" s="15">
        <v>26</v>
      </c>
      <c r="BN106" s="15">
        <f t="shared" ref="BN106:BN117" si="83">+BL106+BM106</f>
        <v>51</v>
      </c>
      <c r="BO106" s="87">
        <v>6</v>
      </c>
      <c r="BP106" s="47"/>
      <c r="BQ106" s="47"/>
      <c r="BR106" s="30">
        <v>7.5</v>
      </c>
      <c r="BS106" s="23" t="s">
        <v>41</v>
      </c>
      <c r="BT106" s="23"/>
      <c r="BU106" s="23"/>
      <c r="BV106" s="23"/>
      <c r="BW106" s="24"/>
      <c r="BX106" s="23"/>
      <c r="BY106" s="84">
        <v>1</v>
      </c>
      <c r="BZ106" s="24">
        <v>0</v>
      </c>
      <c r="CA106" s="24">
        <v>1</v>
      </c>
      <c r="CB106" s="24">
        <f t="shared" si="61"/>
        <v>1</v>
      </c>
      <c r="CC106" s="85">
        <v>0</v>
      </c>
      <c r="CD106" s="84">
        <f t="shared" si="77"/>
        <v>4</v>
      </c>
      <c r="CE106" s="24">
        <f t="shared" si="77"/>
        <v>3</v>
      </c>
      <c r="CF106" s="24">
        <f t="shared" si="77"/>
        <v>2</v>
      </c>
      <c r="CG106" s="24">
        <f t="shared" si="77"/>
        <v>5</v>
      </c>
      <c r="CH106" s="85">
        <f t="shared" si="77"/>
        <v>0</v>
      </c>
      <c r="CI106" s="24">
        <v>3</v>
      </c>
      <c r="CJ106" s="24">
        <v>3</v>
      </c>
      <c r="CK106" s="24">
        <v>1</v>
      </c>
      <c r="CL106" s="24">
        <v>4</v>
      </c>
      <c r="CM106" s="85">
        <v>0</v>
      </c>
      <c r="CN106" s="47"/>
    </row>
    <row r="107" spans="1:92" ht="15.75" customHeight="1" x14ac:dyDescent="0.25">
      <c r="A107" s="40"/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2</v>
      </c>
      <c r="BB107" s="24">
        <v>0</v>
      </c>
      <c r="BC107" s="24">
        <v>0</v>
      </c>
      <c r="BD107" s="24">
        <f t="shared" si="81"/>
        <v>0</v>
      </c>
      <c r="BE107" s="85">
        <v>0</v>
      </c>
      <c r="BF107" s="84">
        <f t="shared" si="82"/>
        <v>21</v>
      </c>
      <c r="BG107" s="24">
        <f t="shared" si="82"/>
        <v>0</v>
      </c>
      <c r="BH107" s="24">
        <f t="shared" si="82"/>
        <v>0</v>
      </c>
      <c r="BI107" s="24">
        <f t="shared" si="82"/>
        <v>0</v>
      </c>
      <c r="BJ107" s="85">
        <f t="shared" si="82"/>
        <v>2</v>
      </c>
      <c r="BK107" s="24">
        <v>19</v>
      </c>
      <c r="BL107" s="24">
        <v>0</v>
      </c>
      <c r="BM107" s="24">
        <v>0</v>
      </c>
      <c r="BN107" s="24">
        <f t="shared" si="83"/>
        <v>0</v>
      </c>
      <c r="BO107" s="85">
        <v>2</v>
      </c>
      <c r="BP107" s="47"/>
      <c r="BQ107" s="47"/>
      <c r="BR107" s="30">
        <v>6.5</v>
      </c>
      <c r="BS107" s="23" t="s">
        <v>72</v>
      </c>
      <c r="BT107" s="23"/>
      <c r="BU107" s="23"/>
      <c r="BV107" s="23"/>
      <c r="BW107" s="24"/>
      <c r="BX107" s="23"/>
      <c r="BY107" s="84">
        <v>1</v>
      </c>
      <c r="BZ107" s="24">
        <v>0</v>
      </c>
      <c r="CA107" s="24">
        <v>0</v>
      </c>
      <c r="CB107" s="24">
        <f t="shared" si="61"/>
        <v>0</v>
      </c>
      <c r="CC107" s="85">
        <v>0</v>
      </c>
      <c r="CD107" s="84">
        <f t="shared" si="77"/>
        <v>2</v>
      </c>
      <c r="CE107" s="24">
        <f t="shared" si="77"/>
        <v>0</v>
      </c>
      <c r="CF107" s="24">
        <f t="shared" si="77"/>
        <v>0</v>
      </c>
      <c r="CG107" s="24">
        <f t="shared" si="77"/>
        <v>0</v>
      </c>
      <c r="CH107" s="85">
        <f t="shared" si="77"/>
        <v>0</v>
      </c>
      <c r="CI107" s="24">
        <v>1</v>
      </c>
      <c r="CJ107" s="24">
        <v>0</v>
      </c>
      <c r="CK107" s="24">
        <v>0</v>
      </c>
      <c r="CL107" s="24">
        <v>0</v>
      </c>
      <c r="CM107" s="85">
        <v>0</v>
      </c>
      <c r="CN107" s="47"/>
    </row>
    <row r="108" spans="1:92" ht="15.75" customHeight="1" x14ac:dyDescent="0.25">
      <c r="A108" s="40"/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2</v>
      </c>
      <c r="BB108" s="24">
        <v>3</v>
      </c>
      <c r="BC108" s="24">
        <v>0</v>
      </c>
      <c r="BD108" s="24">
        <f t="shared" si="81"/>
        <v>3</v>
      </c>
      <c r="BE108" s="85">
        <v>0</v>
      </c>
      <c r="BF108" s="84">
        <f t="shared" si="82"/>
        <v>20</v>
      </c>
      <c r="BG108" s="24">
        <f t="shared" si="82"/>
        <v>21</v>
      </c>
      <c r="BH108" s="24">
        <f t="shared" si="82"/>
        <v>16</v>
      </c>
      <c r="BI108" s="24">
        <f t="shared" si="82"/>
        <v>37</v>
      </c>
      <c r="BJ108" s="85">
        <f t="shared" si="82"/>
        <v>4</v>
      </c>
      <c r="BK108" s="24">
        <v>18</v>
      </c>
      <c r="BL108" s="24">
        <v>18</v>
      </c>
      <c r="BM108" s="24">
        <v>16</v>
      </c>
      <c r="BN108" s="24">
        <f t="shared" si="83"/>
        <v>34</v>
      </c>
      <c r="BO108" s="85">
        <v>4</v>
      </c>
      <c r="BP108" s="47"/>
      <c r="BQ108" s="47"/>
      <c r="BR108" s="30">
        <v>9</v>
      </c>
      <c r="BS108" s="23" t="s">
        <v>112</v>
      </c>
      <c r="BT108" s="23"/>
      <c r="BU108" s="23"/>
      <c r="BV108" s="23"/>
      <c r="BW108" s="24"/>
      <c r="BX108" s="23"/>
      <c r="BY108" s="84">
        <v>0</v>
      </c>
      <c r="BZ108" s="24">
        <v>0</v>
      </c>
      <c r="CA108" s="24">
        <v>0</v>
      </c>
      <c r="CB108" s="24">
        <f t="shared" si="61"/>
        <v>0</v>
      </c>
      <c r="CC108" s="85">
        <v>0</v>
      </c>
      <c r="CD108" s="84">
        <f t="shared" si="77"/>
        <v>1</v>
      </c>
      <c r="CE108" s="24">
        <f t="shared" si="77"/>
        <v>0</v>
      </c>
      <c r="CF108" s="24">
        <f t="shared" si="77"/>
        <v>0</v>
      </c>
      <c r="CG108" s="24">
        <f t="shared" si="77"/>
        <v>0</v>
      </c>
      <c r="CH108" s="85">
        <f t="shared" si="77"/>
        <v>0</v>
      </c>
      <c r="CI108" s="24">
        <v>1</v>
      </c>
      <c r="CJ108" s="24">
        <v>0</v>
      </c>
      <c r="CK108" s="24">
        <v>0</v>
      </c>
      <c r="CL108" s="24">
        <v>0</v>
      </c>
      <c r="CM108" s="85">
        <v>0</v>
      </c>
      <c r="CN108" s="47"/>
    </row>
    <row r="109" spans="1:92" ht="15.75" customHeight="1" thickBot="1" x14ac:dyDescent="0.3">
      <c r="A109" s="40"/>
      <c r="D109" s="2" t="s">
        <v>109</v>
      </c>
      <c r="E109" s="2"/>
      <c r="F109" s="2"/>
      <c r="G109" s="4" t="s">
        <v>2</v>
      </c>
      <c r="H109" s="4"/>
      <c r="I109" s="4" t="s">
        <v>4</v>
      </c>
      <c r="J109" s="4" t="s">
        <v>29</v>
      </c>
      <c r="K109" s="4" t="s">
        <v>30</v>
      </c>
      <c r="L109" s="4" t="s">
        <v>31</v>
      </c>
      <c r="M109" s="56" t="s">
        <v>3</v>
      </c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0</v>
      </c>
      <c r="BB109" s="24">
        <v>0</v>
      </c>
      <c r="BC109" s="24">
        <v>0</v>
      </c>
      <c r="BD109" s="24">
        <f t="shared" si="81"/>
        <v>0</v>
      </c>
      <c r="BE109" s="85">
        <v>0</v>
      </c>
      <c r="BF109" s="84">
        <f t="shared" si="82"/>
        <v>18</v>
      </c>
      <c r="BG109" s="24">
        <f t="shared" si="82"/>
        <v>6</v>
      </c>
      <c r="BH109" s="24">
        <f t="shared" si="82"/>
        <v>15</v>
      </c>
      <c r="BI109" s="24">
        <f t="shared" si="82"/>
        <v>21</v>
      </c>
      <c r="BJ109" s="85">
        <f t="shared" si="82"/>
        <v>6</v>
      </c>
      <c r="BK109" s="24">
        <v>18</v>
      </c>
      <c r="BL109" s="24">
        <v>6</v>
      </c>
      <c r="BM109" s="24">
        <v>15</v>
      </c>
      <c r="BN109" s="24">
        <f t="shared" si="83"/>
        <v>21</v>
      </c>
      <c r="BO109" s="85">
        <v>6</v>
      </c>
      <c r="BP109" s="47"/>
      <c r="BQ109" s="47"/>
      <c r="BR109" s="30">
        <v>7</v>
      </c>
      <c r="BS109" s="23" t="s">
        <v>44</v>
      </c>
      <c r="BT109" s="23"/>
      <c r="BU109" s="23"/>
      <c r="BV109" s="23"/>
      <c r="BW109" s="24"/>
      <c r="BX109" s="23"/>
      <c r="BY109" s="84">
        <v>0</v>
      </c>
      <c r="BZ109" s="24">
        <v>0</v>
      </c>
      <c r="CA109" s="24">
        <v>0</v>
      </c>
      <c r="CB109" s="24">
        <f t="shared" si="61"/>
        <v>0</v>
      </c>
      <c r="CC109" s="85">
        <v>0</v>
      </c>
      <c r="CD109" s="84">
        <f t="shared" si="77"/>
        <v>1</v>
      </c>
      <c r="CE109" s="24">
        <f t="shared" si="77"/>
        <v>0</v>
      </c>
      <c r="CF109" s="24">
        <f t="shared" si="77"/>
        <v>0</v>
      </c>
      <c r="CG109" s="24">
        <f t="shared" si="77"/>
        <v>0</v>
      </c>
      <c r="CH109" s="85">
        <f t="shared" si="77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D110" s="23" t="s">
        <v>172</v>
      </c>
      <c r="G110" s="23" t="s">
        <v>19</v>
      </c>
      <c r="H110" s="24"/>
      <c r="I110" s="24">
        <v>23</v>
      </c>
      <c r="J110" s="24">
        <v>9</v>
      </c>
      <c r="K110" s="24">
        <v>19</v>
      </c>
      <c r="L110" s="24">
        <v>28</v>
      </c>
      <c r="M110" s="55">
        <v>14</v>
      </c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81"/>
        <v>0</v>
      </c>
      <c r="BE110" s="85">
        <v>0</v>
      </c>
      <c r="BF110" s="84">
        <f t="shared" si="82"/>
        <v>9</v>
      </c>
      <c r="BG110" s="24">
        <f t="shared" si="82"/>
        <v>1</v>
      </c>
      <c r="BH110" s="24">
        <f t="shared" si="82"/>
        <v>6</v>
      </c>
      <c r="BI110" s="24">
        <f t="shared" si="82"/>
        <v>7</v>
      </c>
      <c r="BJ110" s="85">
        <f t="shared" si="82"/>
        <v>0</v>
      </c>
      <c r="BK110" s="24">
        <v>9</v>
      </c>
      <c r="BL110" s="24">
        <v>1</v>
      </c>
      <c r="BM110" s="24">
        <v>6</v>
      </c>
      <c r="BN110" s="24">
        <f t="shared" si="83"/>
        <v>7</v>
      </c>
      <c r="BO110" s="85">
        <v>0</v>
      </c>
      <c r="BP110" s="47"/>
      <c r="BQ110" s="47"/>
      <c r="BR110" s="30">
        <v>6</v>
      </c>
      <c r="BS110" s="23" t="s">
        <v>145</v>
      </c>
      <c r="BT110" s="23"/>
      <c r="BU110" s="23"/>
      <c r="BV110" s="23"/>
      <c r="BW110" s="24"/>
      <c r="BX110" s="23"/>
      <c r="BY110" s="84">
        <v>0</v>
      </c>
      <c r="BZ110" s="24">
        <v>0</v>
      </c>
      <c r="CA110" s="24">
        <v>0</v>
      </c>
      <c r="CB110" s="24">
        <f t="shared" si="61"/>
        <v>0</v>
      </c>
      <c r="CC110" s="85">
        <v>0</v>
      </c>
      <c r="CD110" s="84">
        <f t="shared" si="77"/>
        <v>1</v>
      </c>
      <c r="CE110" s="24">
        <f t="shared" si="77"/>
        <v>0</v>
      </c>
      <c r="CF110" s="24">
        <f t="shared" si="77"/>
        <v>0</v>
      </c>
      <c r="CG110" s="24">
        <f t="shared" si="77"/>
        <v>0</v>
      </c>
      <c r="CH110" s="85">
        <f t="shared" si="77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x14ac:dyDescent="0.25">
      <c r="A111" s="40"/>
      <c r="D111" s="23" t="s">
        <v>78</v>
      </c>
      <c r="E111" s="23"/>
      <c r="F111" s="23"/>
      <c r="G111" s="23" t="s">
        <v>23</v>
      </c>
      <c r="H111" s="24"/>
      <c r="I111" s="24">
        <v>20</v>
      </c>
      <c r="J111" s="24">
        <v>31</v>
      </c>
      <c r="K111" s="24">
        <v>9</v>
      </c>
      <c r="L111" s="24">
        <v>40</v>
      </c>
      <c r="M111" s="55">
        <v>10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81"/>
        <v>0</v>
      </c>
      <c r="BE111" s="85">
        <v>0</v>
      </c>
      <c r="BF111" s="84">
        <f t="shared" si="82"/>
        <v>5</v>
      </c>
      <c r="BG111" s="24">
        <f t="shared" si="82"/>
        <v>0</v>
      </c>
      <c r="BH111" s="24">
        <f t="shared" si="82"/>
        <v>2</v>
      </c>
      <c r="BI111" s="24">
        <f t="shared" si="82"/>
        <v>2</v>
      </c>
      <c r="BJ111" s="85">
        <f t="shared" si="82"/>
        <v>0</v>
      </c>
      <c r="BK111" s="24">
        <v>5</v>
      </c>
      <c r="BL111" s="24">
        <v>0</v>
      </c>
      <c r="BM111" s="24">
        <v>2</v>
      </c>
      <c r="BN111" s="24">
        <f t="shared" si="83"/>
        <v>2</v>
      </c>
      <c r="BO111" s="85">
        <v>0</v>
      </c>
      <c r="BP111" s="47"/>
      <c r="BQ111" s="47"/>
      <c r="BR111" s="30">
        <v>7</v>
      </c>
      <c r="BS111" s="23" t="s">
        <v>51</v>
      </c>
      <c r="BT111" s="23"/>
      <c r="BU111" s="23"/>
      <c r="BV111" s="23"/>
      <c r="BW111" s="24"/>
      <c r="BX111" s="23"/>
      <c r="BY111" s="84">
        <v>0</v>
      </c>
      <c r="BZ111" s="24">
        <v>0</v>
      </c>
      <c r="CA111" s="24">
        <v>0</v>
      </c>
      <c r="CB111" s="24">
        <f t="shared" si="61"/>
        <v>0</v>
      </c>
      <c r="CC111" s="85">
        <v>0</v>
      </c>
      <c r="CD111" s="84">
        <f t="shared" si="77"/>
        <v>1</v>
      </c>
      <c r="CE111" s="24">
        <f t="shared" si="77"/>
        <v>0</v>
      </c>
      <c r="CF111" s="24">
        <f t="shared" si="77"/>
        <v>0</v>
      </c>
      <c r="CG111" s="24">
        <f t="shared" si="77"/>
        <v>0</v>
      </c>
      <c r="CH111" s="85">
        <f t="shared" si="77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112</v>
      </c>
      <c r="E112" s="23"/>
      <c r="F112" s="23"/>
      <c r="G112" s="23" t="s">
        <v>15</v>
      </c>
      <c r="H112" s="24"/>
      <c r="I112" s="24">
        <v>20</v>
      </c>
      <c r="J112" s="24">
        <v>22</v>
      </c>
      <c r="K112" s="24">
        <v>14</v>
      </c>
      <c r="L112" s="24">
        <v>36</v>
      </c>
      <c r="M112" s="55">
        <v>10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2</v>
      </c>
      <c r="BB112" s="24">
        <v>0</v>
      </c>
      <c r="BC112" s="24">
        <v>2</v>
      </c>
      <c r="BD112" s="24">
        <f t="shared" si="81"/>
        <v>2</v>
      </c>
      <c r="BE112" s="85">
        <v>0</v>
      </c>
      <c r="BF112" s="84">
        <f t="shared" si="82"/>
        <v>24</v>
      </c>
      <c r="BG112" s="24">
        <f t="shared" si="82"/>
        <v>3</v>
      </c>
      <c r="BH112" s="24">
        <f t="shared" si="82"/>
        <v>6</v>
      </c>
      <c r="BI112" s="24">
        <f t="shared" si="82"/>
        <v>9</v>
      </c>
      <c r="BJ112" s="85">
        <f t="shared" si="82"/>
        <v>2</v>
      </c>
      <c r="BK112" s="24">
        <v>22</v>
      </c>
      <c r="BL112" s="24">
        <v>3</v>
      </c>
      <c r="BM112" s="24">
        <v>4</v>
      </c>
      <c r="BN112" s="24">
        <f t="shared" si="83"/>
        <v>7</v>
      </c>
      <c r="BO112" s="85">
        <v>2</v>
      </c>
      <c r="BP112" s="47"/>
      <c r="BQ112" s="47"/>
      <c r="BR112" s="30">
        <v>8</v>
      </c>
      <c r="BS112" s="23" t="s">
        <v>116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 t="shared" si="61"/>
        <v>0</v>
      </c>
      <c r="CC112" s="85">
        <v>0</v>
      </c>
      <c r="CD112" s="84">
        <f t="shared" si="77"/>
        <v>2</v>
      </c>
      <c r="CE112" s="24">
        <f t="shared" si="77"/>
        <v>1</v>
      </c>
      <c r="CF112" s="24">
        <f t="shared" si="77"/>
        <v>3</v>
      </c>
      <c r="CG112" s="24">
        <f t="shared" si="77"/>
        <v>4</v>
      </c>
      <c r="CH112" s="85">
        <f t="shared" si="77"/>
        <v>0</v>
      </c>
      <c r="CI112" s="24">
        <v>2</v>
      </c>
      <c r="CJ112" s="24">
        <v>1</v>
      </c>
      <c r="CK112" s="24">
        <v>3</v>
      </c>
      <c r="CL112" s="24">
        <v>4</v>
      </c>
      <c r="CM112" s="85">
        <v>0</v>
      </c>
      <c r="CN112" s="47"/>
    </row>
    <row r="113" spans="1:92" ht="15.75" customHeight="1" x14ac:dyDescent="0.25">
      <c r="A113" s="40"/>
      <c r="D113" s="23" t="s">
        <v>156</v>
      </c>
      <c r="E113" s="23"/>
      <c r="F113" s="23"/>
      <c r="G113" s="23" t="s">
        <v>131</v>
      </c>
      <c r="H113" s="24"/>
      <c r="I113" s="24">
        <v>22</v>
      </c>
      <c r="J113" s="24">
        <v>5</v>
      </c>
      <c r="K113" s="24">
        <v>10</v>
      </c>
      <c r="L113" s="24">
        <v>15</v>
      </c>
      <c r="M113" s="55">
        <v>10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1</v>
      </c>
      <c r="BB113" s="24">
        <v>0</v>
      </c>
      <c r="BC113" s="24">
        <v>0</v>
      </c>
      <c r="BD113" s="24">
        <f t="shared" si="81"/>
        <v>0</v>
      </c>
      <c r="BE113" s="85">
        <v>0</v>
      </c>
      <c r="BF113" s="84">
        <f t="shared" si="82"/>
        <v>23</v>
      </c>
      <c r="BG113" s="24">
        <f t="shared" si="82"/>
        <v>0</v>
      </c>
      <c r="BH113" s="24">
        <f t="shared" si="82"/>
        <v>4</v>
      </c>
      <c r="BI113" s="24">
        <f t="shared" si="82"/>
        <v>4</v>
      </c>
      <c r="BJ113" s="85">
        <f t="shared" si="82"/>
        <v>2</v>
      </c>
      <c r="BK113" s="24">
        <v>22</v>
      </c>
      <c r="BL113" s="24">
        <v>0</v>
      </c>
      <c r="BM113" s="24">
        <v>4</v>
      </c>
      <c r="BN113" s="24">
        <f t="shared" si="83"/>
        <v>4</v>
      </c>
      <c r="BO113" s="85">
        <v>2</v>
      </c>
      <c r="BP113" s="47"/>
      <c r="BQ113" s="47"/>
      <c r="BR113" s="30">
        <v>7</v>
      </c>
      <c r="BS113" s="23" t="s">
        <v>38</v>
      </c>
      <c r="BT113" s="23"/>
      <c r="BU113" s="23"/>
      <c r="BV113" s="23"/>
      <c r="BW113" s="24"/>
      <c r="BX113" s="23"/>
      <c r="BY113" s="84">
        <v>0</v>
      </c>
      <c r="BZ113" s="24">
        <v>0</v>
      </c>
      <c r="CA113" s="24">
        <v>0</v>
      </c>
      <c r="CB113" s="24">
        <f t="shared" si="61"/>
        <v>0</v>
      </c>
      <c r="CC113" s="85">
        <v>0</v>
      </c>
      <c r="CD113" s="84">
        <f t="shared" si="77"/>
        <v>4</v>
      </c>
      <c r="CE113" s="24">
        <f t="shared" si="77"/>
        <v>0</v>
      </c>
      <c r="CF113" s="24">
        <f t="shared" si="77"/>
        <v>2</v>
      </c>
      <c r="CG113" s="24">
        <f t="shared" si="77"/>
        <v>2</v>
      </c>
      <c r="CH113" s="85">
        <f t="shared" si="77"/>
        <v>0</v>
      </c>
      <c r="CI113" s="24">
        <v>4</v>
      </c>
      <c r="CJ113" s="24">
        <v>0</v>
      </c>
      <c r="CK113" s="24">
        <v>2</v>
      </c>
      <c r="CL113" s="24">
        <v>2</v>
      </c>
      <c r="CM113" s="85">
        <v>0</v>
      </c>
      <c r="CN113" s="47"/>
    </row>
    <row r="114" spans="1:92" ht="15.75" customHeight="1" x14ac:dyDescent="0.25">
      <c r="A114" s="40"/>
      <c r="D114" s="23" t="s">
        <v>41</v>
      </c>
      <c r="E114" s="23"/>
      <c r="F114" s="23"/>
      <c r="G114" s="23" t="s">
        <v>131</v>
      </c>
      <c r="H114" s="24"/>
      <c r="I114" s="24">
        <v>23</v>
      </c>
      <c r="J114" s="24">
        <v>12</v>
      </c>
      <c r="K114" s="24">
        <v>7</v>
      </c>
      <c r="L114" s="24">
        <v>19</v>
      </c>
      <c r="M114" s="55">
        <v>10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81"/>
        <v>0</v>
      </c>
      <c r="BE114" s="85">
        <v>0</v>
      </c>
      <c r="BF114" s="84">
        <f t="shared" si="82"/>
        <v>2.5</v>
      </c>
      <c r="BG114" s="24">
        <f t="shared" si="82"/>
        <v>0</v>
      </c>
      <c r="BH114" s="24">
        <f t="shared" si="82"/>
        <v>0</v>
      </c>
      <c r="BI114" s="24">
        <f t="shared" si="82"/>
        <v>0</v>
      </c>
      <c r="BJ114" s="85">
        <f t="shared" si="82"/>
        <v>2</v>
      </c>
      <c r="BK114" s="24">
        <v>2.5</v>
      </c>
      <c r="BL114" s="24">
        <v>0</v>
      </c>
      <c r="BM114" s="24">
        <v>0</v>
      </c>
      <c r="BN114" s="24">
        <f t="shared" si="83"/>
        <v>0</v>
      </c>
      <c r="BO114" s="85">
        <v>2</v>
      </c>
      <c r="BP114" s="47"/>
      <c r="BQ114" s="47"/>
      <c r="BR114" s="30">
        <v>6.5</v>
      </c>
      <c r="BS114" s="23" t="s">
        <v>130</v>
      </c>
      <c r="BT114" s="23"/>
      <c r="BU114" s="23"/>
      <c r="BV114" s="23"/>
      <c r="BW114" s="24"/>
      <c r="BX114" s="23"/>
      <c r="BY114" s="84">
        <v>0</v>
      </c>
      <c r="BZ114" s="24">
        <v>0</v>
      </c>
      <c r="CA114" s="24">
        <v>0</v>
      </c>
      <c r="CB114" s="24">
        <f t="shared" si="61"/>
        <v>0</v>
      </c>
      <c r="CC114" s="85">
        <v>0</v>
      </c>
      <c r="CD114" s="84">
        <f t="shared" si="77"/>
        <v>4</v>
      </c>
      <c r="CE114" s="24">
        <f t="shared" si="77"/>
        <v>0</v>
      </c>
      <c r="CF114" s="24">
        <f t="shared" si="77"/>
        <v>3</v>
      </c>
      <c r="CG114" s="24">
        <f t="shared" si="77"/>
        <v>3</v>
      </c>
      <c r="CH114" s="85">
        <f t="shared" si="77"/>
        <v>2</v>
      </c>
      <c r="CI114" s="24">
        <v>4</v>
      </c>
      <c r="CJ114" s="24">
        <v>0</v>
      </c>
      <c r="CK114" s="24">
        <v>3</v>
      </c>
      <c r="CL114" s="24">
        <v>3</v>
      </c>
      <c r="CM114" s="85">
        <v>2</v>
      </c>
      <c r="CN114" s="47"/>
    </row>
    <row r="115" spans="1:92" ht="15.75" customHeight="1" x14ac:dyDescent="0.25">
      <c r="A115" s="40"/>
      <c r="D115" s="23" t="s">
        <v>158</v>
      </c>
      <c r="E115" s="23"/>
      <c r="F115" s="23"/>
      <c r="G115" s="23" t="s">
        <v>131</v>
      </c>
      <c r="H115" s="24"/>
      <c r="I115" s="24">
        <v>24</v>
      </c>
      <c r="J115" s="24">
        <v>32</v>
      </c>
      <c r="K115" s="24">
        <v>24</v>
      </c>
      <c r="L115" s="24">
        <v>56</v>
      </c>
      <c r="M115" s="55">
        <v>10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81"/>
        <v>0</v>
      </c>
      <c r="BE115" s="85">
        <v>0</v>
      </c>
      <c r="BF115" s="84">
        <f t="shared" si="82"/>
        <v>20</v>
      </c>
      <c r="BG115" s="24">
        <f t="shared" si="82"/>
        <v>2</v>
      </c>
      <c r="BH115" s="24">
        <f t="shared" si="82"/>
        <v>4</v>
      </c>
      <c r="BI115" s="24">
        <f t="shared" si="82"/>
        <v>6</v>
      </c>
      <c r="BJ115" s="85">
        <f t="shared" si="82"/>
        <v>4</v>
      </c>
      <c r="BK115" s="24">
        <v>20</v>
      </c>
      <c r="BL115" s="24">
        <v>2</v>
      </c>
      <c r="BM115" s="24">
        <v>4</v>
      </c>
      <c r="BN115" s="24">
        <f t="shared" si="83"/>
        <v>6</v>
      </c>
      <c r="BO115" s="85">
        <v>4</v>
      </c>
      <c r="BP115" s="47"/>
      <c r="BQ115" s="47"/>
      <c r="BR115" s="30">
        <v>8</v>
      </c>
      <c r="BS115" s="23" t="s">
        <v>66</v>
      </c>
      <c r="BT115" s="23"/>
      <c r="BU115" s="23"/>
      <c r="BV115" s="23"/>
      <c r="BW115" s="24"/>
      <c r="BX115" s="23"/>
      <c r="BY115" s="84">
        <v>0</v>
      </c>
      <c r="BZ115" s="24">
        <v>0</v>
      </c>
      <c r="CA115" s="24">
        <v>0</v>
      </c>
      <c r="CB115" s="24">
        <f t="shared" si="61"/>
        <v>0</v>
      </c>
      <c r="CC115" s="85">
        <v>0</v>
      </c>
      <c r="CD115" s="84">
        <f t="shared" si="77"/>
        <v>3</v>
      </c>
      <c r="CE115" s="24">
        <f t="shared" si="77"/>
        <v>0</v>
      </c>
      <c r="CF115" s="24">
        <f t="shared" si="77"/>
        <v>1</v>
      </c>
      <c r="CG115" s="24">
        <f t="shared" si="77"/>
        <v>1</v>
      </c>
      <c r="CH115" s="85">
        <f t="shared" si="77"/>
        <v>2</v>
      </c>
      <c r="CI115" s="24">
        <v>3</v>
      </c>
      <c r="CJ115" s="24">
        <v>0</v>
      </c>
      <c r="CK115" s="24">
        <v>1</v>
      </c>
      <c r="CL115" s="24">
        <v>1</v>
      </c>
      <c r="CM115" s="85">
        <v>2</v>
      </c>
      <c r="CN115" s="47"/>
    </row>
    <row r="116" spans="1:92" ht="15.75" customHeight="1" x14ac:dyDescent="0.25">
      <c r="A116" s="40"/>
      <c r="D116" s="23" t="s">
        <v>115</v>
      </c>
      <c r="E116" s="23"/>
      <c r="F116" s="23"/>
      <c r="G116" s="23" t="s">
        <v>23</v>
      </c>
      <c r="H116" s="24"/>
      <c r="I116" s="24">
        <v>18</v>
      </c>
      <c r="J116" s="24">
        <v>0</v>
      </c>
      <c r="K116" s="24">
        <v>13</v>
      </c>
      <c r="L116" s="24">
        <v>13</v>
      </c>
      <c r="M116" s="55">
        <v>8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2</v>
      </c>
      <c r="BB116" s="24">
        <v>0</v>
      </c>
      <c r="BC116" s="24">
        <v>1</v>
      </c>
      <c r="BD116" s="24">
        <f t="shared" si="81"/>
        <v>1</v>
      </c>
      <c r="BE116" s="85">
        <v>0</v>
      </c>
      <c r="BF116" s="84">
        <f t="shared" si="82"/>
        <v>21</v>
      </c>
      <c r="BG116" s="24">
        <f t="shared" si="82"/>
        <v>0</v>
      </c>
      <c r="BH116" s="24">
        <f t="shared" si="82"/>
        <v>4</v>
      </c>
      <c r="BI116" s="24">
        <f t="shared" si="82"/>
        <v>4</v>
      </c>
      <c r="BJ116" s="85">
        <f t="shared" si="82"/>
        <v>2</v>
      </c>
      <c r="BK116" s="24">
        <v>19</v>
      </c>
      <c r="BL116" s="24">
        <v>0</v>
      </c>
      <c r="BM116" s="24">
        <v>3</v>
      </c>
      <c r="BN116" s="24">
        <f t="shared" si="83"/>
        <v>3</v>
      </c>
      <c r="BO116" s="85">
        <v>2</v>
      </c>
      <c r="BP116" s="47"/>
      <c r="BQ116" s="47"/>
      <c r="BR116" s="30">
        <v>9.5</v>
      </c>
      <c r="BS116" s="23" t="s">
        <v>78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>+BZ116+CA116</f>
        <v>0</v>
      </c>
      <c r="CC116" s="85">
        <v>0</v>
      </c>
      <c r="CD116" s="84">
        <f t="shared" si="77"/>
        <v>1</v>
      </c>
      <c r="CE116" s="24">
        <f t="shared" si="77"/>
        <v>2</v>
      </c>
      <c r="CF116" s="24">
        <f t="shared" si="77"/>
        <v>0</v>
      </c>
      <c r="CG116" s="24">
        <f t="shared" si="77"/>
        <v>2</v>
      </c>
      <c r="CH116" s="85">
        <f t="shared" si="77"/>
        <v>0</v>
      </c>
      <c r="CI116" s="24">
        <v>1</v>
      </c>
      <c r="CJ116" s="24">
        <v>2</v>
      </c>
      <c r="CK116" s="24">
        <v>0</v>
      </c>
      <c r="CL116" s="24">
        <v>2</v>
      </c>
      <c r="CM116" s="85">
        <v>0</v>
      </c>
      <c r="CN116" s="47"/>
    </row>
    <row r="117" spans="1:92" ht="15.75" customHeight="1" thickBot="1" x14ac:dyDescent="0.3">
      <c r="A117" s="40"/>
      <c r="D117" s="23" t="s">
        <v>173</v>
      </c>
      <c r="E117" s="23"/>
      <c r="F117" s="23"/>
      <c r="G117" s="16" t="s">
        <v>138</v>
      </c>
      <c r="H117" s="24"/>
      <c r="I117" s="24">
        <v>21</v>
      </c>
      <c r="J117" s="24">
        <v>1</v>
      </c>
      <c r="K117" s="24">
        <v>5</v>
      </c>
      <c r="L117" s="24">
        <v>6</v>
      </c>
      <c r="M117" s="55">
        <v>8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2</v>
      </c>
      <c r="BB117" s="24">
        <v>0</v>
      </c>
      <c r="BC117" s="24">
        <v>0</v>
      </c>
      <c r="BD117" s="24">
        <f t="shared" si="81"/>
        <v>0</v>
      </c>
      <c r="BE117" s="85">
        <v>0</v>
      </c>
      <c r="BF117" s="84">
        <f t="shared" si="82"/>
        <v>21</v>
      </c>
      <c r="BG117" s="24">
        <f t="shared" si="82"/>
        <v>0</v>
      </c>
      <c r="BH117" s="24">
        <f t="shared" si="82"/>
        <v>2</v>
      </c>
      <c r="BI117" s="24">
        <f t="shared" si="82"/>
        <v>2</v>
      </c>
      <c r="BJ117" s="85">
        <f t="shared" si="82"/>
        <v>0</v>
      </c>
      <c r="BK117" s="24">
        <v>19</v>
      </c>
      <c r="BL117" s="24">
        <v>0</v>
      </c>
      <c r="BM117" s="24">
        <v>2</v>
      </c>
      <c r="BN117" s="24">
        <f t="shared" si="83"/>
        <v>2</v>
      </c>
      <c r="BO117" s="85">
        <v>0</v>
      </c>
      <c r="BP117" s="47"/>
      <c r="BQ117" s="47"/>
      <c r="BR117" s="30">
        <v>8</v>
      </c>
      <c r="BS117" s="23" t="s">
        <v>123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>+BZ117+CA117</f>
        <v>0</v>
      </c>
      <c r="CC117" s="85">
        <v>0</v>
      </c>
      <c r="CD117" s="84">
        <f t="shared" si="77"/>
        <v>1</v>
      </c>
      <c r="CE117" s="24">
        <f t="shared" si="77"/>
        <v>1</v>
      </c>
      <c r="CF117" s="24">
        <f t="shared" si="77"/>
        <v>0</v>
      </c>
      <c r="CG117" s="24">
        <f t="shared" si="77"/>
        <v>1</v>
      </c>
      <c r="CH117" s="85">
        <f t="shared" si="77"/>
        <v>2</v>
      </c>
      <c r="CI117" s="24">
        <v>1</v>
      </c>
      <c r="CJ117" s="24">
        <v>1</v>
      </c>
      <c r="CK117" s="24">
        <v>0</v>
      </c>
      <c r="CL117" s="24">
        <v>1</v>
      </c>
      <c r="CM117" s="85">
        <v>2</v>
      </c>
      <c r="CN117" s="47"/>
    </row>
    <row r="118" spans="1:92" ht="15.75" customHeight="1" thickBot="1" x14ac:dyDescent="0.3">
      <c r="A118" s="40"/>
      <c r="D118" s="23" t="s">
        <v>38</v>
      </c>
      <c r="E118" s="23"/>
      <c r="F118" s="23"/>
      <c r="G118" s="23" t="s">
        <v>25</v>
      </c>
      <c r="H118" s="24"/>
      <c r="I118" s="24">
        <v>22</v>
      </c>
      <c r="J118" s="24">
        <v>4</v>
      </c>
      <c r="K118" s="24">
        <v>11</v>
      </c>
      <c r="L118" s="24">
        <v>15</v>
      </c>
      <c r="M118" s="55">
        <v>8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22</v>
      </c>
      <c r="BB118" s="25">
        <f t="shared" ref="BB118" si="84">SUM(BB106:BB117)</f>
        <v>6</v>
      </c>
      <c r="BC118" s="25">
        <f>SUM(BC106:BC117)</f>
        <v>10</v>
      </c>
      <c r="BD118" s="25">
        <f>+BC118+BB118</f>
        <v>16</v>
      </c>
      <c r="BE118" s="89">
        <f>SUM(BE106:BE117)</f>
        <v>0</v>
      </c>
      <c r="BF118" s="88">
        <f>SUM(BF106:BF117)</f>
        <v>263</v>
      </c>
      <c r="BG118" s="25">
        <f t="shared" ref="BG118" si="85">SUM(BG106:BG117)</f>
        <v>61</v>
      </c>
      <c r="BH118" s="25">
        <f>SUM(BH106:BH117)</f>
        <v>92</v>
      </c>
      <c r="BI118" s="25">
        <f>+BH118+BG118</f>
        <v>153</v>
      </c>
      <c r="BJ118" s="89">
        <f>SUM(BJ106:BJ117)</f>
        <v>30</v>
      </c>
      <c r="BK118" s="25">
        <f>SUM(BK106:BK117)</f>
        <v>241</v>
      </c>
      <c r="BL118" s="25">
        <f t="shared" ref="BL118" si="86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57"/>
      <c r="BS118" s="34" t="s">
        <v>760</v>
      </c>
      <c r="BT118" s="34"/>
      <c r="BU118" s="34"/>
      <c r="BV118" s="57"/>
      <c r="BW118" s="15"/>
      <c r="BX118" s="34"/>
      <c r="BY118" s="86">
        <f t="shared" ref="BY118:CM118" si="87">SUM(BY82:BY117)</f>
        <v>6</v>
      </c>
      <c r="BZ118" s="15">
        <f t="shared" si="87"/>
        <v>1</v>
      </c>
      <c r="CA118" s="15">
        <f t="shared" si="87"/>
        <v>1</v>
      </c>
      <c r="CB118" s="15">
        <f t="shared" si="87"/>
        <v>2</v>
      </c>
      <c r="CC118" s="87">
        <f t="shared" si="87"/>
        <v>0</v>
      </c>
      <c r="CD118" s="86">
        <f t="shared" si="87"/>
        <v>76.5</v>
      </c>
      <c r="CE118" s="15">
        <f t="shared" si="87"/>
        <v>16</v>
      </c>
      <c r="CF118" s="15">
        <f t="shared" si="87"/>
        <v>21</v>
      </c>
      <c r="CG118" s="15">
        <f t="shared" si="87"/>
        <v>37</v>
      </c>
      <c r="CH118" s="87">
        <f t="shared" si="87"/>
        <v>6</v>
      </c>
      <c r="CI118" s="86">
        <f t="shared" si="87"/>
        <v>70.5</v>
      </c>
      <c r="CJ118" s="15">
        <f t="shared" si="87"/>
        <v>15</v>
      </c>
      <c r="CK118" s="15">
        <f t="shared" si="87"/>
        <v>20</v>
      </c>
      <c r="CL118" s="15">
        <f t="shared" si="87"/>
        <v>35</v>
      </c>
      <c r="CM118" s="87">
        <f t="shared" si="87"/>
        <v>6</v>
      </c>
      <c r="CN118" s="47"/>
    </row>
    <row r="119" spans="1:92" ht="15.75" customHeight="1" x14ac:dyDescent="0.25">
      <c r="A119" s="40"/>
      <c r="D119" s="23" t="s">
        <v>179</v>
      </c>
      <c r="E119" s="23"/>
      <c r="F119" s="23"/>
      <c r="G119" s="23" t="s">
        <v>19</v>
      </c>
      <c r="H119" s="24"/>
      <c r="I119" s="24">
        <v>24</v>
      </c>
      <c r="J119" s="24">
        <v>5</v>
      </c>
      <c r="K119" s="24">
        <v>14</v>
      </c>
      <c r="L119" s="24">
        <v>19</v>
      </c>
      <c r="M119" s="55">
        <v>8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8</v>
      </c>
      <c r="BB119" s="24">
        <v>0</v>
      </c>
      <c r="BC119" s="24">
        <v>2</v>
      </c>
      <c r="BD119" s="24">
        <f t="shared" ref="BD119:BD130" si="88">+BB119+BC119</f>
        <v>2</v>
      </c>
      <c r="BE119" s="85">
        <v>0</v>
      </c>
      <c r="BF119" s="84">
        <f t="shared" ref="BF119:BJ130" si="89">+BK119+BA119</f>
        <v>47</v>
      </c>
      <c r="BG119" s="24">
        <f t="shared" si="89"/>
        <v>4</v>
      </c>
      <c r="BH119" s="24">
        <f t="shared" si="89"/>
        <v>7</v>
      </c>
      <c r="BI119" s="24">
        <f t="shared" si="89"/>
        <v>11</v>
      </c>
      <c r="BJ119" s="85">
        <f t="shared" si="89"/>
        <v>0</v>
      </c>
      <c r="BK119" s="15">
        <v>39</v>
      </c>
      <c r="BL119" s="15">
        <v>4</v>
      </c>
      <c r="BM119" s="15">
        <v>5</v>
      </c>
      <c r="BN119" s="15">
        <f t="shared" ref="BN119:BN130" si="90">+BL119+BM119</f>
        <v>9</v>
      </c>
      <c r="BO119" s="87">
        <v>0</v>
      </c>
      <c r="BP119" s="47"/>
      <c r="BQ119" s="47"/>
      <c r="BR119" s="30"/>
      <c r="BS119" s="23" t="s">
        <v>774</v>
      </c>
      <c r="BT119" s="23"/>
      <c r="BU119" s="23"/>
      <c r="BV119" s="30"/>
      <c r="BW119" s="24"/>
      <c r="BX119" s="23"/>
      <c r="BY119" s="84">
        <f>+BY118+BY55+AC101</f>
        <v>51</v>
      </c>
      <c r="BZ119" s="24">
        <f>+BZ118+BZ55</f>
        <v>6</v>
      </c>
      <c r="CA119" s="24">
        <f>+CA118+CA55</f>
        <v>19</v>
      </c>
      <c r="CB119" s="24">
        <f>+CB118+CB55</f>
        <v>25</v>
      </c>
      <c r="CC119" s="85">
        <f>+CC118+CC55</f>
        <v>2</v>
      </c>
      <c r="CD119" s="84">
        <f>+CD118+CD55+AC92-1-1</f>
        <v>475.5</v>
      </c>
      <c r="CE119" s="24">
        <f>+CE118+CE55</f>
        <v>113</v>
      </c>
      <c r="CF119" s="24">
        <f>+CF118+CF55</f>
        <v>168</v>
      </c>
      <c r="CG119" s="24">
        <f>+CG118+CG55</f>
        <v>281</v>
      </c>
      <c r="CH119" s="85">
        <f>+CH118+CH55</f>
        <v>52</v>
      </c>
      <c r="CI119" s="84">
        <f>+CI118+CI55+AC121-1-1</f>
        <v>424.5</v>
      </c>
      <c r="CJ119" s="24">
        <f>+CJ118+CJ55</f>
        <v>107</v>
      </c>
      <c r="CK119" s="24">
        <f>+CK118+CK55</f>
        <v>149</v>
      </c>
      <c r="CL119" s="24">
        <f>+CL118+CL55</f>
        <v>256</v>
      </c>
      <c r="CM119" s="85">
        <f>+CM118+CM55</f>
        <v>50</v>
      </c>
      <c r="CN119" s="47"/>
    </row>
    <row r="120" spans="1:92" ht="15.75" customHeight="1" thickBot="1" x14ac:dyDescent="0.3">
      <c r="A120" s="40"/>
      <c r="D120" s="23" t="s">
        <v>62</v>
      </c>
      <c r="E120" s="23"/>
      <c r="F120" s="23"/>
      <c r="G120" s="16" t="s">
        <v>21</v>
      </c>
      <c r="H120" s="24"/>
      <c r="I120" s="24">
        <v>18</v>
      </c>
      <c r="J120" s="24">
        <v>14</v>
      </c>
      <c r="K120" s="24">
        <v>7</v>
      </c>
      <c r="L120" s="24">
        <v>21</v>
      </c>
      <c r="M120" s="55">
        <v>6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88"/>
        <v>0</v>
      </c>
      <c r="BE120" s="85">
        <v>0</v>
      </c>
      <c r="BF120" s="84">
        <f t="shared" si="89"/>
        <v>5</v>
      </c>
      <c r="BG120" s="24">
        <f t="shared" si="89"/>
        <v>0</v>
      </c>
      <c r="BH120" s="24">
        <f t="shared" si="89"/>
        <v>0</v>
      </c>
      <c r="BI120" s="24">
        <f t="shared" si="89"/>
        <v>0</v>
      </c>
      <c r="BJ120" s="85">
        <f t="shared" si="89"/>
        <v>0</v>
      </c>
      <c r="BK120" s="24">
        <v>5</v>
      </c>
      <c r="BL120" s="24">
        <v>0</v>
      </c>
      <c r="BM120" s="24">
        <v>0</v>
      </c>
      <c r="BN120" s="24">
        <f t="shared" si="90"/>
        <v>0</v>
      </c>
      <c r="BO120" s="85">
        <v>0</v>
      </c>
      <c r="BP120" s="47"/>
      <c r="BQ120" s="47"/>
      <c r="BR120" s="16"/>
      <c r="BT120" s="16"/>
      <c r="BU120" s="16"/>
      <c r="BV120" s="16"/>
      <c r="BW120" s="16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47"/>
    </row>
    <row r="121" spans="1:92" ht="15.75" customHeight="1" x14ac:dyDescent="0.25">
      <c r="A121" s="40"/>
      <c r="D121" s="23" t="s">
        <v>37</v>
      </c>
      <c r="E121" s="23"/>
      <c r="F121" s="23"/>
      <c r="G121" s="23" t="s">
        <v>17</v>
      </c>
      <c r="H121" s="24"/>
      <c r="I121" s="24">
        <v>18</v>
      </c>
      <c r="J121" s="24">
        <v>6</v>
      </c>
      <c r="K121" s="24">
        <v>15</v>
      </c>
      <c r="L121" s="24">
        <v>21</v>
      </c>
      <c r="M121" s="55">
        <v>6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2</v>
      </c>
      <c r="BB121" s="24">
        <v>4</v>
      </c>
      <c r="BC121" s="24">
        <v>0</v>
      </c>
      <c r="BD121" s="24">
        <f t="shared" si="88"/>
        <v>4</v>
      </c>
      <c r="BE121" s="85">
        <v>4</v>
      </c>
      <c r="BF121" s="84">
        <f t="shared" si="89"/>
        <v>20</v>
      </c>
      <c r="BG121" s="24">
        <f t="shared" si="89"/>
        <v>22</v>
      </c>
      <c r="BH121" s="24">
        <f t="shared" si="89"/>
        <v>14</v>
      </c>
      <c r="BI121" s="24">
        <f t="shared" si="89"/>
        <v>36</v>
      </c>
      <c r="BJ121" s="85">
        <f t="shared" si="89"/>
        <v>10</v>
      </c>
      <c r="BK121" s="24">
        <v>18</v>
      </c>
      <c r="BL121" s="24">
        <v>18</v>
      </c>
      <c r="BM121" s="24">
        <v>14</v>
      </c>
      <c r="BN121" s="24">
        <f t="shared" si="90"/>
        <v>32</v>
      </c>
      <c r="BO121" s="85">
        <v>6</v>
      </c>
      <c r="BP121" s="47"/>
      <c r="BQ121" s="47"/>
      <c r="BR121" s="30"/>
      <c r="BS121" s="23" t="s">
        <v>107</v>
      </c>
      <c r="BT121" s="23"/>
      <c r="BU121" s="23"/>
      <c r="BV121" s="30"/>
      <c r="BW121" s="24"/>
      <c r="BX121" s="23"/>
      <c r="BY121" s="24">
        <f t="shared" ref="BY121:CM121" si="91">+BA119+BA106+BA93+BA80+BA46+BA33+BA20+BA7</f>
        <v>51</v>
      </c>
      <c r="BZ121" s="24">
        <f t="shared" si="91"/>
        <v>6</v>
      </c>
      <c r="CA121" s="24">
        <f t="shared" si="91"/>
        <v>19</v>
      </c>
      <c r="CB121" s="24">
        <f t="shared" si="91"/>
        <v>25</v>
      </c>
      <c r="CC121" s="24">
        <f t="shared" si="91"/>
        <v>2</v>
      </c>
      <c r="CD121" s="24">
        <f t="shared" si="91"/>
        <v>475.5</v>
      </c>
      <c r="CE121" s="24">
        <f t="shared" si="91"/>
        <v>113</v>
      </c>
      <c r="CF121" s="24">
        <f t="shared" si="91"/>
        <v>168</v>
      </c>
      <c r="CG121" s="24">
        <f t="shared" si="91"/>
        <v>281</v>
      </c>
      <c r="CH121" s="24">
        <f t="shared" si="91"/>
        <v>52</v>
      </c>
      <c r="CI121" s="24">
        <f t="shared" si="91"/>
        <v>424.5</v>
      </c>
      <c r="CJ121" s="24">
        <f t="shared" si="91"/>
        <v>107</v>
      </c>
      <c r="CK121" s="24">
        <f t="shared" si="91"/>
        <v>149</v>
      </c>
      <c r="CL121" s="24">
        <f t="shared" si="91"/>
        <v>256</v>
      </c>
      <c r="CM121" s="24">
        <f t="shared" si="91"/>
        <v>50</v>
      </c>
      <c r="CN121" s="47"/>
    </row>
    <row r="122" spans="1:92" ht="15.75" customHeight="1" x14ac:dyDescent="0.25">
      <c r="A122" s="40"/>
      <c r="D122" s="23" t="s">
        <v>105</v>
      </c>
      <c r="E122" s="23"/>
      <c r="F122" s="23"/>
      <c r="G122" s="23" t="s">
        <v>131</v>
      </c>
      <c r="H122" s="24"/>
      <c r="I122" s="24">
        <v>18</v>
      </c>
      <c r="J122" s="24">
        <v>0</v>
      </c>
      <c r="K122" s="24">
        <v>4</v>
      </c>
      <c r="L122" s="24">
        <v>4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1</v>
      </c>
      <c r="BB122" s="24">
        <v>0</v>
      </c>
      <c r="BC122" s="24">
        <v>0</v>
      </c>
      <c r="BD122" s="24">
        <f t="shared" si="88"/>
        <v>0</v>
      </c>
      <c r="BE122" s="85">
        <v>0</v>
      </c>
      <c r="BF122" s="84">
        <f t="shared" si="89"/>
        <v>20</v>
      </c>
      <c r="BG122" s="24">
        <f t="shared" si="89"/>
        <v>2</v>
      </c>
      <c r="BH122" s="24">
        <f t="shared" si="89"/>
        <v>9</v>
      </c>
      <c r="BI122" s="24">
        <f t="shared" si="89"/>
        <v>11</v>
      </c>
      <c r="BJ122" s="85">
        <f t="shared" si="89"/>
        <v>2</v>
      </c>
      <c r="BK122" s="24">
        <v>19</v>
      </c>
      <c r="BL122" s="24">
        <v>2</v>
      </c>
      <c r="BM122" s="24">
        <v>9</v>
      </c>
      <c r="BN122" s="24">
        <f t="shared" si="90"/>
        <v>11</v>
      </c>
      <c r="BO122" s="85">
        <v>2</v>
      </c>
      <c r="BP122" s="47"/>
      <c r="BQ122" s="47"/>
      <c r="BR122" s="30"/>
      <c r="BS122" s="23"/>
      <c r="BT122" s="23"/>
      <c r="BU122" s="23"/>
      <c r="BV122" s="30"/>
      <c r="BW122" s="24"/>
      <c r="BX122" s="23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47"/>
    </row>
    <row r="123" spans="1:92" ht="15.75" customHeight="1" x14ac:dyDescent="0.25">
      <c r="A123" s="40"/>
      <c r="D123" s="23" t="s">
        <v>174</v>
      </c>
      <c r="E123" s="23"/>
      <c r="F123" s="23"/>
      <c r="G123" s="23" t="s">
        <v>25</v>
      </c>
      <c r="H123" s="24"/>
      <c r="I123" s="24">
        <v>19</v>
      </c>
      <c r="J123" s="24">
        <v>3</v>
      </c>
      <c r="K123" s="24">
        <v>5</v>
      </c>
      <c r="L123" s="24">
        <v>8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2</v>
      </c>
      <c r="BB123" s="24">
        <v>0</v>
      </c>
      <c r="BC123" s="24">
        <v>0</v>
      </c>
      <c r="BD123" s="24">
        <f t="shared" si="88"/>
        <v>0</v>
      </c>
      <c r="BE123" s="85">
        <v>0</v>
      </c>
      <c r="BF123" s="84">
        <f t="shared" si="89"/>
        <v>24</v>
      </c>
      <c r="BG123" s="24">
        <f t="shared" si="89"/>
        <v>0</v>
      </c>
      <c r="BH123" s="24">
        <f t="shared" si="89"/>
        <v>13</v>
      </c>
      <c r="BI123" s="24">
        <f t="shared" si="89"/>
        <v>13</v>
      </c>
      <c r="BJ123" s="85">
        <f t="shared" si="89"/>
        <v>0</v>
      </c>
      <c r="BK123" s="24">
        <v>22</v>
      </c>
      <c r="BL123" s="24">
        <v>0</v>
      </c>
      <c r="BM123" s="24">
        <v>13</v>
      </c>
      <c r="BN123" s="24">
        <f t="shared" si="90"/>
        <v>13</v>
      </c>
      <c r="BO123" s="85">
        <v>0</v>
      </c>
      <c r="BP123" s="47"/>
      <c r="BQ123" s="47"/>
      <c r="BR123" s="30"/>
      <c r="BS123" s="23"/>
      <c r="BW123" s="24"/>
      <c r="BX123" s="23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47"/>
    </row>
    <row r="124" spans="1:92" ht="15.75" customHeight="1" x14ac:dyDescent="0.25">
      <c r="A124" s="40"/>
      <c r="D124" s="23" t="s">
        <v>119</v>
      </c>
      <c r="E124" s="23"/>
      <c r="F124" s="23"/>
      <c r="G124" s="23" t="s">
        <v>19</v>
      </c>
      <c r="H124" s="24"/>
      <c r="I124" s="24">
        <v>21</v>
      </c>
      <c r="J124" s="24">
        <v>26</v>
      </c>
      <c r="K124" s="24">
        <v>10</v>
      </c>
      <c r="L124" s="24">
        <v>36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1</v>
      </c>
      <c r="BB124" s="24">
        <v>0</v>
      </c>
      <c r="BC124" s="24">
        <v>2</v>
      </c>
      <c r="BD124" s="24">
        <f t="shared" si="88"/>
        <v>2</v>
      </c>
      <c r="BE124" s="85">
        <v>0</v>
      </c>
      <c r="BF124" s="84">
        <f t="shared" si="89"/>
        <v>20</v>
      </c>
      <c r="BG124" s="24">
        <f t="shared" si="89"/>
        <v>18</v>
      </c>
      <c r="BH124" s="24">
        <f t="shared" si="89"/>
        <v>17</v>
      </c>
      <c r="BI124" s="24">
        <f t="shared" si="89"/>
        <v>35</v>
      </c>
      <c r="BJ124" s="85">
        <f t="shared" si="89"/>
        <v>2</v>
      </c>
      <c r="BK124" s="24">
        <v>19</v>
      </c>
      <c r="BL124" s="24">
        <v>18</v>
      </c>
      <c r="BM124" s="24">
        <v>15</v>
      </c>
      <c r="BN124" s="24">
        <f t="shared" si="90"/>
        <v>33</v>
      </c>
      <c r="BO124" s="85">
        <v>2</v>
      </c>
      <c r="BP124" s="47"/>
      <c r="BQ124" s="47"/>
      <c r="BR124" s="30"/>
      <c r="BS124" s="23"/>
      <c r="BT124" s="23"/>
      <c r="BU124" s="23"/>
      <c r="BV124" s="30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49</v>
      </c>
      <c r="E125" s="23"/>
      <c r="F125" s="23"/>
      <c r="G125" s="16" t="s">
        <v>138</v>
      </c>
      <c r="H125" s="24"/>
      <c r="I125" s="24">
        <v>22</v>
      </c>
      <c r="J125" s="24">
        <v>8</v>
      </c>
      <c r="K125" s="24">
        <v>8</v>
      </c>
      <c r="L125" s="24">
        <v>16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1</v>
      </c>
      <c r="BB125" s="24">
        <v>0</v>
      </c>
      <c r="BC125" s="24">
        <v>0</v>
      </c>
      <c r="BD125" s="24">
        <f t="shared" si="88"/>
        <v>0</v>
      </c>
      <c r="BE125" s="85">
        <v>0</v>
      </c>
      <c r="BF125" s="84">
        <f t="shared" si="89"/>
        <v>21</v>
      </c>
      <c r="BG125" s="24">
        <f t="shared" si="89"/>
        <v>1</v>
      </c>
      <c r="BH125" s="24">
        <f t="shared" si="89"/>
        <v>8</v>
      </c>
      <c r="BI125" s="24">
        <f t="shared" si="89"/>
        <v>9</v>
      </c>
      <c r="BJ125" s="85">
        <f t="shared" si="89"/>
        <v>4</v>
      </c>
      <c r="BK125" s="24">
        <v>20</v>
      </c>
      <c r="BL125" s="24">
        <v>1</v>
      </c>
      <c r="BM125" s="24">
        <v>8</v>
      </c>
      <c r="BN125" s="24">
        <f t="shared" si="90"/>
        <v>9</v>
      </c>
      <c r="BO125" s="85">
        <v>4</v>
      </c>
      <c r="BP125" s="47"/>
      <c r="BQ125" s="47"/>
      <c r="BR125" s="30"/>
      <c r="BS125" s="23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 t="s">
        <v>52</v>
      </c>
      <c r="E126" s="23"/>
      <c r="F126" s="23"/>
      <c r="G126" s="23" t="s">
        <v>25</v>
      </c>
      <c r="H126" s="24"/>
      <c r="I126" s="24">
        <v>23</v>
      </c>
      <c r="J126" s="24">
        <v>1</v>
      </c>
      <c r="K126" s="24">
        <v>7</v>
      </c>
      <c r="L126" s="24">
        <v>8</v>
      </c>
      <c r="M126" s="55">
        <v>6</v>
      </c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1</v>
      </c>
      <c r="BB126" s="24">
        <v>0</v>
      </c>
      <c r="BC126" s="24">
        <v>0</v>
      </c>
      <c r="BD126" s="24">
        <f t="shared" si="88"/>
        <v>0</v>
      </c>
      <c r="BE126" s="85">
        <v>0</v>
      </c>
      <c r="BF126" s="84">
        <f t="shared" si="89"/>
        <v>19</v>
      </c>
      <c r="BG126" s="24">
        <f t="shared" si="89"/>
        <v>2</v>
      </c>
      <c r="BH126" s="24">
        <f t="shared" si="89"/>
        <v>3</v>
      </c>
      <c r="BI126" s="24">
        <f t="shared" si="89"/>
        <v>5</v>
      </c>
      <c r="BJ126" s="85">
        <f t="shared" si="89"/>
        <v>2</v>
      </c>
      <c r="BK126" s="24">
        <v>18</v>
      </c>
      <c r="BL126" s="24">
        <v>2</v>
      </c>
      <c r="BM126" s="24">
        <v>3</v>
      </c>
      <c r="BN126" s="24">
        <f t="shared" si="90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D127" s="23" t="s">
        <v>171</v>
      </c>
      <c r="E127" s="23"/>
      <c r="F127" s="23"/>
      <c r="G127" s="23" t="s">
        <v>131</v>
      </c>
      <c r="H127" s="24"/>
      <c r="I127" s="24">
        <v>24</v>
      </c>
      <c r="J127" s="24">
        <v>25</v>
      </c>
      <c r="K127" s="24">
        <v>35</v>
      </c>
      <c r="L127" s="24">
        <v>60</v>
      </c>
      <c r="M127" s="55">
        <v>6</v>
      </c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0</v>
      </c>
      <c r="BB127" s="24">
        <v>0</v>
      </c>
      <c r="BC127" s="24">
        <v>0</v>
      </c>
      <c r="BD127" s="24">
        <f t="shared" si="88"/>
        <v>0</v>
      </c>
      <c r="BE127" s="85">
        <v>0</v>
      </c>
      <c r="BF127" s="84">
        <f t="shared" si="89"/>
        <v>22</v>
      </c>
      <c r="BG127" s="24">
        <f t="shared" si="89"/>
        <v>4</v>
      </c>
      <c r="BH127" s="24">
        <f t="shared" si="89"/>
        <v>7</v>
      </c>
      <c r="BI127" s="24">
        <f t="shared" si="89"/>
        <v>11</v>
      </c>
      <c r="BJ127" s="85">
        <f t="shared" si="89"/>
        <v>0</v>
      </c>
      <c r="BK127" s="24">
        <v>22</v>
      </c>
      <c r="BL127" s="24">
        <v>4</v>
      </c>
      <c r="BM127" s="24">
        <v>7</v>
      </c>
      <c r="BN127" s="24">
        <f t="shared" si="90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D128" s="23"/>
      <c r="E128" s="23"/>
      <c r="F128" s="23"/>
      <c r="G128" s="23"/>
      <c r="H128" s="24"/>
      <c r="I128" s="24"/>
      <c r="J128" s="24"/>
      <c r="K128" s="24"/>
      <c r="L128" s="24"/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2</v>
      </c>
      <c r="BB128" s="24">
        <v>1</v>
      </c>
      <c r="BC128" s="24">
        <v>0</v>
      </c>
      <c r="BD128" s="24">
        <f t="shared" si="88"/>
        <v>1</v>
      </c>
      <c r="BE128" s="85">
        <v>0</v>
      </c>
      <c r="BF128" s="84">
        <f t="shared" si="89"/>
        <v>20</v>
      </c>
      <c r="BG128" s="24">
        <f t="shared" si="89"/>
        <v>5</v>
      </c>
      <c r="BH128" s="24">
        <f t="shared" si="89"/>
        <v>6</v>
      </c>
      <c r="BI128" s="24">
        <f t="shared" si="89"/>
        <v>11</v>
      </c>
      <c r="BJ128" s="85">
        <f t="shared" si="89"/>
        <v>0</v>
      </c>
      <c r="BK128" s="24">
        <v>18</v>
      </c>
      <c r="BL128" s="24">
        <v>4</v>
      </c>
      <c r="BM128" s="24">
        <v>6</v>
      </c>
      <c r="BN128" s="24">
        <f t="shared" si="90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D129" s="23"/>
      <c r="E129" s="23"/>
      <c r="F129" s="23"/>
      <c r="G129" s="23"/>
      <c r="H129" s="24"/>
      <c r="I129" s="24"/>
      <c r="J129" s="24"/>
      <c r="K129" s="24"/>
      <c r="L129" s="24"/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2</v>
      </c>
      <c r="BB129" s="24">
        <v>0</v>
      </c>
      <c r="BC129" s="24">
        <v>1</v>
      </c>
      <c r="BD129" s="24">
        <f t="shared" si="88"/>
        <v>1</v>
      </c>
      <c r="BE129" s="85">
        <v>0</v>
      </c>
      <c r="BF129" s="84">
        <f t="shared" si="89"/>
        <v>21</v>
      </c>
      <c r="BG129" s="24">
        <f t="shared" si="89"/>
        <v>2</v>
      </c>
      <c r="BH129" s="24">
        <f t="shared" si="89"/>
        <v>5</v>
      </c>
      <c r="BI129" s="24">
        <f t="shared" si="89"/>
        <v>7</v>
      </c>
      <c r="BJ129" s="85">
        <f t="shared" si="89"/>
        <v>0</v>
      </c>
      <c r="BK129" s="24">
        <v>19</v>
      </c>
      <c r="BL129" s="24">
        <v>2</v>
      </c>
      <c r="BM129" s="24">
        <v>4</v>
      </c>
      <c r="BN129" s="24">
        <f t="shared" si="90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D130" s="23"/>
      <c r="G130" s="16"/>
      <c r="H130" s="24"/>
      <c r="I130" s="24"/>
      <c r="J130" s="24"/>
      <c r="K130" s="24"/>
      <c r="L130" s="24"/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2</v>
      </c>
      <c r="BB130" s="24">
        <v>0</v>
      </c>
      <c r="BC130" s="24">
        <v>0</v>
      </c>
      <c r="BD130" s="24">
        <f t="shared" si="88"/>
        <v>0</v>
      </c>
      <c r="BE130" s="85">
        <v>0</v>
      </c>
      <c r="BF130" s="84">
        <f t="shared" si="89"/>
        <v>24</v>
      </c>
      <c r="BG130" s="24">
        <f t="shared" si="89"/>
        <v>0</v>
      </c>
      <c r="BH130" s="24">
        <f t="shared" si="89"/>
        <v>5</v>
      </c>
      <c r="BI130" s="24">
        <f t="shared" si="89"/>
        <v>5</v>
      </c>
      <c r="BJ130" s="85">
        <f t="shared" si="89"/>
        <v>2</v>
      </c>
      <c r="BK130" s="24">
        <v>22</v>
      </c>
      <c r="BL130" s="24">
        <v>0</v>
      </c>
      <c r="BM130" s="24">
        <v>5</v>
      </c>
      <c r="BN130" s="24">
        <f t="shared" si="90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D131" s="23"/>
      <c r="E131" s="23"/>
      <c r="F131" s="23"/>
      <c r="G131" s="16"/>
      <c r="H131" s="24"/>
      <c r="I131" s="24"/>
      <c r="J131" s="24"/>
      <c r="K131" s="24"/>
      <c r="L131" s="24"/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22</v>
      </c>
      <c r="BB131" s="25">
        <f t="shared" ref="BB131" si="92">SUM(BB119:BB130)</f>
        <v>5</v>
      </c>
      <c r="BC131" s="25">
        <f>SUM(BC119:BC130)</f>
        <v>5</v>
      </c>
      <c r="BD131" s="25">
        <f>+BC131+BB131</f>
        <v>10</v>
      </c>
      <c r="BE131" s="89">
        <f>SUM(BE119:BE130)</f>
        <v>4</v>
      </c>
      <c r="BF131" s="88">
        <f>SUM(BF119:BF130)</f>
        <v>263</v>
      </c>
      <c r="BG131" s="25">
        <f t="shared" ref="BG131" si="93">SUM(BG119:BG130)</f>
        <v>60</v>
      </c>
      <c r="BH131" s="25">
        <f>SUM(BH119:BH130)</f>
        <v>94</v>
      </c>
      <c r="BI131" s="25">
        <f>+BH131+BG131</f>
        <v>154</v>
      </c>
      <c r="BJ131" s="89">
        <f>SUM(BJ119:BJ130)</f>
        <v>22</v>
      </c>
      <c r="BK131" s="25">
        <f>SUM(BK119:BK130)</f>
        <v>241</v>
      </c>
      <c r="BL131" s="25">
        <f t="shared" ref="BL131" si="94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176</v>
      </c>
      <c r="BB132" s="95">
        <f t="shared" ref="BB132:BE132" si="95">+BB131+BB118+BB105+BB92+BB58+BB45+BB32+BB19</f>
        <v>32</v>
      </c>
      <c r="BC132" s="95">
        <f t="shared" si="95"/>
        <v>49</v>
      </c>
      <c r="BD132" s="95">
        <f t="shared" si="95"/>
        <v>81</v>
      </c>
      <c r="BE132" s="95">
        <f t="shared" si="95"/>
        <v>28</v>
      </c>
      <c r="BF132" s="94">
        <f>+BF131+BF118+BF105+BF92+BF58+BF45+BF32+BF19</f>
        <v>2105</v>
      </c>
      <c r="BG132" s="95">
        <f t="shared" ref="BG132:BJ132" si="96">+BG131+BG118+BG105+BG92+BG58+BG45+BG32+BG19</f>
        <v>538</v>
      </c>
      <c r="BH132" s="95">
        <f t="shared" si="96"/>
        <v>865</v>
      </c>
      <c r="BI132" s="95">
        <f t="shared" si="96"/>
        <v>1403</v>
      </c>
      <c r="BJ132" s="96">
        <f t="shared" si="96"/>
        <v>282</v>
      </c>
      <c r="BK132" s="95">
        <f>+BK131+BK118+BK105+BK92+BK58+BK45+BK32+BK19</f>
        <v>1929</v>
      </c>
      <c r="BL132" s="95">
        <f t="shared" ref="BL132:BO132" si="97">+BL131+BL118+BL105+BL92+BL58+BL45+BL32+BL19</f>
        <v>506</v>
      </c>
      <c r="BM132" s="95">
        <f t="shared" si="97"/>
        <v>816</v>
      </c>
      <c r="BN132" s="95">
        <f t="shared" si="97"/>
        <v>1322</v>
      </c>
      <c r="BO132" s="96">
        <f t="shared" si="97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24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23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5" si="98">SUMIF($C$4:$C$11,$C150,G$4:G$11)+SUMIF($C$163:$C$170,$C150,G$163:G$170)</f>
        <v>17</v>
      </c>
      <c r="H150" s="67">
        <f t="shared" si="98"/>
        <v>4</v>
      </c>
      <c r="I150" s="67">
        <f t="shared" si="98"/>
        <v>3</v>
      </c>
      <c r="J150" s="67">
        <f t="shared" ref="J150:J155" si="99">G150*2+I150*1</f>
        <v>37</v>
      </c>
      <c r="K150" s="71">
        <f t="shared" ref="K150:K155" si="100">+J150/((G150+H150+I150)*2)</f>
        <v>0.77083333333333337</v>
      </c>
      <c r="L150" s="67">
        <f>SUMIF($C$4:$C$11,$C150,L$4:L$11)+SUMIF($C$163:$C$170,$C150,L$163:L$170)</f>
        <v>91</v>
      </c>
      <c r="M150" s="67">
        <f t="shared" ref="M150:O155" si="101">SUMIF($C$4:$C$11,$C150,M$4:M$11)+SUMIF($C$163:$C$170,$C150,M$163:M$170)</f>
        <v>45</v>
      </c>
      <c r="N150" s="67">
        <f t="shared" si="101"/>
        <v>147</v>
      </c>
      <c r="O150" s="67">
        <f t="shared" si="101"/>
        <v>48</v>
      </c>
      <c r="P150" s="5">
        <v>1</v>
      </c>
      <c r="Q150" s="45"/>
    </row>
    <row r="151" spans="1:92" ht="18" x14ac:dyDescent="0.25">
      <c r="A151" s="40"/>
      <c r="B151" s="67" t="s">
        <v>743</v>
      </c>
      <c r="C151" s="72" t="s">
        <v>23</v>
      </c>
      <c r="D151" s="70"/>
      <c r="E151" s="72"/>
      <c r="F151" s="70"/>
      <c r="G151" s="67">
        <f t="shared" si="98"/>
        <v>16</v>
      </c>
      <c r="H151" s="67">
        <f t="shared" si="98"/>
        <v>5</v>
      </c>
      <c r="I151" s="67">
        <f t="shared" si="98"/>
        <v>3</v>
      </c>
      <c r="J151" s="67">
        <f t="shared" si="99"/>
        <v>35</v>
      </c>
      <c r="K151" s="71">
        <f t="shared" si="100"/>
        <v>0.72916666666666663</v>
      </c>
      <c r="L151" s="67">
        <f t="shared" ref="L151:L155" si="102">SUMIF($C$4:$C$11,$C151,L$4:L$11)+SUMIF($C$163:$C$170,$C151,L$163:L$170)</f>
        <v>85</v>
      </c>
      <c r="M151" s="67">
        <f t="shared" si="101"/>
        <v>52</v>
      </c>
      <c r="N151" s="67">
        <f t="shared" si="101"/>
        <v>142</v>
      </c>
      <c r="O151" s="67">
        <f t="shared" si="101"/>
        <v>44</v>
      </c>
      <c r="P151" s="5">
        <v>2</v>
      </c>
      <c r="Q151" s="40"/>
    </row>
    <row r="152" spans="1:92" ht="18" x14ac:dyDescent="0.25">
      <c r="A152" s="40"/>
      <c r="B152" s="67" t="s">
        <v>742</v>
      </c>
      <c r="C152" s="68" t="s">
        <v>160</v>
      </c>
      <c r="D152" s="69"/>
      <c r="E152" s="68"/>
      <c r="F152" s="70"/>
      <c r="G152" s="67">
        <f t="shared" si="98"/>
        <v>13</v>
      </c>
      <c r="H152" s="67">
        <f t="shared" si="98"/>
        <v>8</v>
      </c>
      <c r="I152" s="67">
        <f t="shared" si="98"/>
        <v>3</v>
      </c>
      <c r="J152" s="67">
        <f t="shared" si="99"/>
        <v>29</v>
      </c>
      <c r="K152" s="71">
        <f t="shared" si="100"/>
        <v>0.60416666666666663</v>
      </c>
      <c r="L152" s="67">
        <f t="shared" si="102"/>
        <v>77</v>
      </c>
      <c r="M152" s="67">
        <f t="shared" si="101"/>
        <v>69</v>
      </c>
      <c r="N152" s="67">
        <f t="shared" si="101"/>
        <v>123</v>
      </c>
      <c r="O152" s="67">
        <f t="shared" si="101"/>
        <v>38</v>
      </c>
      <c r="P152" s="5">
        <v>3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98"/>
        <v>10</v>
      </c>
      <c r="H153" s="67">
        <f t="shared" si="98"/>
        <v>10</v>
      </c>
      <c r="I153" s="67">
        <f t="shared" si="98"/>
        <v>4</v>
      </c>
      <c r="J153" s="67">
        <f t="shared" si="99"/>
        <v>24</v>
      </c>
      <c r="K153" s="71">
        <f t="shared" si="100"/>
        <v>0.5</v>
      </c>
      <c r="L153" s="67">
        <f t="shared" si="102"/>
        <v>61</v>
      </c>
      <c r="M153" s="67">
        <f t="shared" si="101"/>
        <v>60</v>
      </c>
      <c r="N153" s="67">
        <f t="shared" si="101"/>
        <v>92</v>
      </c>
      <c r="O153" s="67">
        <f t="shared" si="101"/>
        <v>30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98"/>
        <v>10</v>
      </c>
      <c r="H154" s="67">
        <f t="shared" si="98"/>
        <v>11</v>
      </c>
      <c r="I154" s="67">
        <f t="shared" si="98"/>
        <v>3</v>
      </c>
      <c r="J154" s="67">
        <f t="shared" si="99"/>
        <v>23</v>
      </c>
      <c r="K154" s="71">
        <f t="shared" si="100"/>
        <v>0.47916666666666669</v>
      </c>
      <c r="L154" s="67">
        <f t="shared" si="102"/>
        <v>71</v>
      </c>
      <c r="M154" s="67">
        <f t="shared" si="101"/>
        <v>68</v>
      </c>
      <c r="N154" s="67">
        <f t="shared" si="101"/>
        <v>109</v>
      </c>
      <c r="O154" s="67">
        <f t="shared" si="101"/>
        <v>32</v>
      </c>
      <c r="P154" s="5">
        <v>5</v>
      </c>
      <c r="Q154" s="40"/>
    </row>
    <row r="155" spans="1:92" ht="18" x14ac:dyDescent="0.25">
      <c r="A155" s="40"/>
      <c r="B155" s="67" t="s">
        <v>749</v>
      </c>
      <c r="C155" s="72" t="s">
        <v>15</v>
      </c>
      <c r="D155" s="70"/>
      <c r="E155" s="72"/>
      <c r="F155" s="70"/>
      <c r="G155" s="67">
        <f t="shared" si="98"/>
        <v>7</v>
      </c>
      <c r="H155" s="67">
        <f t="shared" si="98"/>
        <v>16</v>
      </c>
      <c r="I155" s="67">
        <f t="shared" si="98"/>
        <v>1</v>
      </c>
      <c r="J155" s="67">
        <f t="shared" si="99"/>
        <v>15</v>
      </c>
      <c r="K155" s="71">
        <f t="shared" si="100"/>
        <v>0.3125</v>
      </c>
      <c r="L155" s="67">
        <f t="shared" si="102"/>
        <v>60</v>
      </c>
      <c r="M155" s="67">
        <f t="shared" si="101"/>
        <v>91</v>
      </c>
      <c r="N155" s="67">
        <f t="shared" si="101"/>
        <v>94</v>
      </c>
      <c r="O155" s="67">
        <f t="shared" si="101"/>
        <v>22</v>
      </c>
      <c r="P155" s="5">
        <v>6</v>
      </c>
      <c r="Q155" s="40"/>
    </row>
    <row r="156" spans="1:92" ht="18" x14ac:dyDescent="0.25">
      <c r="A156" s="40"/>
      <c r="B156" s="67" t="s">
        <v>746</v>
      </c>
      <c r="C156" s="72" t="s">
        <v>21</v>
      </c>
      <c r="D156" s="70"/>
      <c r="E156" s="70"/>
      <c r="F156" s="70"/>
      <c r="G156" s="67">
        <f t="shared" ref="G156:I157" si="103">SUMIF($C$4:$C$11,$C156,G$4:G$11)+SUMIF($C$163:$C$170,$C156,G$163:G$170)</f>
        <v>6</v>
      </c>
      <c r="H156" s="67">
        <f t="shared" si="103"/>
        <v>15</v>
      </c>
      <c r="I156" s="67">
        <f t="shared" si="103"/>
        <v>3</v>
      </c>
      <c r="J156" s="67">
        <f>G156*2+I156*1</f>
        <v>15</v>
      </c>
      <c r="K156" s="71">
        <f>+J156/((G156+H156+I156)*2)</f>
        <v>0.3125</v>
      </c>
      <c r="L156" s="67">
        <f t="shared" ref="L156:O157" si="104">SUMIF($C$4:$C$11,$C156,L$4:L$11)+SUMIF($C$163:$C$170,$C156,L$163:L$170)</f>
        <v>52</v>
      </c>
      <c r="M156" s="67">
        <f t="shared" si="104"/>
        <v>74</v>
      </c>
      <c r="N156" s="67">
        <f t="shared" si="104"/>
        <v>85</v>
      </c>
      <c r="O156" s="67">
        <f t="shared" si="104"/>
        <v>30</v>
      </c>
      <c r="P156" s="5">
        <v>8</v>
      </c>
      <c r="Q156" s="40"/>
    </row>
    <row r="157" spans="1:92" ht="18.75" thickBot="1" x14ac:dyDescent="0.3">
      <c r="A157" s="40"/>
      <c r="B157" s="67" t="s">
        <v>747</v>
      </c>
      <c r="C157" s="68" t="s">
        <v>132</v>
      </c>
      <c r="D157" s="70"/>
      <c r="E157" s="72"/>
      <c r="F157" s="70"/>
      <c r="G157" s="67">
        <f t="shared" si="103"/>
        <v>5</v>
      </c>
      <c r="H157" s="67">
        <f t="shared" si="103"/>
        <v>15</v>
      </c>
      <c r="I157" s="67">
        <f t="shared" si="103"/>
        <v>4</v>
      </c>
      <c r="J157" s="67">
        <f>G157*2+I157*1</f>
        <v>14</v>
      </c>
      <c r="K157" s="71">
        <f>+J157/((G157+H157+I157)*2)</f>
        <v>0.29166666666666669</v>
      </c>
      <c r="L157" s="67">
        <f t="shared" si="104"/>
        <v>41</v>
      </c>
      <c r="M157" s="67">
        <f t="shared" si="104"/>
        <v>79</v>
      </c>
      <c r="N157" s="67">
        <f t="shared" si="104"/>
        <v>73</v>
      </c>
      <c r="O157" s="67">
        <f t="shared" si="104"/>
        <v>38</v>
      </c>
      <c r="P157" s="5">
        <v>7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84</v>
      </c>
      <c r="H158" s="75">
        <f>SUM(H150:H157)</f>
        <v>84</v>
      </c>
      <c r="I158" s="75">
        <f>SUM(I150:I157)</f>
        <v>24</v>
      </c>
      <c r="J158" s="75"/>
      <c r="K158" s="75"/>
      <c r="L158" s="75">
        <f>SUM(L150:L157)</f>
        <v>538</v>
      </c>
      <c r="M158" s="75">
        <f>SUM(M150:M157)</f>
        <v>538</v>
      </c>
      <c r="N158" s="75">
        <f>SUM(N150:N157)</f>
        <v>865</v>
      </c>
      <c r="O158" s="75">
        <f>SUM(O150:O157)</f>
        <v>282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24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B177" s="77"/>
      <c r="C177" s="77"/>
      <c r="D177" s="23" t="s">
        <v>125</v>
      </c>
      <c r="E177" s="23"/>
      <c r="F177" s="23"/>
      <c r="G177" s="23" t="s">
        <v>25</v>
      </c>
      <c r="H177" s="24"/>
      <c r="I177" s="79">
        <v>2</v>
      </c>
      <c r="J177" s="79">
        <v>4</v>
      </c>
      <c r="K177" s="79">
        <v>1</v>
      </c>
      <c r="L177" s="105">
        <v>5</v>
      </c>
      <c r="M177" s="79">
        <v>0</v>
      </c>
      <c r="O177" s="77"/>
      <c r="P177" s="77"/>
      <c r="Q177" s="47"/>
    </row>
    <row r="178" spans="1:17" ht="15.75" x14ac:dyDescent="0.25">
      <c r="A178" s="40"/>
      <c r="B178" s="77"/>
      <c r="C178" s="77"/>
      <c r="D178" s="23" t="s">
        <v>112</v>
      </c>
      <c r="E178" s="23"/>
      <c r="F178" s="23"/>
      <c r="G178" s="23" t="s">
        <v>15</v>
      </c>
      <c r="H178" s="24"/>
      <c r="I178" s="79">
        <v>2</v>
      </c>
      <c r="J178" s="79">
        <v>4</v>
      </c>
      <c r="K178" s="79">
        <v>0</v>
      </c>
      <c r="L178" s="105">
        <v>4</v>
      </c>
      <c r="M178" s="79">
        <v>4</v>
      </c>
      <c r="O178" s="77"/>
      <c r="P178" s="77"/>
      <c r="Q178" s="47"/>
    </row>
    <row r="179" spans="1:17" ht="15.75" x14ac:dyDescent="0.25">
      <c r="A179" s="40"/>
      <c r="B179" s="79"/>
      <c r="C179" s="78"/>
      <c r="D179" s="23" t="s">
        <v>171</v>
      </c>
      <c r="E179" s="23"/>
      <c r="F179" s="23"/>
      <c r="G179" s="23" t="s">
        <v>131</v>
      </c>
      <c r="H179" s="24"/>
      <c r="I179" s="79">
        <v>2</v>
      </c>
      <c r="J179" s="79">
        <v>2</v>
      </c>
      <c r="K179" s="79">
        <v>2</v>
      </c>
      <c r="L179" s="105">
        <v>4</v>
      </c>
      <c r="M179" s="79">
        <v>0</v>
      </c>
      <c r="O179" s="78"/>
      <c r="P179" s="78"/>
      <c r="Q179" s="47"/>
    </row>
    <row r="180" spans="1:17" ht="15.75" x14ac:dyDescent="0.25">
      <c r="A180" s="40"/>
      <c r="B180" s="77"/>
      <c r="C180" s="77"/>
      <c r="D180" s="23" t="s">
        <v>104</v>
      </c>
      <c r="E180" s="23"/>
      <c r="F180" s="23"/>
      <c r="G180" s="23" t="s">
        <v>25</v>
      </c>
      <c r="H180" s="24"/>
      <c r="I180" s="79">
        <v>2</v>
      </c>
      <c r="J180" s="79">
        <v>1</v>
      </c>
      <c r="K180" s="79">
        <v>3</v>
      </c>
      <c r="L180" s="105">
        <v>4</v>
      </c>
      <c r="M180" s="79">
        <v>0</v>
      </c>
      <c r="O180" s="78"/>
      <c r="P180" s="78"/>
      <c r="Q180" s="47"/>
    </row>
    <row r="181" spans="1:17" ht="18" x14ac:dyDescent="0.25">
      <c r="A181" s="40"/>
      <c r="B181" s="77"/>
      <c r="C181" s="72"/>
      <c r="D181" s="23" t="s">
        <v>41</v>
      </c>
      <c r="E181" s="23"/>
      <c r="F181" s="23"/>
      <c r="G181" s="23" t="s">
        <v>131</v>
      </c>
      <c r="H181" s="24"/>
      <c r="I181" s="79">
        <v>2</v>
      </c>
      <c r="J181" s="79">
        <v>3</v>
      </c>
      <c r="K181" s="79">
        <v>0</v>
      </c>
      <c r="L181" s="105">
        <v>3</v>
      </c>
      <c r="M181" s="79">
        <v>0</v>
      </c>
      <c r="O181" s="78"/>
      <c r="P181" s="78"/>
      <c r="Q181" s="47"/>
    </row>
    <row r="182" spans="1:17" ht="15.75" x14ac:dyDescent="0.25">
      <c r="A182" s="40"/>
      <c r="B182" s="79"/>
      <c r="C182" s="78"/>
      <c r="D182" s="23" t="s">
        <v>61</v>
      </c>
      <c r="E182" s="23"/>
      <c r="F182" s="23"/>
      <c r="G182" s="23" t="s">
        <v>17</v>
      </c>
      <c r="H182" s="24"/>
      <c r="I182" s="79">
        <v>2</v>
      </c>
      <c r="J182" s="79">
        <v>3</v>
      </c>
      <c r="K182" s="79">
        <v>0</v>
      </c>
      <c r="L182" s="105">
        <v>3</v>
      </c>
      <c r="M182" s="79">
        <v>0</v>
      </c>
      <c r="O182" s="78"/>
      <c r="P182" s="78"/>
      <c r="Q182" s="47"/>
    </row>
    <row r="183" spans="1:17" ht="15.75" x14ac:dyDescent="0.25">
      <c r="A183" s="40"/>
      <c r="B183" s="79"/>
      <c r="C183" s="78"/>
      <c r="D183" s="23" t="s">
        <v>172</v>
      </c>
      <c r="G183" s="23" t="s">
        <v>19</v>
      </c>
      <c r="H183" s="24"/>
      <c r="I183" s="79">
        <v>2</v>
      </c>
      <c r="J183" s="79">
        <v>1</v>
      </c>
      <c r="K183" s="79">
        <v>2</v>
      </c>
      <c r="L183" s="105">
        <v>3</v>
      </c>
      <c r="M183" s="79">
        <v>0</v>
      </c>
      <c r="O183" s="70"/>
      <c r="P183" s="70"/>
      <c r="Q183" s="47"/>
    </row>
    <row r="184" spans="1:17" ht="18" x14ac:dyDescent="0.25">
      <c r="A184" s="40"/>
      <c r="B184" s="67"/>
      <c r="C184" s="72"/>
      <c r="D184" s="23" t="s">
        <v>159</v>
      </c>
      <c r="E184" s="23"/>
      <c r="F184" s="23"/>
      <c r="G184" s="23" t="s">
        <v>131</v>
      </c>
      <c r="H184" s="24"/>
      <c r="I184" s="79">
        <v>2</v>
      </c>
      <c r="J184" s="79">
        <v>1</v>
      </c>
      <c r="K184" s="79">
        <v>2</v>
      </c>
      <c r="L184" s="105">
        <v>3</v>
      </c>
      <c r="M184" s="79">
        <v>0</v>
      </c>
      <c r="O184" s="78"/>
      <c r="P184" s="78"/>
      <c r="Q184" s="47"/>
    </row>
    <row r="185" spans="1:17" ht="15.75" x14ac:dyDescent="0.25">
      <c r="A185" s="40"/>
      <c r="B185" s="79"/>
      <c r="C185" s="78"/>
      <c r="D185" s="23" t="s">
        <v>119</v>
      </c>
      <c r="E185" s="23"/>
      <c r="F185" s="23"/>
      <c r="G185" s="23" t="s">
        <v>19</v>
      </c>
      <c r="H185" s="24"/>
      <c r="I185" s="79">
        <v>1</v>
      </c>
      <c r="J185" s="79">
        <v>2</v>
      </c>
      <c r="K185" s="79">
        <v>0</v>
      </c>
      <c r="L185" s="105">
        <v>2</v>
      </c>
      <c r="M185" s="79">
        <v>0</v>
      </c>
      <c r="O185" s="78"/>
      <c r="P185" s="78"/>
      <c r="Q185" s="47"/>
    </row>
    <row r="186" spans="1:17" ht="15.75" x14ac:dyDescent="0.25">
      <c r="A186" s="40"/>
      <c r="B186" s="77"/>
      <c r="C186" s="77"/>
      <c r="D186" s="23" t="s">
        <v>38</v>
      </c>
      <c r="E186" s="23"/>
      <c r="F186" s="23"/>
      <c r="G186" s="23" t="s">
        <v>25</v>
      </c>
      <c r="H186" s="24"/>
      <c r="I186" s="79">
        <v>2</v>
      </c>
      <c r="J186" s="79">
        <v>1</v>
      </c>
      <c r="K186" s="79">
        <v>1</v>
      </c>
      <c r="L186" s="105">
        <v>2</v>
      </c>
      <c r="M186" s="79">
        <v>2</v>
      </c>
      <c r="N186" s="78"/>
      <c r="O186" s="78"/>
      <c r="P186" s="78"/>
      <c r="Q186" s="47"/>
    </row>
    <row r="187" spans="1:17" ht="15.75" x14ac:dyDescent="0.25">
      <c r="A187" s="40"/>
      <c r="B187" s="77"/>
      <c r="C187" s="77"/>
      <c r="D187" s="23" t="s">
        <v>154</v>
      </c>
      <c r="E187" s="23"/>
      <c r="F187" s="23"/>
      <c r="G187" s="23" t="s">
        <v>25</v>
      </c>
      <c r="H187" s="24"/>
      <c r="I187" s="79">
        <v>2</v>
      </c>
      <c r="J187" s="79">
        <v>1</v>
      </c>
      <c r="K187" s="79">
        <v>1</v>
      </c>
      <c r="L187" s="105">
        <v>2</v>
      </c>
      <c r="M187" s="79">
        <v>0</v>
      </c>
      <c r="N187" s="77"/>
      <c r="O187" s="77"/>
      <c r="P187" s="77"/>
      <c r="Q187" s="47"/>
    </row>
    <row r="188" spans="1:17" ht="15.75" x14ac:dyDescent="0.25">
      <c r="A188" s="40"/>
      <c r="B188" s="70"/>
      <c r="C188" s="77"/>
      <c r="D188" s="23" t="s">
        <v>158</v>
      </c>
      <c r="E188" s="23"/>
      <c r="F188" s="23"/>
      <c r="G188" s="23" t="s">
        <v>131</v>
      </c>
      <c r="H188" s="24"/>
      <c r="I188" s="79">
        <v>2</v>
      </c>
      <c r="J188" s="79">
        <v>0</v>
      </c>
      <c r="K188" s="79">
        <v>2</v>
      </c>
      <c r="L188" s="105">
        <v>2</v>
      </c>
      <c r="M188" s="79">
        <v>2</v>
      </c>
      <c r="N188" s="78"/>
      <c r="O188" s="78"/>
      <c r="P188" s="78"/>
      <c r="Q188" s="47"/>
    </row>
    <row r="189" spans="1:17" ht="15.75" x14ac:dyDescent="0.25">
      <c r="A189" s="40"/>
      <c r="B189" s="79"/>
      <c r="C189" s="77"/>
      <c r="D189" s="23" t="s">
        <v>174</v>
      </c>
      <c r="E189" s="23"/>
      <c r="F189" s="23"/>
      <c r="G189" s="23" t="s">
        <v>25</v>
      </c>
      <c r="H189" s="24"/>
      <c r="I189" s="79">
        <v>2</v>
      </c>
      <c r="J189" s="79">
        <v>0</v>
      </c>
      <c r="K189" s="79">
        <v>2</v>
      </c>
      <c r="L189" s="105">
        <v>2</v>
      </c>
      <c r="M189" s="79">
        <v>2</v>
      </c>
      <c r="O189" s="78"/>
      <c r="P189" s="78"/>
      <c r="Q189" s="47"/>
    </row>
    <row r="190" spans="1:17" ht="18" x14ac:dyDescent="0.25">
      <c r="A190" s="40"/>
      <c r="B190" s="70"/>
      <c r="C190" s="77"/>
      <c r="D190" s="23" t="s">
        <v>106</v>
      </c>
      <c r="E190" s="23"/>
      <c r="F190" s="23"/>
      <c r="G190" s="23" t="s">
        <v>15</v>
      </c>
      <c r="H190" s="24"/>
      <c r="I190" s="79">
        <v>1</v>
      </c>
      <c r="J190" s="79">
        <v>0</v>
      </c>
      <c r="K190" s="79">
        <v>2</v>
      </c>
      <c r="L190" s="105">
        <v>2</v>
      </c>
      <c r="M190" s="79">
        <v>0</v>
      </c>
      <c r="O190" s="67"/>
      <c r="P190" s="70"/>
      <c r="Q190" s="47"/>
    </row>
    <row r="191" spans="1:17" ht="15.75" x14ac:dyDescent="0.25">
      <c r="A191" s="40"/>
      <c r="B191" s="77"/>
      <c r="C191" s="77"/>
      <c r="D191" s="23" t="s">
        <v>76</v>
      </c>
      <c r="E191" s="23"/>
      <c r="F191" s="23"/>
      <c r="G191" s="23" t="s">
        <v>17</v>
      </c>
      <c r="H191" s="24"/>
      <c r="I191" s="79">
        <v>2</v>
      </c>
      <c r="J191" s="79">
        <v>0</v>
      </c>
      <c r="K191" s="79">
        <v>2</v>
      </c>
      <c r="L191" s="105">
        <v>2</v>
      </c>
      <c r="M191" s="79">
        <v>0</v>
      </c>
      <c r="O191" s="77"/>
      <c r="P191" s="77"/>
      <c r="Q191" s="47"/>
    </row>
    <row r="192" spans="1:17" ht="15.75" x14ac:dyDescent="0.25">
      <c r="A192" s="40"/>
      <c r="B192" s="77"/>
      <c r="C192" s="77"/>
      <c r="D192" s="23" t="s">
        <v>143</v>
      </c>
      <c r="E192" s="23"/>
      <c r="F192" s="23"/>
      <c r="G192" s="23" t="s">
        <v>25</v>
      </c>
      <c r="H192" s="24"/>
      <c r="I192" s="79">
        <v>2</v>
      </c>
      <c r="J192" s="79">
        <v>0</v>
      </c>
      <c r="K192" s="79">
        <v>2</v>
      </c>
      <c r="L192" s="105">
        <v>2</v>
      </c>
      <c r="M192" s="79">
        <v>0</v>
      </c>
      <c r="O192" s="77"/>
      <c r="P192" s="77"/>
      <c r="Q192" s="47"/>
    </row>
    <row r="193" spans="1:17" ht="18" x14ac:dyDescent="0.25">
      <c r="A193" s="40"/>
      <c r="B193" s="72"/>
      <c r="C193" s="72"/>
      <c r="D193" s="23"/>
      <c r="F193" s="78"/>
      <c r="G193" s="23"/>
      <c r="H193" s="78"/>
      <c r="I193" s="79"/>
      <c r="J193" s="79"/>
      <c r="K193" s="79"/>
      <c r="M193" s="79"/>
      <c r="O193" s="72"/>
      <c r="P193" s="77"/>
      <c r="Q193" s="47"/>
    </row>
    <row r="194" spans="1:17" ht="15.75" x14ac:dyDescent="0.25">
      <c r="A194" s="40"/>
      <c r="B194" s="77"/>
      <c r="C194" s="77"/>
      <c r="D194" s="23"/>
      <c r="F194" s="78"/>
      <c r="G194" s="23"/>
      <c r="H194" s="78"/>
      <c r="I194" s="79"/>
      <c r="J194" s="79"/>
      <c r="K194" s="79"/>
      <c r="L194" s="77"/>
      <c r="M194" s="79"/>
      <c r="N194" s="77"/>
      <c r="O194" s="77"/>
      <c r="P194" s="77"/>
      <c r="Q194" s="47"/>
    </row>
    <row r="195" spans="1:17" ht="18.75" thickBot="1" x14ac:dyDescent="0.3">
      <c r="A195" s="40"/>
      <c r="B195" s="77"/>
      <c r="C195" s="72"/>
      <c r="D195" s="64" t="s">
        <v>109</v>
      </c>
      <c r="E195" s="64"/>
      <c r="F195" s="64"/>
      <c r="G195" s="66" t="s">
        <v>2</v>
      </c>
      <c r="H195" s="66"/>
      <c r="I195" s="66" t="s">
        <v>4</v>
      </c>
      <c r="J195" s="66" t="s">
        <v>29</v>
      </c>
      <c r="K195" s="66" t="s">
        <v>30</v>
      </c>
      <c r="L195" s="66" t="s">
        <v>31</v>
      </c>
      <c r="M195" s="104" t="s">
        <v>3</v>
      </c>
      <c r="N195" s="72"/>
      <c r="O195" s="77"/>
      <c r="P195" s="77"/>
      <c r="Q195" s="47"/>
    </row>
    <row r="196" spans="1:17" ht="15.75" x14ac:dyDescent="0.25">
      <c r="A196" s="40"/>
      <c r="D196" s="23" t="s">
        <v>52</v>
      </c>
      <c r="E196" s="23"/>
      <c r="F196" s="23"/>
      <c r="G196" s="23" t="s">
        <v>25</v>
      </c>
      <c r="H196" s="24"/>
      <c r="I196" s="79">
        <v>2</v>
      </c>
      <c r="J196" s="79">
        <v>0</v>
      </c>
      <c r="K196" s="79">
        <v>0</v>
      </c>
      <c r="L196" s="79">
        <v>0</v>
      </c>
      <c r="M196" s="105">
        <v>4</v>
      </c>
      <c r="Q196" s="47"/>
    </row>
    <row r="197" spans="1:17" ht="15.75" x14ac:dyDescent="0.25">
      <c r="A197" s="40"/>
      <c r="D197" s="23" t="s">
        <v>112</v>
      </c>
      <c r="E197" s="23"/>
      <c r="F197" s="23"/>
      <c r="G197" s="23" t="s">
        <v>15</v>
      </c>
      <c r="H197" s="24"/>
      <c r="I197" s="79">
        <v>2</v>
      </c>
      <c r="J197" s="79">
        <v>4</v>
      </c>
      <c r="K197" s="79">
        <v>0</v>
      </c>
      <c r="L197" s="79">
        <v>4</v>
      </c>
      <c r="M197" s="105">
        <v>4</v>
      </c>
      <c r="Q197" s="47"/>
    </row>
    <row r="198" spans="1:17" ht="15.75" x14ac:dyDescent="0.25">
      <c r="A198" s="40"/>
      <c r="D198" s="23" t="s">
        <v>158</v>
      </c>
      <c r="E198" s="23"/>
      <c r="F198" s="23"/>
      <c r="G198" s="23" t="s">
        <v>131</v>
      </c>
      <c r="H198" s="24"/>
      <c r="I198" s="79">
        <v>2</v>
      </c>
      <c r="J198" s="79">
        <v>0</v>
      </c>
      <c r="K198" s="79">
        <v>2</v>
      </c>
      <c r="L198" s="79">
        <v>2</v>
      </c>
      <c r="M198" s="105">
        <v>2</v>
      </c>
      <c r="Q198" s="47"/>
    </row>
    <row r="199" spans="1:17" ht="15.75" x14ac:dyDescent="0.25">
      <c r="A199" s="40"/>
      <c r="D199" s="23" t="s">
        <v>174</v>
      </c>
      <c r="E199" s="23"/>
      <c r="F199" s="23"/>
      <c r="G199" s="23" t="s">
        <v>25</v>
      </c>
      <c r="H199" s="24"/>
      <c r="I199" s="79">
        <v>2</v>
      </c>
      <c r="J199" s="79">
        <v>0</v>
      </c>
      <c r="K199" s="79">
        <v>2</v>
      </c>
      <c r="L199" s="79">
        <v>2</v>
      </c>
      <c r="M199" s="105">
        <v>2</v>
      </c>
      <c r="Q199" s="47"/>
    </row>
    <row r="200" spans="1:17" ht="15.75" x14ac:dyDescent="0.25">
      <c r="A200" s="40"/>
      <c r="D200" s="23" t="s">
        <v>123</v>
      </c>
      <c r="E200" s="23"/>
      <c r="F200" s="23"/>
      <c r="G200" s="23" t="s">
        <v>23</v>
      </c>
      <c r="H200" s="24"/>
      <c r="I200" s="79">
        <v>2</v>
      </c>
      <c r="J200" s="79">
        <v>0</v>
      </c>
      <c r="K200" s="79">
        <v>1</v>
      </c>
      <c r="L200" s="79">
        <v>1</v>
      </c>
      <c r="M200" s="105">
        <v>2</v>
      </c>
      <c r="Q200" s="47"/>
    </row>
    <row r="201" spans="1:17" ht="15.75" x14ac:dyDescent="0.25">
      <c r="A201" s="40"/>
      <c r="D201" s="23" t="s">
        <v>156</v>
      </c>
      <c r="E201" s="23"/>
      <c r="F201" s="23"/>
      <c r="G201" s="23" t="s">
        <v>131</v>
      </c>
      <c r="H201" s="24"/>
      <c r="I201" s="79">
        <v>2</v>
      </c>
      <c r="J201" s="79">
        <v>0</v>
      </c>
      <c r="K201" s="79">
        <v>0</v>
      </c>
      <c r="L201" s="79">
        <v>0</v>
      </c>
      <c r="M201" s="105">
        <v>2</v>
      </c>
      <c r="Q201" s="47"/>
    </row>
    <row r="202" spans="1:17" ht="15.75" x14ac:dyDescent="0.25">
      <c r="A202" s="40"/>
      <c r="D202" s="23" t="s">
        <v>173</v>
      </c>
      <c r="E202" s="23"/>
      <c r="F202" s="23"/>
      <c r="G202" s="16" t="s">
        <v>138</v>
      </c>
      <c r="H202" s="24"/>
      <c r="I202" s="79">
        <v>2</v>
      </c>
      <c r="J202" s="79">
        <v>0</v>
      </c>
      <c r="K202" s="79">
        <v>0</v>
      </c>
      <c r="L202" s="79">
        <v>0</v>
      </c>
      <c r="M202" s="105">
        <v>2</v>
      </c>
      <c r="Q202" s="47"/>
    </row>
    <row r="203" spans="1:17" ht="15.75" x14ac:dyDescent="0.25">
      <c r="A203" s="40"/>
      <c r="D203" s="23" t="s">
        <v>49</v>
      </c>
      <c r="E203" s="23"/>
      <c r="F203" s="23"/>
      <c r="G203" s="16" t="s">
        <v>138</v>
      </c>
      <c r="H203" s="24"/>
      <c r="I203" s="79">
        <v>2</v>
      </c>
      <c r="J203" s="79">
        <v>0</v>
      </c>
      <c r="K203" s="79">
        <v>0</v>
      </c>
      <c r="L203" s="79">
        <v>0</v>
      </c>
      <c r="M203" s="105">
        <v>2</v>
      </c>
      <c r="Q203" s="47"/>
    </row>
    <row r="204" spans="1:17" ht="15.75" x14ac:dyDescent="0.25">
      <c r="A204" s="40"/>
      <c r="D204" s="23" t="s">
        <v>68</v>
      </c>
      <c r="E204" s="23"/>
      <c r="F204" s="23"/>
      <c r="G204" s="23" t="s">
        <v>23</v>
      </c>
      <c r="H204" s="24"/>
      <c r="I204" s="79">
        <v>2</v>
      </c>
      <c r="J204" s="79">
        <v>0</v>
      </c>
      <c r="K204" s="79">
        <v>0</v>
      </c>
      <c r="L204" s="79">
        <v>0</v>
      </c>
      <c r="M204" s="105">
        <v>2</v>
      </c>
      <c r="Q204" s="47"/>
    </row>
    <row r="205" spans="1:17" ht="15.75" x14ac:dyDescent="0.25">
      <c r="A205" s="40"/>
      <c r="D205" s="23" t="s">
        <v>92</v>
      </c>
      <c r="E205" s="23"/>
      <c r="F205" s="23"/>
      <c r="G205" s="16" t="s">
        <v>21</v>
      </c>
      <c r="H205" s="24"/>
      <c r="I205" s="79">
        <v>2</v>
      </c>
      <c r="J205" s="79">
        <v>0</v>
      </c>
      <c r="K205" s="79">
        <v>0</v>
      </c>
      <c r="L205" s="79">
        <v>0</v>
      </c>
      <c r="M205" s="105">
        <v>2</v>
      </c>
      <c r="Q205" s="40"/>
    </row>
    <row r="206" spans="1:17" ht="15.75" x14ac:dyDescent="0.25">
      <c r="A206" s="40"/>
      <c r="D206" s="23" t="s">
        <v>38</v>
      </c>
      <c r="E206" s="23"/>
      <c r="F206" s="23"/>
      <c r="G206" s="23" t="s">
        <v>25</v>
      </c>
      <c r="H206" s="24"/>
      <c r="I206" s="79">
        <v>2</v>
      </c>
      <c r="J206" s="79">
        <v>1</v>
      </c>
      <c r="K206" s="79">
        <v>1</v>
      </c>
      <c r="L206" s="79">
        <v>2</v>
      </c>
      <c r="M206" s="105">
        <v>2</v>
      </c>
      <c r="Q206" s="40"/>
    </row>
    <row r="207" spans="1:17" ht="15.75" x14ac:dyDescent="0.25">
      <c r="A207" s="40"/>
      <c r="Q207" s="40"/>
    </row>
    <row r="208" spans="1:17" ht="15.75" x14ac:dyDescent="0.25">
      <c r="A208" s="40"/>
      <c r="Q208" s="40"/>
    </row>
    <row r="209" spans="1:17" ht="15.75" x14ac:dyDescent="0.25">
      <c r="A209" s="40"/>
      <c r="Q209" s="40"/>
    </row>
    <row r="210" spans="1:17" ht="15.75" x14ac:dyDescent="0.25">
      <c r="A210" s="40"/>
      <c r="Q210" s="45"/>
    </row>
    <row r="211" spans="1:17" ht="15.75" x14ac:dyDescent="0.25">
      <c r="A211" s="40"/>
      <c r="Q211" s="45"/>
    </row>
    <row r="212" spans="1:17" ht="15.75" x14ac:dyDescent="0.25">
      <c r="A212" s="40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sortState xmlns:xlrd2="http://schemas.microsoft.com/office/spreadsheetml/2017/richdata2" ref="B156:P157">
    <sortCondition descending="1" ref="J156:J157"/>
  </sortState>
  <mergeCells count="113">
    <mergeCell ref="B146:P146"/>
    <mergeCell ref="D147:N147"/>
    <mergeCell ref="B161:P161"/>
    <mergeCell ref="B174:P174"/>
    <mergeCell ref="AG98:AH98"/>
    <mergeCell ref="AG101:AH101"/>
    <mergeCell ref="CF133:CG133"/>
    <mergeCell ref="BH134:BI134"/>
    <mergeCell ref="CF134:CG134"/>
    <mergeCell ref="BH135:BI135"/>
    <mergeCell ref="CF135:CG135"/>
    <mergeCell ref="BH136:BI136"/>
    <mergeCell ref="CF136:CG136"/>
    <mergeCell ref="AG117:AH117"/>
    <mergeCell ref="AG118:AH118"/>
    <mergeCell ref="AG119:AH119"/>
    <mergeCell ref="AG120:AH120"/>
    <mergeCell ref="AG121:AH121"/>
    <mergeCell ref="BH133:BI133"/>
    <mergeCell ref="AG111:AH111"/>
    <mergeCell ref="AG112:AH112"/>
    <mergeCell ref="AG113:AH113"/>
    <mergeCell ref="AG114:AH114"/>
    <mergeCell ref="AG115:AH115"/>
    <mergeCell ref="AG116:AH116"/>
    <mergeCell ref="U95:AL95"/>
    <mergeCell ref="AG97:AH97"/>
    <mergeCell ref="AG99:AH99"/>
    <mergeCell ref="AG100:AH100"/>
    <mergeCell ref="U108:AL108"/>
    <mergeCell ref="AG87:AH87"/>
    <mergeCell ref="AG88:AH88"/>
    <mergeCell ref="AG89:AH89"/>
    <mergeCell ref="AG90:AH90"/>
    <mergeCell ref="AG91:AH91"/>
    <mergeCell ref="AG92:AH92"/>
    <mergeCell ref="CI80:CM80"/>
    <mergeCell ref="AG82:AH82"/>
    <mergeCell ref="AG83:AH83"/>
    <mergeCell ref="AG84:AH84"/>
    <mergeCell ref="AG85:AH85"/>
    <mergeCell ref="AG86:AH86"/>
    <mergeCell ref="BA78:BE78"/>
    <mergeCell ref="BF78:BJ78"/>
    <mergeCell ref="BK78:BO78"/>
    <mergeCell ref="U79:AL79"/>
    <mergeCell ref="BY80:CC80"/>
    <mergeCell ref="CD80:CH80"/>
    <mergeCell ref="BA77:BE77"/>
    <mergeCell ref="BF77:BJ77"/>
    <mergeCell ref="BK77:BO77"/>
    <mergeCell ref="BY77:CC77"/>
    <mergeCell ref="CD77:CH77"/>
    <mergeCell ref="CI77:CM77"/>
    <mergeCell ref="B73:P73"/>
    <mergeCell ref="S73:AQ73"/>
    <mergeCell ref="AT73:BO73"/>
    <mergeCell ref="BR73:CM73"/>
    <mergeCell ref="D74:N74"/>
    <mergeCell ref="S74:AQ74"/>
    <mergeCell ref="AT74:BO74"/>
    <mergeCell ref="BR74:CM74"/>
    <mergeCell ref="AG41:AH41"/>
    <mergeCell ref="AG42:AH42"/>
    <mergeCell ref="AG43:AH43"/>
    <mergeCell ref="AG44:AH44"/>
    <mergeCell ref="AG45:AH45"/>
    <mergeCell ref="AG46:AH46"/>
    <mergeCell ref="AG31:AH31"/>
    <mergeCell ref="U35:AL35"/>
    <mergeCell ref="AG37:AH37"/>
    <mergeCell ref="AG38:AH38"/>
    <mergeCell ref="AG39:AH39"/>
    <mergeCell ref="AG40:AH40"/>
    <mergeCell ref="AG25:AH25"/>
    <mergeCell ref="AG26:AH26"/>
    <mergeCell ref="AG27:AH27"/>
    <mergeCell ref="AG28:AH28"/>
    <mergeCell ref="AG29:AH29"/>
    <mergeCell ref="AG30:AH30"/>
    <mergeCell ref="AG15:AH15"/>
    <mergeCell ref="AG16:AH16"/>
    <mergeCell ref="U20:AL20"/>
    <mergeCell ref="AG22:AH22"/>
    <mergeCell ref="AG23:AH23"/>
    <mergeCell ref="AG24:AH24"/>
    <mergeCell ref="AG9:AH9"/>
    <mergeCell ref="AG10:AH10"/>
    <mergeCell ref="AG11:AH11"/>
    <mergeCell ref="AG12:AH12"/>
    <mergeCell ref="AG13:AH13"/>
    <mergeCell ref="E14:F14"/>
    <mergeCell ref="AG14:AH14"/>
    <mergeCell ref="U5:AL5"/>
    <mergeCell ref="BA5:BE5"/>
    <mergeCell ref="BF5:BJ5"/>
    <mergeCell ref="BK5:BO5"/>
    <mergeCell ref="AG7:AH7"/>
    <mergeCell ref="AG8:AH8"/>
    <mergeCell ref="BA4:BE4"/>
    <mergeCell ref="BF4:BJ4"/>
    <mergeCell ref="BK4:BO4"/>
    <mergeCell ref="BY4:CC4"/>
    <mergeCell ref="CD4:CH4"/>
    <mergeCell ref="CI4:CM4"/>
    <mergeCell ref="B1:P1"/>
    <mergeCell ref="S1:AQ1"/>
    <mergeCell ref="AT1:BO1"/>
    <mergeCell ref="BR1:CM1"/>
    <mergeCell ref="G2:M2"/>
    <mergeCell ref="S2:AQ2"/>
    <mergeCell ref="AT2:BO2"/>
    <mergeCell ref="BR2:CM2"/>
  </mergeCells>
  <conditionalFormatting sqref="Z130">
    <cfRule type="cellIs" dxfId="59" priority="10" operator="notEqual">
      <formula>$Z$129</formula>
    </cfRule>
  </conditionalFormatting>
  <conditionalFormatting sqref="AA130">
    <cfRule type="cellIs" dxfId="58" priority="9" operator="notEqual">
      <formula>$AA$129</formula>
    </cfRule>
  </conditionalFormatting>
  <conditionalFormatting sqref="AB130">
    <cfRule type="cellIs" dxfId="57" priority="8" operator="notEqual">
      <formula>$AB$129</formula>
    </cfRule>
  </conditionalFormatting>
  <conditionalFormatting sqref="AC130">
    <cfRule type="cellIs" dxfId="56" priority="7" operator="notEqual">
      <formula>$AC$129</formula>
    </cfRule>
  </conditionalFormatting>
  <conditionalFormatting sqref="AD130">
    <cfRule type="cellIs" dxfId="55" priority="6" operator="notEqual">
      <formula>$AD$129</formula>
    </cfRule>
  </conditionalFormatting>
  <conditionalFormatting sqref="BY121">
    <cfRule type="cellIs" dxfId="54" priority="5" operator="notEqual">
      <formula>$BY$119</formula>
    </cfRule>
  </conditionalFormatting>
  <conditionalFormatting sqref="BZ121">
    <cfRule type="cellIs" dxfId="53" priority="4" operator="notEqual">
      <formula>$BZ$119</formula>
    </cfRule>
  </conditionalFormatting>
  <conditionalFormatting sqref="CA121">
    <cfRule type="cellIs" dxfId="52" priority="3" operator="notEqual">
      <formula>$CA$119</formula>
    </cfRule>
  </conditionalFormatting>
  <conditionalFormatting sqref="CB121">
    <cfRule type="cellIs" dxfId="51" priority="2" operator="notEqual">
      <formula>$CB$119</formula>
    </cfRule>
  </conditionalFormatting>
  <conditionalFormatting sqref="CC121">
    <cfRule type="cellIs" dxfId="50" priority="1" operator="notEqual">
      <formula>$CC$119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8FB0-F24A-452B-851A-10EC97595D96}">
  <dimension ref="A1:CN214"/>
  <sheetViews>
    <sheetView topLeftCell="A194" zoomScale="70" zoomScaleNormal="70" zoomScaleSheetLayoutView="78" workbookViewId="0">
      <selection activeCell="A217" sqref="A217:XFD355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5" width="2.7109375" customWidth="1"/>
    <col min="46" max="46" width="5.85546875" customWidth="1"/>
    <col min="47" max="49" width="6" customWidth="1"/>
    <col min="50" max="50" width="3.7109375" customWidth="1"/>
    <col min="51" max="51" width="4.7109375" customWidth="1"/>
    <col min="52" max="52" width="18.7109375" customWidth="1"/>
    <col min="53" max="53" width="7.7109375" customWidth="1"/>
    <col min="54" max="57" width="6.7109375" customWidth="1"/>
    <col min="58" max="58" width="7.7109375" customWidth="1"/>
    <col min="59" max="62" width="6.7109375" customWidth="1"/>
    <col min="63" max="63" width="7.7109375" customWidth="1"/>
    <col min="64" max="67" width="6.7109375" customWidth="1"/>
    <col min="68" max="69" width="2.7109375" customWidth="1"/>
    <col min="70" max="70" width="5.85546875" customWidth="1"/>
    <col min="71" max="73" width="6" customWidth="1"/>
    <col min="74" max="74" width="5.7109375" customWidth="1"/>
    <col min="75" max="75" width="4.7109375" customWidth="1"/>
    <col min="76" max="76" width="14.7109375" customWidth="1"/>
    <col min="77" max="77" width="7.7109375" customWidth="1"/>
    <col min="78" max="81" width="6.7109375" customWidth="1"/>
    <col min="82" max="82" width="7.7109375" customWidth="1"/>
    <col min="83" max="86" width="6.7109375" customWidth="1"/>
    <col min="87" max="87" width="8.28515625" customWidth="1"/>
    <col min="88" max="91" width="6.7109375" customWidth="1"/>
    <col min="92" max="92" width="2.7109375" customWidth="1"/>
  </cols>
  <sheetData>
    <row r="1" spans="1:92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  <c r="AS1" s="45"/>
      <c r="AT1" s="109" t="s">
        <v>394</v>
      </c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45"/>
      <c r="BQ1" s="45"/>
      <c r="BR1" s="109" t="s">
        <v>394</v>
      </c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45"/>
    </row>
    <row r="2" spans="1:92" ht="18.600000000000001" customHeight="1" x14ac:dyDescent="0.3">
      <c r="A2" s="40"/>
      <c r="B2" s="28" t="s">
        <v>108</v>
      </c>
      <c r="C2" s="28">
        <v>23</v>
      </c>
      <c r="D2" s="27"/>
      <c r="E2" s="27"/>
      <c r="F2" s="27"/>
      <c r="G2" s="110" t="s">
        <v>752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S2" s="110" t="s">
        <v>1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45"/>
      <c r="AS2" s="40"/>
      <c r="AT2" s="110" t="s">
        <v>755</v>
      </c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45"/>
      <c r="BQ2" s="40"/>
      <c r="BR2" s="110" t="s">
        <v>127</v>
      </c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45"/>
    </row>
    <row r="3" spans="1:92" ht="15.95" customHeight="1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22</v>
      </c>
      <c r="Q3" s="40"/>
      <c r="R3" s="40"/>
      <c r="AN3" s="24"/>
      <c r="AQ3" s="24"/>
      <c r="AR3" s="45"/>
      <c r="AS3" s="40"/>
      <c r="BP3" s="45"/>
      <c r="BQ3" s="40"/>
      <c r="CN3" s="45"/>
    </row>
    <row r="4" spans="1:92" ht="15.95" customHeight="1" x14ac:dyDescent="0.25">
      <c r="A4" s="40"/>
      <c r="B4" s="5" t="s">
        <v>707</v>
      </c>
      <c r="C4" s="6" t="s">
        <v>131</v>
      </c>
      <c r="D4" s="11"/>
      <c r="E4" s="6"/>
      <c r="F4" s="11"/>
      <c r="G4" s="5">
        <v>1</v>
      </c>
      <c r="H4" s="5">
        <v>0</v>
      </c>
      <c r="I4" s="5">
        <v>0</v>
      </c>
      <c r="J4" s="5">
        <f>2*G4+I4</f>
        <v>2</v>
      </c>
      <c r="K4" s="38">
        <f t="shared" ref="K4:K7" si="0">+J4/((G4+H4+I4)*2)</f>
        <v>1</v>
      </c>
      <c r="L4" s="5">
        <f>+$BB$19</f>
        <v>2</v>
      </c>
      <c r="M4" s="5">
        <v>1</v>
      </c>
      <c r="N4" s="5">
        <f>+$BC$19</f>
        <v>4</v>
      </c>
      <c r="O4" s="5">
        <f>+$BE$19</f>
        <v>2</v>
      </c>
      <c r="P4" s="5">
        <v>1</v>
      </c>
      <c r="Q4" s="46"/>
      <c r="R4" s="40"/>
      <c r="AN4" s="24"/>
      <c r="AO4" s="5"/>
      <c r="AQ4" s="24"/>
      <c r="AR4" s="45"/>
      <c r="AS4" s="40"/>
      <c r="AV4" s="30"/>
      <c r="AW4" s="23"/>
      <c r="AY4" s="23"/>
      <c r="AZ4" s="2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45"/>
      <c r="BQ4" s="40"/>
      <c r="BT4" s="30"/>
      <c r="BU4" s="23"/>
      <c r="BW4" s="23"/>
      <c r="BX4" s="23"/>
      <c r="BY4" s="106" t="s">
        <v>752</v>
      </c>
      <c r="BZ4" s="107"/>
      <c r="CA4" s="107"/>
      <c r="CB4" s="107"/>
      <c r="CC4" s="108"/>
      <c r="CD4" s="111" t="s">
        <v>756</v>
      </c>
      <c r="CE4" s="112"/>
      <c r="CF4" s="112"/>
      <c r="CG4" s="112"/>
      <c r="CH4" s="113"/>
      <c r="CI4" s="106" t="s">
        <v>757</v>
      </c>
      <c r="CJ4" s="107"/>
      <c r="CK4" s="107"/>
      <c r="CL4" s="107"/>
      <c r="CM4" s="108"/>
      <c r="CN4" s="45"/>
    </row>
    <row r="5" spans="1:92" ht="15.95" customHeight="1" thickBot="1" x14ac:dyDescent="0.3">
      <c r="A5" s="40"/>
      <c r="B5" s="5" t="s">
        <v>708</v>
      </c>
      <c r="C5" s="6" t="s">
        <v>23</v>
      </c>
      <c r="D5" s="11"/>
      <c r="E5" s="6"/>
      <c r="F5" s="11"/>
      <c r="G5" s="5">
        <v>1</v>
      </c>
      <c r="H5" s="5">
        <v>0</v>
      </c>
      <c r="I5" s="5">
        <v>0</v>
      </c>
      <c r="J5" s="5">
        <f t="shared" ref="J5:J7" si="1">2*G5+I5</f>
        <v>2</v>
      </c>
      <c r="K5" s="38">
        <f t="shared" si="0"/>
        <v>1</v>
      </c>
      <c r="L5" s="5">
        <f>+$BB$92</f>
        <v>1</v>
      </c>
      <c r="M5" s="5">
        <v>0</v>
      </c>
      <c r="N5" s="5">
        <f>+$BC$92</f>
        <v>2</v>
      </c>
      <c r="O5" s="5">
        <f>+$BE$92</f>
        <v>4</v>
      </c>
      <c r="P5" s="5">
        <v>2</v>
      </c>
      <c r="Q5" s="46"/>
      <c r="R5" s="40"/>
      <c r="U5" s="117" t="s">
        <v>741</v>
      </c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N5" s="24"/>
      <c r="AO5" s="5"/>
      <c r="AQ5" s="24"/>
      <c r="AR5" s="45"/>
      <c r="AS5" s="40"/>
      <c r="AV5" s="30"/>
      <c r="AW5" s="23"/>
      <c r="AY5" s="23"/>
      <c r="AZ5" s="23"/>
      <c r="BA5" s="106" t="s">
        <v>752</v>
      </c>
      <c r="BB5" s="107"/>
      <c r="BC5" s="107"/>
      <c r="BD5" s="107"/>
      <c r="BE5" s="108"/>
      <c r="BF5" s="111" t="s">
        <v>756</v>
      </c>
      <c r="BG5" s="112"/>
      <c r="BH5" s="112"/>
      <c r="BI5" s="112"/>
      <c r="BJ5" s="113"/>
      <c r="BK5" s="106" t="s">
        <v>757</v>
      </c>
      <c r="BL5" s="107"/>
      <c r="BM5" s="107"/>
      <c r="BN5" s="107"/>
      <c r="BO5" s="108"/>
      <c r="BP5" s="45"/>
      <c r="BQ5" s="40"/>
      <c r="BR5" s="43" t="s">
        <v>150</v>
      </c>
      <c r="BS5" s="31" t="s">
        <v>152</v>
      </c>
      <c r="BT5" s="31"/>
      <c r="BU5" s="31"/>
      <c r="BV5" s="31"/>
      <c r="BW5" s="31"/>
      <c r="BX5" s="103"/>
      <c r="BY5" s="100" t="s">
        <v>4</v>
      </c>
      <c r="BZ5" s="101" t="s">
        <v>29</v>
      </c>
      <c r="CA5" s="101" t="s">
        <v>30</v>
      </c>
      <c r="CB5" s="101" t="s">
        <v>31</v>
      </c>
      <c r="CC5" s="102" t="s">
        <v>3</v>
      </c>
      <c r="CD5" s="97" t="s">
        <v>4</v>
      </c>
      <c r="CE5" s="98" t="s">
        <v>29</v>
      </c>
      <c r="CF5" s="98" t="s">
        <v>30</v>
      </c>
      <c r="CG5" s="98" t="s">
        <v>31</v>
      </c>
      <c r="CH5" s="99" t="s">
        <v>3</v>
      </c>
      <c r="CI5" s="100" t="s">
        <v>4</v>
      </c>
      <c r="CJ5" s="101" t="s">
        <v>29</v>
      </c>
      <c r="CK5" s="101" t="s">
        <v>30</v>
      </c>
      <c r="CL5" s="101" t="s">
        <v>31</v>
      </c>
      <c r="CM5" s="102" t="s">
        <v>3</v>
      </c>
      <c r="CN5" s="45"/>
    </row>
    <row r="6" spans="1:92" ht="15.95" customHeight="1" thickBot="1" x14ac:dyDescent="0.3">
      <c r="A6" s="40"/>
      <c r="B6" s="5" t="s">
        <v>732</v>
      </c>
      <c r="C6" s="6" t="s">
        <v>132</v>
      </c>
      <c r="D6" s="11"/>
      <c r="E6" s="11"/>
      <c r="F6" s="11"/>
      <c r="G6" s="5">
        <v>0</v>
      </c>
      <c r="H6" s="5">
        <v>1</v>
      </c>
      <c r="I6" s="5">
        <v>0</v>
      </c>
      <c r="J6" s="5">
        <f t="shared" si="1"/>
        <v>0</v>
      </c>
      <c r="K6" s="38">
        <f t="shared" si="0"/>
        <v>0</v>
      </c>
      <c r="L6" s="5">
        <f>+$BB$32</f>
        <v>0</v>
      </c>
      <c r="M6" s="5">
        <v>1</v>
      </c>
      <c r="N6" s="5">
        <f>+$BC$32</f>
        <v>0</v>
      </c>
      <c r="O6" s="5">
        <f>+$BE$32</f>
        <v>4</v>
      </c>
      <c r="P6" s="5">
        <v>7</v>
      </c>
      <c r="Q6" s="46"/>
      <c r="R6" s="40"/>
      <c r="AN6" s="24"/>
      <c r="AO6" s="5"/>
      <c r="AQ6" s="24"/>
      <c r="AR6" s="45"/>
      <c r="AS6" s="40"/>
      <c r="AT6" s="24" t="s">
        <v>150</v>
      </c>
      <c r="AU6" s="23" t="s">
        <v>114</v>
      </c>
      <c r="AV6" s="23"/>
      <c r="AW6" s="23"/>
      <c r="AX6" s="23"/>
      <c r="AY6" s="23" t="s">
        <v>151</v>
      </c>
      <c r="AZ6" s="10" t="s">
        <v>28</v>
      </c>
      <c r="BA6" s="100" t="s">
        <v>4</v>
      </c>
      <c r="BB6" s="101" t="s">
        <v>29</v>
      </c>
      <c r="BC6" s="101" t="s">
        <v>30</v>
      </c>
      <c r="BD6" s="101" t="s">
        <v>31</v>
      </c>
      <c r="BE6" s="102" t="s">
        <v>3</v>
      </c>
      <c r="BF6" s="97" t="s">
        <v>4</v>
      </c>
      <c r="BG6" s="98" t="s">
        <v>29</v>
      </c>
      <c r="BH6" s="98" t="s">
        <v>30</v>
      </c>
      <c r="BI6" s="98" t="s">
        <v>31</v>
      </c>
      <c r="BJ6" s="99" t="s">
        <v>3</v>
      </c>
      <c r="BK6" s="100" t="s">
        <v>4</v>
      </c>
      <c r="BL6" s="101" t="s">
        <v>29</v>
      </c>
      <c r="BM6" s="101" t="s">
        <v>30</v>
      </c>
      <c r="BN6" s="101" t="s">
        <v>31</v>
      </c>
      <c r="BO6" s="102" t="s">
        <v>3</v>
      </c>
      <c r="BP6" s="45"/>
      <c r="BQ6" s="40"/>
      <c r="BR6" s="30">
        <v>8.5</v>
      </c>
      <c r="BS6" s="23" t="s">
        <v>553</v>
      </c>
      <c r="BT6" s="23"/>
      <c r="BU6" s="23"/>
      <c r="BV6" s="23"/>
      <c r="BW6" s="24"/>
      <c r="BX6" s="23"/>
      <c r="BY6" s="84">
        <v>0</v>
      </c>
      <c r="BZ6" s="24">
        <v>0</v>
      </c>
      <c r="CA6" s="24">
        <v>0</v>
      </c>
      <c r="CB6" s="24">
        <f t="shared" ref="CB6:CB54" si="2">+BZ6+CA6</f>
        <v>0</v>
      </c>
      <c r="CC6" s="85">
        <v>0</v>
      </c>
      <c r="CD6" s="84">
        <f t="shared" ref="CD6:CD54" si="3">+CI6+BY6</f>
        <v>2</v>
      </c>
      <c r="CE6" s="24">
        <f t="shared" ref="CE6:CE54" si="4">+CJ6+BZ6</f>
        <v>0</v>
      </c>
      <c r="CF6" s="24">
        <f t="shared" ref="CF6:CF54" si="5">+CK6+CA6</f>
        <v>0</v>
      </c>
      <c r="CG6" s="24">
        <f t="shared" ref="CG6:CG54" si="6">+CL6+CB6</f>
        <v>0</v>
      </c>
      <c r="CH6" s="85">
        <f t="shared" ref="CH6:CH54" si="7">+CM6+CC6</f>
        <v>0</v>
      </c>
      <c r="CI6" s="24">
        <v>2</v>
      </c>
      <c r="CJ6" s="24">
        <v>0</v>
      </c>
      <c r="CK6" s="24">
        <v>0</v>
      </c>
      <c r="CL6" s="24">
        <f t="shared" ref="CL6:CL9" si="8">+CJ6+CK6</f>
        <v>0</v>
      </c>
      <c r="CM6" s="85">
        <v>0</v>
      </c>
      <c r="CN6" s="45"/>
    </row>
    <row r="7" spans="1:92" ht="15.95" customHeight="1" thickBot="1" x14ac:dyDescent="0.3">
      <c r="A7" s="40"/>
      <c r="B7" s="4" t="s">
        <v>712</v>
      </c>
      <c r="C7" s="2" t="s">
        <v>21</v>
      </c>
      <c r="D7" s="80"/>
      <c r="E7" s="2"/>
      <c r="F7" s="80"/>
      <c r="G7" s="4">
        <v>0</v>
      </c>
      <c r="H7" s="4">
        <v>1</v>
      </c>
      <c r="I7" s="4">
        <v>0</v>
      </c>
      <c r="J7" s="4">
        <f t="shared" si="1"/>
        <v>0</v>
      </c>
      <c r="K7" s="81">
        <f t="shared" si="0"/>
        <v>0</v>
      </c>
      <c r="L7" s="4">
        <f>+$BB$105</f>
        <v>1</v>
      </c>
      <c r="M7" s="4">
        <v>2</v>
      </c>
      <c r="N7" s="4">
        <f>+$BC$105</f>
        <v>2</v>
      </c>
      <c r="O7" s="4">
        <f>+$BE$105</f>
        <v>4</v>
      </c>
      <c r="P7" s="4">
        <v>8</v>
      </c>
      <c r="Q7" s="46"/>
      <c r="R7" s="40"/>
      <c r="U7" s="42" t="s">
        <v>150</v>
      </c>
      <c r="V7" s="10" t="s">
        <v>1</v>
      </c>
      <c r="W7" s="10"/>
      <c r="X7" s="10"/>
      <c r="Y7" s="10"/>
      <c r="Z7" s="10" t="s">
        <v>2</v>
      </c>
      <c r="AA7" s="10"/>
      <c r="AB7" s="10"/>
      <c r="AC7" s="42" t="s">
        <v>4</v>
      </c>
      <c r="AD7" s="42" t="s">
        <v>8</v>
      </c>
      <c r="AE7" s="42" t="s">
        <v>9</v>
      </c>
      <c r="AF7" s="42" t="s">
        <v>10</v>
      </c>
      <c r="AG7" s="114" t="s">
        <v>100</v>
      </c>
      <c r="AH7" s="114"/>
      <c r="AI7" s="42" t="s">
        <v>5</v>
      </c>
      <c r="AJ7" s="42" t="s">
        <v>7</v>
      </c>
      <c r="AK7" s="42" t="s">
        <v>6</v>
      </c>
      <c r="AL7" s="42" t="s">
        <v>101</v>
      </c>
      <c r="AN7" s="24"/>
      <c r="AO7" s="5"/>
      <c r="AQ7" s="24"/>
      <c r="AR7" s="45"/>
      <c r="AS7" s="40"/>
      <c r="AT7" s="12" t="s">
        <v>131</v>
      </c>
      <c r="AU7" s="12"/>
      <c r="AV7" s="12"/>
      <c r="AW7" s="12"/>
      <c r="AX7" s="12"/>
      <c r="AY7" s="14" t="s">
        <v>135</v>
      </c>
      <c r="BA7" s="84">
        <v>2</v>
      </c>
      <c r="BB7" s="24">
        <v>0</v>
      </c>
      <c r="BC7" s="24">
        <v>1</v>
      </c>
      <c r="BD7" s="24">
        <f t="shared" ref="BD7" si="9">+BB7+BC7</f>
        <v>1</v>
      </c>
      <c r="BE7" s="85">
        <v>0</v>
      </c>
      <c r="BF7" s="84">
        <f t="shared" ref="BF7:BJ18" si="10">+BK7+BA7</f>
        <v>27</v>
      </c>
      <c r="BG7" s="24">
        <f t="shared" si="10"/>
        <v>4</v>
      </c>
      <c r="BH7" s="24">
        <f t="shared" si="10"/>
        <v>4</v>
      </c>
      <c r="BI7" s="24">
        <f t="shared" si="10"/>
        <v>8</v>
      </c>
      <c r="BJ7" s="85">
        <f t="shared" si="10"/>
        <v>2</v>
      </c>
      <c r="BK7" s="24">
        <v>25</v>
      </c>
      <c r="BL7" s="24">
        <v>4</v>
      </c>
      <c r="BM7" s="24">
        <v>3</v>
      </c>
      <c r="BN7" s="24">
        <f t="shared" ref="BN7:BN18" si="11">+BL7+BM7</f>
        <v>7</v>
      </c>
      <c r="BO7" s="85">
        <v>2</v>
      </c>
      <c r="BP7" s="45"/>
      <c r="BQ7" s="40"/>
      <c r="BR7" s="30">
        <v>9</v>
      </c>
      <c r="BS7" s="23" t="s">
        <v>449</v>
      </c>
      <c r="BT7" s="23"/>
      <c r="BU7" s="23"/>
      <c r="BV7" s="23"/>
      <c r="BW7" s="24"/>
      <c r="BX7" s="23"/>
      <c r="BY7" s="84">
        <v>0</v>
      </c>
      <c r="BZ7" s="24">
        <v>0</v>
      </c>
      <c r="CA7" s="24">
        <v>0</v>
      </c>
      <c r="CB7" s="24">
        <f t="shared" si="2"/>
        <v>0</v>
      </c>
      <c r="CC7" s="85">
        <v>0</v>
      </c>
      <c r="CD7" s="84">
        <f t="shared" si="3"/>
        <v>2</v>
      </c>
      <c r="CE7" s="24">
        <f t="shared" si="4"/>
        <v>0</v>
      </c>
      <c r="CF7" s="24">
        <f t="shared" si="5"/>
        <v>0</v>
      </c>
      <c r="CG7" s="24">
        <f t="shared" si="6"/>
        <v>0</v>
      </c>
      <c r="CH7" s="85">
        <f t="shared" si="7"/>
        <v>0</v>
      </c>
      <c r="CI7" s="24">
        <v>2</v>
      </c>
      <c r="CJ7" s="24">
        <v>0</v>
      </c>
      <c r="CK7" s="24">
        <v>0</v>
      </c>
      <c r="CL7" s="24">
        <f t="shared" si="8"/>
        <v>0</v>
      </c>
      <c r="CM7" s="85">
        <v>0</v>
      </c>
      <c r="CN7" s="45"/>
    </row>
    <row r="8" spans="1:92" ht="15.95" customHeight="1" x14ac:dyDescent="0.25">
      <c r="A8" s="40"/>
      <c r="B8" s="9" t="s">
        <v>709</v>
      </c>
      <c r="C8" s="82" t="s">
        <v>160</v>
      </c>
      <c r="D8" s="35"/>
      <c r="E8" s="35"/>
      <c r="F8" s="35"/>
      <c r="G8" s="9">
        <v>1</v>
      </c>
      <c r="H8" s="9">
        <v>0</v>
      </c>
      <c r="I8" s="9">
        <v>0</v>
      </c>
      <c r="J8" s="9">
        <f>2*G8+I8</f>
        <v>2</v>
      </c>
      <c r="K8" s="83">
        <f>+J8/((G8+H8+I8)*2)</f>
        <v>1</v>
      </c>
      <c r="L8" s="9">
        <f>+$BB$58</f>
        <v>4</v>
      </c>
      <c r="M8" s="9">
        <v>2</v>
      </c>
      <c r="N8" s="9">
        <f>+$BC$58</f>
        <v>7</v>
      </c>
      <c r="O8" s="9">
        <f>+$BE$58</f>
        <v>0</v>
      </c>
      <c r="P8" s="9">
        <v>3</v>
      </c>
      <c r="Q8" s="46"/>
      <c r="R8" s="40"/>
      <c r="U8" s="30">
        <v>8</v>
      </c>
      <c r="V8" s="23" t="s">
        <v>18</v>
      </c>
      <c r="X8" s="23"/>
      <c r="Y8" s="23"/>
      <c r="Z8" s="23" t="s">
        <v>136</v>
      </c>
      <c r="AB8" s="24"/>
      <c r="AC8" s="24">
        <f t="shared" ref="AC8:AC9" si="12">+AD8+AE8+AF8</f>
        <v>17</v>
      </c>
      <c r="AD8" s="24">
        <f t="shared" ref="AD8:AF15" si="13">SUMIF($V$23:$V$30,$V8,AD$23:AD$30)+SUMIF($V$38:$V$45,$V8,AD$38:AD$45)</f>
        <v>11</v>
      </c>
      <c r="AE8" s="24">
        <f t="shared" si="13"/>
        <v>3</v>
      </c>
      <c r="AF8" s="24">
        <f t="shared" si="13"/>
        <v>3</v>
      </c>
      <c r="AG8" s="115">
        <f t="shared" ref="AG8:AG15" si="14">+(AD8*2+AF8)/(2*AC8)</f>
        <v>0.73529411764705888</v>
      </c>
      <c r="AH8" s="115"/>
      <c r="AI8" s="24">
        <f t="shared" ref="AI8:AK15" si="15">SUMIF($V$23:$V$30,$V8,AI$23:AI$30)+SUMIF($V$38:$V$45,$V8,AI$38:AI$45)</f>
        <v>35</v>
      </c>
      <c r="AJ8" s="24">
        <f t="shared" si="15"/>
        <v>0</v>
      </c>
      <c r="AK8" s="24">
        <f t="shared" si="15"/>
        <v>1</v>
      </c>
      <c r="AL8" s="26">
        <f t="shared" ref="AL8:AL15" si="16">+AI8/AC8</f>
        <v>2.0588235294117645</v>
      </c>
      <c r="AN8" s="24"/>
      <c r="AO8" s="5"/>
      <c r="AQ8" s="24"/>
      <c r="AR8" s="45"/>
      <c r="AS8" s="40"/>
      <c r="AT8" s="30">
        <v>8</v>
      </c>
      <c r="AU8" s="23" t="s">
        <v>18</v>
      </c>
      <c r="AV8" s="23"/>
      <c r="AW8" s="23"/>
      <c r="AX8" s="23"/>
      <c r="AY8" s="24">
        <v>47</v>
      </c>
      <c r="AZ8" s="23" t="s">
        <v>131</v>
      </c>
      <c r="BA8" s="84">
        <v>1</v>
      </c>
      <c r="BB8" s="24">
        <v>0</v>
      </c>
      <c r="BC8" s="24">
        <v>0</v>
      </c>
      <c r="BD8" s="24">
        <f t="shared" ref="BD8:BD18" si="17">+BB8+BC8</f>
        <v>0</v>
      </c>
      <c r="BE8" s="85">
        <v>0</v>
      </c>
      <c r="BF8" s="84">
        <f t="shared" si="10"/>
        <v>17</v>
      </c>
      <c r="BG8" s="24">
        <f t="shared" si="10"/>
        <v>0</v>
      </c>
      <c r="BH8" s="24">
        <f t="shared" si="10"/>
        <v>1</v>
      </c>
      <c r="BI8" s="24">
        <f t="shared" si="10"/>
        <v>1</v>
      </c>
      <c r="BJ8" s="85">
        <f t="shared" si="10"/>
        <v>0</v>
      </c>
      <c r="BK8" s="24">
        <v>16</v>
      </c>
      <c r="BL8" s="24">
        <v>0</v>
      </c>
      <c r="BM8" s="24">
        <v>1</v>
      </c>
      <c r="BN8" s="24">
        <f t="shared" si="11"/>
        <v>1</v>
      </c>
      <c r="BO8" s="85">
        <v>0</v>
      </c>
      <c r="BP8" s="45"/>
      <c r="BQ8" s="40"/>
      <c r="BR8" s="30">
        <v>8</v>
      </c>
      <c r="BS8" s="23" t="s">
        <v>492</v>
      </c>
      <c r="BT8" s="23"/>
      <c r="BU8" s="23"/>
      <c r="BV8" s="23"/>
      <c r="BW8" s="24"/>
      <c r="BX8" s="23"/>
      <c r="BY8" s="84">
        <v>1</v>
      </c>
      <c r="BZ8" s="24">
        <v>0</v>
      </c>
      <c r="CA8" s="24">
        <v>0</v>
      </c>
      <c r="CB8" s="24">
        <f t="shared" si="2"/>
        <v>0</v>
      </c>
      <c r="CC8" s="85">
        <v>0</v>
      </c>
      <c r="CD8" s="84">
        <f t="shared" si="3"/>
        <v>6</v>
      </c>
      <c r="CE8" s="24">
        <f t="shared" si="4"/>
        <v>1</v>
      </c>
      <c r="CF8" s="24">
        <f t="shared" si="5"/>
        <v>4</v>
      </c>
      <c r="CG8" s="24">
        <f t="shared" si="6"/>
        <v>5</v>
      </c>
      <c r="CH8" s="85">
        <f t="shared" si="7"/>
        <v>2</v>
      </c>
      <c r="CI8" s="24">
        <v>5</v>
      </c>
      <c r="CJ8" s="24">
        <v>1</v>
      </c>
      <c r="CK8" s="24">
        <v>4</v>
      </c>
      <c r="CL8" s="24">
        <f t="shared" si="8"/>
        <v>5</v>
      </c>
      <c r="CM8" s="85">
        <v>2</v>
      </c>
      <c r="CN8" s="45"/>
    </row>
    <row r="9" spans="1:92" ht="15.95" customHeight="1" x14ac:dyDescent="0.25">
      <c r="A9" s="40"/>
      <c r="B9" s="5" t="s">
        <v>711</v>
      </c>
      <c r="C9" s="6" t="s">
        <v>161</v>
      </c>
      <c r="D9" s="11"/>
      <c r="E9" s="6"/>
      <c r="F9" s="11"/>
      <c r="G9" s="5">
        <v>1</v>
      </c>
      <c r="H9" s="5">
        <v>0</v>
      </c>
      <c r="I9" s="5">
        <v>0</v>
      </c>
      <c r="J9" s="5">
        <f>2*G9+I9</f>
        <v>2</v>
      </c>
      <c r="K9" s="38">
        <f>+J9/((G9+H9+I9)*2)</f>
        <v>1</v>
      </c>
      <c r="L9" s="5">
        <f>+$BB$118</f>
        <v>3</v>
      </c>
      <c r="M9" s="5">
        <v>1</v>
      </c>
      <c r="N9" s="5">
        <f>+$BC$118</f>
        <v>4</v>
      </c>
      <c r="O9" s="5">
        <f>+$BE$118</f>
        <v>0</v>
      </c>
      <c r="P9" s="5">
        <v>5</v>
      </c>
      <c r="Q9" s="46"/>
      <c r="R9" s="40"/>
      <c r="U9" s="30">
        <v>7</v>
      </c>
      <c r="V9" s="23" t="s">
        <v>176</v>
      </c>
      <c r="X9" s="23"/>
      <c r="Y9" s="23"/>
      <c r="Z9" s="23" t="s">
        <v>23</v>
      </c>
      <c r="AB9" s="24"/>
      <c r="AC9" s="24">
        <f t="shared" si="12"/>
        <v>17</v>
      </c>
      <c r="AD9" s="24">
        <f t="shared" si="13"/>
        <v>11</v>
      </c>
      <c r="AE9" s="24">
        <f t="shared" si="13"/>
        <v>4</v>
      </c>
      <c r="AF9" s="24">
        <f t="shared" si="13"/>
        <v>2</v>
      </c>
      <c r="AG9" s="115">
        <f t="shared" si="14"/>
        <v>0.70588235294117652</v>
      </c>
      <c r="AH9" s="115"/>
      <c r="AI9" s="24">
        <f t="shared" si="15"/>
        <v>35</v>
      </c>
      <c r="AJ9" s="24">
        <f t="shared" si="15"/>
        <v>1</v>
      </c>
      <c r="AK9" s="24">
        <f t="shared" si="15"/>
        <v>3</v>
      </c>
      <c r="AL9" s="26">
        <f t="shared" si="16"/>
        <v>2.0588235294117645</v>
      </c>
      <c r="AN9" s="24"/>
      <c r="AO9" s="5"/>
      <c r="AQ9" s="24"/>
      <c r="AR9" s="45"/>
      <c r="AS9" s="40"/>
      <c r="AT9" s="30">
        <v>8.5</v>
      </c>
      <c r="AU9" s="23" t="s">
        <v>158</v>
      </c>
      <c r="AV9" s="23"/>
      <c r="AW9" s="23"/>
      <c r="AX9" s="23"/>
      <c r="AY9" s="24">
        <v>19</v>
      </c>
      <c r="AZ9" s="23" t="s">
        <v>131</v>
      </c>
      <c r="BA9" s="84">
        <v>1</v>
      </c>
      <c r="BB9" s="24">
        <v>0</v>
      </c>
      <c r="BC9" s="24">
        <v>1</v>
      </c>
      <c r="BD9" s="24">
        <f t="shared" si="17"/>
        <v>1</v>
      </c>
      <c r="BE9" s="85">
        <v>2</v>
      </c>
      <c r="BF9" s="84">
        <f t="shared" si="10"/>
        <v>23</v>
      </c>
      <c r="BG9" s="24">
        <f t="shared" si="10"/>
        <v>32</v>
      </c>
      <c r="BH9" s="24">
        <f t="shared" si="10"/>
        <v>23</v>
      </c>
      <c r="BI9" s="24">
        <f t="shared" si="10"/>
        <v>55</v>
      </c>
      <c r="BJ9" s="85">
        <f t="shared" si="10"/>
        <v>10</v>
      </c>
      <c r="BK9" s="24">
        <v>22</v>
      </c>
      <c r="BL9" s="24">
        <v>32</v>
      </c>
      <c r="BM9" s="24">
        <v>22</v>
      </c>
      <c r="BN9" s="24">
        <f t="shared" si="11"/>
        <v>54</v>
      </c>
      <c r="BO9" s="85">
        <v>8</v>
      </c>
      <c r="BP9" s="45"/>
      <c r="BQ9" s="40"/>
      <c r="BR9" s="30">
        <v>6</v>
      </c>
      <c r="BS9" s="23" t="s">
        <v>551</v>
      </c>
      <c r="BT9" s="23"/>
      <c r="BU9" s="23"/>
      <c r="BV9" s="23"/>
      <c r="BW9" s="24"/>
      <c r="BX9" s="23"/>
      <c r="BY9" s="84">
        <v>0</v>
      </c>
      <c r="BZ9" s="24">
        <v>0</v>
      </c>
      <c r="CA9" s="24">
        <v>0</v>
      </c>
      <c r="CB9" s="24">
        <f t="shared" si="2"/>
        <v>0</v>
      </c>
      <c r="CC9" s="85">
        <v>0</v>
      </c>
      <c r="CD9" s="84">
        <f t="shared" si="3"/>
        <v>1</v>
      </c>
      <c r="CE9" s="24">
        <f t="shared" si="4"/>
        <v>0</v>
      </c>
      <c r="CF9" s="24">
        <f t="shared" si="5"/>
        <v>0</v>
      </c>
      <c r="CG9" s="24">
        <f t="shared" si="6"/>
        <v>0</v>
      </c>
      <c r="CH9" s="85">
        <f t="shared" si="7"/>
        <v>0</v>
      </c>
      <c r="CI9" s="24">
        <v>1</v>
      </c>
      <c r="CJ9" s="24">
        <v>0</v>
      </c>
      <c r="CK9" s="24">
        <v>0</v>
      </c>
      <c r="CL9" s="24">
        <f t="shared" si="8"/>
        <v>0</v>
      </c>
      <c r="CM9" s="85">
        <v>0</v>
      </c>
      <c r="CN9" s="45"/>
    </row>
    <row r="10" spans="1:92" ht="15.95" customHeight="1" x14ac:dyDescent="0.25">
      <c r="A10" s="46"/>
      <c r="B10" s="5" t="s">
        <v>710</v>
      </c>
      <c r="C10" s="6" t="s">
        <v>47</v>
      </c>
      <c r="D10" s="11"/>
      <c r="E10" s="11"/>
      <c r="F10" s="11"/>
      <c r="G10" s="5">
        <v>0</v>
      </c>
      <c r="H10" s="5">
        <v>1</v>
      </c>
      <c r="I10" s="5">
        <v>0</v>
      </c>
      <c r="J10" s="5">
        <f>2*G10+I10</f>
        <v>0</v>
      </c>
      <c r="K10" s="38">
        <f>+J10/((G10+H10+I10)*2)</f>
        <v>0</v>
      </c>
      <c r="L10" s="5">
        <f>+$BB$45</f>
        <v>1</v>
      </c>
      <c r="M10" s="5">
        <v>3</v>
      </c>
      <c r="N10" s="5">
        <f>+$BC$45</f>
        <v>2</v>
      </c>
      <c r="O10" s="5">
        <f>+$BE$45</f>
        <v>4</v>
      </c>
      <c r="P10" s="5">
        <v>4</v>
      </c>
      <c r="Q10" s="46"/>
      <c r="R10" s="46"/>
      <c r="U10" s="30">
        <v>7.5</v>
      </c>
      <c r="V10" s="23" t="s">
        <v>98</v>
      </c>
      <c r="X10" s="23"/>
      <c r="Y10" s="23"/>
      <c r="Z10" s="23" t="s">
        <v>19</v>
      </c>
      <c r="AB10" s="24"/>
      <c r="AC10" s="24">
        <f>+AD10+AE10+AF10</f>
        <v>18</v>
      </c>
      <c r="AD10" s="24">
        <f t="shared" si="13"/>
        <v>11</v>
      </c>
      <c r="AE10" s="24">
        <f t="shared" si="13"/>
        <v>5</v>
      </c>
      <c r="AF10" s="24">
        <f t="shared" si="13"/>
        <v>2</v>
      </c>
      <c r="AG10" s="115">
        <f t="shared" si="14"/>
        <v>0.66666666666666663</v>
      </c>
      <c r="AH10" s="115"/>
      <c r="AI10" s="24">
        <f t="shared" si="15"/>
        <v>50</v>
      </c>
      <c r="AJ10" s="24">
        <f t="shared" si="15"/>
        <v>1</v>
      </c>
      <c r="AK10" s="24">
        <f t="shared" si="15"/>
        <v>3</v>
      </c>
      <c r="AL10" s="26">
        <f t="shared" si="16"/>
        <v>2.7777777777777777</v>
      </c>
      <c r="AN10" s="24"/>
      <c r="AO10" s="5"/>
      <c r="AQ10" s="24"/>
      <c r="AR10" s="45"/>
      <c r="AS10" s="46"/>
      <c r="AT10" s="30">
        <v>8.5</v>
      </c>
      <c r="AU10" s="23" t="s">
        <v>171</v>
      </c>
      <c r="AV10" s="23"/>
      <c r="AW10" s="23"/>
      <c r="AX10" s="23"/>
      <c r="AY10" s="24">
        <v>9</v>
      </c>
      <c r="AZ10" s="23" t="s">
        <v>131</v>
      </c>
      <c r="BA10" s="84">
        <v>1</v>
      </c>
      <c r="BB10" s="24">
        <v>1</v>
      </c>
      <c r="BC10" s="24">
        <v>0</v>
      </c>
      <c r="BD10" s="24">
        <f t="shared" si="17"/>
        <v>1</v>
      </c>
      <c r="BE10" s="85">
        <v>0</v>
      </c>
      <c r="BF10" s="84">
        <f t="shared" si="10"/>
        <v>23</v>
      </c>
      <c r="BG10" s="24">
        <f t="shared" si="10"/>
        <v>24</v>
      </c>
      <c r="BH10" s="24">
        <f t="shared" si="10"/>
        <v>33</v>
      </c>
      <c r="BI10" s="24">
        <f t="shared" si="10"/>
        <v>57</v>
      </c>
      <c r="BJ10" s="85">
        <f t="shared" si="10"/>
        <v>6</v>
      </c>
      <c r="BK10" s="24">
        <v>22</v>
      </c>
      <c r="BL10" s="24">
        <v>23</v>
      </c>
      <c r="BM10" s="24">
        <v>33</v>
      </c>
      <c r="BN10" s="24">
        <f t="shared" si="11"/>
        <v>56</v>
      </c>
      <c r="BO10" s="85">
        <v>6</v>
      </c>
      <c r="BP10" s="45"/>
      <c r="BQ10" s="46"/>
      <c r="BR10" s="30">
        <v>9</v>
      </c>
      <c r="BS10" s="23" t="s">
        <v>305</v>
      </c>
      <c r="BT10" s="23"/>
      <c r="BU10" s="23"/>
      <c r="BV10" s="23"/>
      <c r="BW10" s="24"/>
      <c r="BX10" s="23"/>
      <c r="BY10" s="84">
        <v>1</v>
      </c>
      <c r="BZ10" s="24">
        <v>1</v>
      </c>
      <c r="CA10" s="24">
        <v>0</v>
      </c>
      <c r="CB10" s="24">
        <f t="shared" si="2"/>
        <v>1</v>
      </c>
      <c r="CC10" s="85">
        <v>2</v>
      </c>
      <c r="CD10" s="84">
        <f t="shared" si="3"/>
        <v>13</v>
      </c>
      <c r="CE10" s="24">
        <f t="shared" si="4"/>
        <v>8</v>
      </c>
      <c r="CF10" s="24">
        <f t="shared" si="5"/>
        <v>13</v>
      </c>
      <c r="CG10" s="24">
        <f t="shared" si="6"/>
        <v>21</v>
      </c>
      <c r="CH10" s="85">
        <f t="shared" si="7"/>
        <v>6</v>
      </c>
      <c r="CI10" s="24">
        <v>12</v>
      </c>
      <c r="CJ10" s="24">
        <v>7</v>
      </c>
      <c r="CK10" s="24">
        <v>13</v>
      </c>
      <c r="CL10" s="24">
        <f>+CJ10+CK10</f>
        <v>20</v>
      </c>
      <c r="CM10" s="85">
        <v>4</v>
      </c>
      <c r="CN10" s="45"/>
    </row>
    <row r="11" spans="1:92" ht="15.95" customHeight="1" thickBot="1" x14ac:dyDescent="0.3">
      <c r="A11" s="46"/>
      <c r="B11" s="5" t="s">
        <v>731</v>
      </c>
      <c r="C11" s="6" t="s">
        <v>15</v>
      </c>
      <c r="D11" s="11"/>
      <c r="E11" s="6"/>
      <c r="F11" s="11"/>
      <c r="G11" s="5">
        <v>0</v>
      </c>
      <c r="H11" s="5">
        <v>1</v>
      </c>
      <c r="I11" s="5">
        <v>0</v>
      </c>
      <c r="J11" s="5">
        <f>2*G11+I11</f>
        <v>0</v>
      </c>
      <c r="K11" s="38">
        <f>+J11/((G11+H11+I11)*2)</f>
        <v>0</v>
      </c>
      <c r="L11" s="5">
        <f>+$BB$131</f>
        <v>2</v>
      </c>
      <c r="M11" s="5">
        <v>4</v>
      </c>
      <c r="N11" s="5">
        <f>+$BC$131</f>
        <v>3</v>
      </c>
      <c r="O11" s="5">
        <f>+$BE$131</f>
        <v>0</v>
      </c>
      <c r="P11" s="5">
        <v>6</v>
      </c>
      <c r="Q11" s="46"/>
      <c r="R11" s="46"/>
      <c r="U11" s="30">
        <v>7</v>
      </c>
      <c r="V11" s="23" t="s">
        <v>24</v>
      </c>
      <c r="X11" s="23"/>
      <c r="Y11" s="23"/>
      <c r="Z11" s="23" t="s">
        <v>25</v>
      </c>
      <c r="AB11" s="24"/>
      <c r="AC11" s="24">
        <f>+AD11+AE11+AF11</f>
        <v>20</v>
      </c>
      <c r="AD11" s="24">
        <f t="shared" si="13"/>
        <v>8</v>
      </c>
      <c r="AE11" s="24">
        <f t="shared" si="13"/>
        <v>9</v>
      </c>
      <c r="AF11" s="24">
        <f t="shared" si="13"/>
        <v>3</v>
      </c>
      <c r="AG11" s="115">
        <f t="shared" si="14"/>
        <v>0.47499999999999998</v>
      </c>
      <c r="AH11" s="115"/>
      <c r="AI11" s="24">
        <f t="shared" si="15"/>
        <v>56</v>
      </c>
      <c r="AJ11" s="24">
        <f t="shared" si="15"/>
        <v>2</v>
      </c>
      <c r="AK11" s="24">
        <f t="shared" si="15"/>
        <v>0</v>
      </c>
      <c r="AL11" s="26">
        <f t="shared" si="16"/>
        <v>2.8</v>
      </c>
      <c r="AM11" s="23"/>
      <c r="AN11" s="11"/>
      <c r="AO11" s="5"/>
      <c r="AQ11" s="11"/>
      <c r="AR11" s="45"/>
      <c r="AS11" s="46"/>
      <c r="AT11" s="30">
        <v>8.5</v>
      </c>
      <c r="AU11" s="23" t="s">
        <v>156</v>
      </c>
      <c r="AV11" s="23"/>
      <c r="AW11" s="23"/>
      <c r="AX11" s="23"/>
      <c r="AY11" s="24">
        <v>6</v>
      </c>
      <c r="AZ11" s="23" t="s">
        <v>131</v>
      </c>
      <c r="BA11" s="84">
        <v>1</v>
      </c>
      <c r="BB11" s="24">
        <v>0</v>
      </c>
      <c r="BC11" s="24">
        <v>0</v>
      </c>
      <c r="BD11" s="24">
        <f t="shared" si="17"/>
        <v>0</v>
      </c>
      <c r="BE11" s="85">
        <v>0</v>
      </c>
      <c r="BF11" s="84">
        <f t="shared" si="10"/>
        <v>21</v>
      </c>
      <c r="BG11" s="24">
        <f t="shared" si="10"/>
        <v>5</v>
      </c>
      <c r="BH11" s="24">
        <f t="shared" si="10"/>
        <v>10</v>
      </c>
      <c r="BI11" s="24">
        <f t="shared" si="10"/>
        <v>15</v>
      </c>
      <c r="BJ11" s="85">
        <f t="shared" si="10"/>
        <v>8</v>
      </c>
      <c r="BK11" s="24">
        <v>20</v>
      </c>
      <c r="BL11" s="24">
        <v>5</v>
      </c>
      <c r="BM11" s="24">
        <v>10</v>
      </c>
      <c r="BN11" s="24">
        <f t="shared" si="11"/>
        <v>15</v>
      </c>
      <c r="BO11" s="85">
        <v>8</v>
      </c>
      <c r="BP11" s="45"/>
      <c r="BQ11" s="46"/>
      <c r="BR11" s="30">
        <v>8</v>
      </c>
      <c r="BS11" s="23" t="s">
        <v>552</v>
      </c>
      <c r="BT11" s="23"/>
      <c r="BU11" s="23"/>
      <c r="BV11" s="23"/>
      <c r="BW11" s="24"/>
      <c r="BX11" s="23"/>
      <c r="BY11" s="84">
        <v>1</v>
      </c>
      <c r="BZ11" s="24">
        <v>0</v>
      </c>
      <c r="CA11" s="24">
        <v>0</v>
      </c>
      <c r="CB11" s="24">
        <f t="shared" si="2"/>
        <v>0</v>
      </c>
      <c r="CC11" s="85">
        <v>0</v>
      </c>
      <c r="CD11" s="84">
        <f t="shared" si="3"/>
        <v>11</v>
      </c>
      <c r="CE11" s="24">
        <f t="shared" si="4"/>
        <v>1</v>
      </c>
      <c r="CF11" s="24">
        <f t="shared" si="5"/>
        <v>10</v>
      </c>
      <c r="CG11" s="24">
        <f t="shared" si="6"/>
        <v>11</v>
      </c>
      <c r="CH11" s="85">
        <f t="shared" si="7"/>
        <v>0</v>
      </c>
      <c r="CI11" s="24">
        <v>10</v>
      </c>
      <c r="CJ11" s="24">
        <v>1</v>
      </c>
      <c r="CK11" s="24">
        <v>10</v>
      </c>
      <c r="CL11" s="24">
        <f t="shared" ref="CL11" si="18">+CJ11+CK11</f>
        <v>11</v>
      </c>
      <c r="CM11" s="85">
        <v>0</v>
      </c>
      <c r="CN11" s="45"/>
    </row>
    <row r="12" spans="1:92" ht="15.95" customHeight="1" x14ac:dyDescent="0.25">
      <c r="A12" s="46"/>
      <c r="B12" s="7"/>
      <c r="C12" s="7"/>
      <c r="D12" s="7"/>
      <c r="E12" s="8"/>
      <c r="F12" s="7"/>
      <c r="G12" s="9">
        <f>SUM(G4:G11)</f>
        <v>4</v>
      </c>
      <c r="H12" s="9">
        <f>SUM(H4:H11)</f>
        <v>4</v>
      </c>
      <c r="I12" s="9">
        <f>SUM(I4:I11)</f>
        <v>0</v>
      </c>
      <c r="J12" s="9"/>
      <c r="K12" s="9"/>
      <c r="L12" s="9">
        <f>SUM(L4:L11)</f>
        <v>14</v>
      </c>
      <c r="M12" s="9">
        <f>SUM(M4:M11)</f>
        <v>14</v>
      </c>
      <c r="N12" s="9">
        <f>SUM(N4:N11)</f>
        <v>24</v>
      </c>
      <c r="O12" s="9">
        <f>SUM(O4:O11)</f>
        <v>18</v>
      </c>
      <c r="P12" s="9"/>
      <c r="Q12" s="46"/>
      <c r="R12" s="46"/>
      <c r="U12" s="30">
        <v>7.5</v>
      </c>
      <c r="V12" s="23" t="s">
        <v>16</v>
      </c>
      <c r="X12" s="23"/>
      <c r="Y12" s="23"/>
      <c r="Z12" s="23" t="s">
        <v>17</v>
      </c>
      <c r="AB12" s="24"/>
      <c r="AC12" s="24">
        <f t="shared" ref="AC12:AC15" si="19">+AD12+AE12+AF12</f>
        <v>20</v>
      </c>
      <c r="AD12" s="24">
        <f t="shared" si="13"/>
        <v>6</v>
      </c>
      <c r="AE12" s="24">
        <f t="shared" si="13"/>
        <v>10</v>
      </c>
      <c r="AF12" s="24">
        <f t="shared" si="13"/>
        <v>4</v>
      </c>
      <c r="AG12" s="115">
        <f t="shared" si="14"/>
        <v>0.4</v>
      </c>
      <c r="AH12" s="115"/>
      <c r="AI12" s="24">
        <f t="shared" si="15"/>
        <v>57</v>
      </c>
      <c r="AJ12" s="24">
        <f t="shared" si="15"/>
        <v>0</v>
      </c>
      <c r="AK12" s="24">
        <f t="shared" si="15"/>
        <v>2</v>
      </c>
      <c r="AL12" s="26">
        <f t="shared" si="16"/>
        <v>2.85</v>
      </c>
      <c r="AR12" s="45"/>
      <c r="AS12" s="46"/>
      <c r="AT12" s="30">
        <v>8</v>
      </c>
      <c r="AU12" s="23" t="s">
        <v>66</v>
      </c>
      <c r="AV12" s="23"/>
      <c r="AW12" s="23"/>
      <c r="AX12" s="23"/>
      <c r="AY12" s="24">
        <v>5</v>
      </c>
      <c r="AZ12" s="23" t="s">
        <v>131</v>
      </c>
      <c r="BA12" s="84">
        <v>0</v>
      </c>
      <c r="BB12" s="24">
        <v>0</v>
      </c>
      <c r="BC12" s="24">
        <v>0</v>
      </c>
      <c r="BD12" s="24">
        <f t="shared" si="17"/>
        <v>0</v>
      </c>
      <c r="BE12" s="85">
        <v>0</v>
      </c>
      <c r="BF12" s="84">
        <f t="shared" si="10"/>
        <v>22</v>
      </c>
      <c r="BG12" s="24">
        <f t="shared" si="10"/>
        <v>2</v>
      </c>
      <c r="BH12" s="24">
        <f t="shared" si="10"/>
        <v>14</v>
      </c>
      <c r="BI12" s="24">
        <f t="shared" si="10"/>
        <v>16</v>
      </c>
      <c r="BJ12" s="85">
        <f t="shared" si="10"/>
        <v>2</v>
      </c>
      <c r="BK12" s="24">
        <v>22</v>
      </c>
      <c r="BL12" s="24">
        <v>2</v>
      </c>
      <c r="BM12" s="24">
        <v>14</v>
      </c>
      <c r="BN12" s="24">
        <f t="shared" si="11"/>
        <v>16</v>
      </c>
      <c r="BO12" s="85">
        <v>2</v>
      </c>
      <c r="BP12" s="45"/>
      <c r="BQ12" s="46"/>
      <c r="BR12" s="30">
        <v>8</v>
      </c>
      <c r="BS12" s="23" t="s">
        <v>447</v>
      </c>
      <c r="BT12" s="23"/>
      <c r="BU12" s="23"/>
      <c r="BV12" s="23"/>
      <c r="BW12" s="24"/>
      <c r="BX12" s="23"/>
      <c r="BY12" s="84">
        <v>0</v>
      </c>
      <c r="BZ12" s="24">
        <v>0</v>
      </c>
      <c r="CA12" s="24">
        <v>0</v>
      </c>
      <c r="CB12" s="24">
        <f t="shared" si="2"/>
        <v>0</v>
      </c>
      <c r="CC12" s="85">
        <v>0</v>
      </c>
      <c r="CD12" s="84">
        <f t="shared" si="3"/>
        <v>2</v>
      </c>
      <c r="CE12" s="24">
        <f t="shared" si="4"/>
        <v>0</v>
      </c>
      <c r="CF12" s="24">
        <f t="shared" si="5"/>
        <v>1</v>
      </c>
      <c r="CG12" s="24">
        <f t="shared" si="6"/>
        <v>1</v>
      </c>
      <c r="CH12" s="85">
        <f t="shared" si="7"/>
        <v>0</v>
      </c>
      <c r="CI12" s="24">
        <v>2</v>
      </c>
      <c r="CJ12" s="24">
        <v>0</v>
      </c>
      <c r="CK12" s="24">
        <v>1</v>
      </c>
      <c r="CL12" s="24">
        <f>+CJ12+CK12</f>
        <v>1</v>
      </c>
      <c r="CM12" s="85">
        <v>0</v>
      </c>
      <c r="CN12" s="45"/>
    </row>
    <row r="13" spans="1:92" ht="15.95" customHeight="1" x14ac:dyDescent="0.25">
      <c r="A13" s="47"/>
      <c r="B13" s="1"/>
      <c r="C13" s="1"/>
      <c r="D13" s="1"/>
      <c r="P13" s="1"/>
      <c r="Q13" s="47"/>
      <c r="R13" s="47"/>
      <c r="U13" s="30">
        <v>7.5</v>
      </c>
      <c r="V13" s="23" t="s">
        <v>97</v>
      </c>
      <c r="X13" s="23"/>
      <c r="Y13" s="23"/>
      <c r="Z13" s="23" t="s">
        <v>132</v>
      </c>
      <c r="AB13" s="24"/>
      <c r="AC13" s="24">
        <f t="shared" si="19"/>
        <v>23</v>
      </c>
      <c r="AD13" s="24">
        <f t="shared" si="13"/>
        <v>5</v>
      </c>
      <c r="AE13" s="24">
        <f t="shared" si="13"/>
        <v>14</v>
      </c>
      <c r="AF13" s="24">
        <f t="shared" si="13"/>
        <v>4</v>
      </c>
      <c r="AG13" s="115">
        <f t="shared" si="14"/>
        <v>0.30434782608695654</v>
      </c>
      <c r="AH13" s="115"/>
      <c r="AI13" s="24">
        <f t="shared" si="15"/>
        <v>71</v>
      </c>
      <c r="AJ13" s="24">
        <f t="shared" si="15"/>
        <v>3</v>
      </c>
      <c r="AK13" s="24">
        <f t="shared" si="15"/>
        <v>0</v>
      </c>
      <c r="AL13" s="26">
        <f t="shared" si="16"/>
        <v>3.0869565217391304</v>
      </c>
      <c r="AR13" s="45"/>
      <c r="AS13" s="47"/>
      <c r="AT13" s="30">
        <v>7.5</v>
      </c>
      <c r="AU13" s="23" t="s">
        <v>41</v>
      </c>
      <c r="AV13" s="23"/>
      <c r="AW13" s="23"/>
      <c r="AX13" s="23"/>
      <c r="AY13" s="24">
        <v>7</v>
      </c>
      <c r="AZ13" s="23" t="s">
        <v>131</v>
      </c>
      <c r="BA13" s="84">
        <v>1</v>
      </c>
      <c r="BB13" s="24">
        <v>1</v>
      </c>
      <c r="BC13" s="24">
        <v>0</v>
      </c>
      <c r="BD13" s="24">
        <f t="shared" si="17"/>
        <v>1</v>
      </c>
      <c r="BE13" s="85">
        <v>0</v>
      </c>
      <c r="BF13" s="84">
        <f t="shared" si="10"/>
        <v>22</v>
      </c>
      <c r="BG13" s="24">
        <f t="shared" si="10"/>
        <v>10</v>
      </c>
      <c r="BH13" s="24">
        <f t="shared" si="10"/>
        <v>7</v>
      </c>
      <c r="BI13" s="24">
        <f t="shared" si="10"/>
        <v>17</v>
      </c>
      <c r="BJ13" s="85">
        <f t="shared" si="10"/>
        <v>10</v>
      </c>
      <c r="BK13" s="24">
        <v>21</v>
      </c>
      <c r="BL13" s="24">
        <v>9</v>
      </c>
      <c r="BM13" s="24">
        <v>7</v>
      </c>
      <c r="BN13" s="24">
        <f t="shared" si="11"/>
        <v>16</v>
      </c>
      <c r="BO13" s="85">
        <v>10</v>
      </c>
      <c r="BP13" s="45"/>
      <c r="BQ13" s="47"/>
      <c r="BR13" s="30">
        <v>7</v>
      </c>
      <c r="BS13" s="23" t="s">
        <v>657</v>
      </c>
      <c r="BT13" s="23"/>
      <c r="BU13" s="23"/>
      <c r="BV13" s="23"/>
      <c r="BW13" s="24"/>
      <c r="BX13" s="23"/>
      <c r="BY13" s="84">
        <v>0</v>
      </c>
      <c r="BZ13" s="24">
        <v>0</v>
      </c>
      <c r="CA13" s="24">
        <v>0</v>
      </c>
      <c r="CB13" s="24">
        <f t="shared" si="2"/>
        <v>0</v>
      </c>
      <c r="CC13" s="85">
        <v>0</v>
      </c>
      <c r="CD13" s="84">
        <f t="shared" si="3"/>
        <v>3</v>
      </c>
      <c r="CE13" s="24">
        <f t="shared" si="4"/>
        <v>0</v>
      </c>
      <c r="CF13" s="24">
        <f t="shared" si="5"/>
        <v>1</v>
      </c>
      <c r="CG13" s="24">
        <f t="shared" si="6"/>
        <v>1</v>
      </c>
      <c r="CH13" s="85">
        <f t="shared" si="7"/>
        <v>0</v>
      </c>
      <c r="CI13" s="24">
        <v>3</v>
      </c>
      <c r="CJ13" s="24">
        <v>0</v>
      </c>
      <c r="CK13" s="24">
        <v>1</v>
      </c>
      <c r="CL13" s="24">
        <f t="shared" ref="CL13" si="20">+CJ13+CK13</f>
        <v>1</v>
      </c>
      <c r="CM13" s="85">
        <v>0</v>
      </c>
      <c r="CN13" s="45"/>
    </row>
    <row r="14" spans="1:92" ht="15.95" customHeight="1" x14ac:dyDescent="0.25">
      <c r="A14" s="47"/>
      <c r="B14" s="53" t="str">
        <f>"Week "&amp;TEXT(C2,"##")&amp;" Summary:"</f>
        <v>Week 23 Summary:</v>
      </c>
      <c r="C14" s="54"/>
      <c r="D14" s="54"/>
      <c r="E14" s="116">
        <v>44970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U14" s="30">
        <v>7.5</v>
      </c>
      <c r="V14" s="23" t="s">
        <v>111</v>
      </c>
      <c r="X14" s="23"/>
      <c r="Y14" s="23"/>
      <c r="Z14" s="23" t="s">
        <v>21</v>
      </c>
      <c r="AB14" s="24"/>
      <c r="AC14" s="24">
        <f t="shared" si="19"/>
        <v>13</v>
      </c>
      <c r="AD14" s="24">
        <f t="shared" si="13"/>
        <v>3</v>
      </c>
      <c r="AE14" s="24">
        <f t="shared" si="13"/>
        <v>8</v>
      </c>
      <c r="AF14" s="24">
        <f t="shared" si="13"/>
        <v>2</v>
      </c>
      <c r="AG14" s="115">
        <f t="shared" si="14"/>
        <v>0.30769230769230771</v>
      </c>
      <c r="AH14" s="115"/>
      <c r="AI14" s="24">
        <f t="shared" si="15"/>
        <v>42</v>
      </c>
      <c r="AJ14" s="24">
        <f t="shared" si="15"/>
        <v>2</v>
      </c>
      <c r="AK14" s="24">
        <f t="shared" si="15"/>
        <v>0</v>
      </c>
      <c r="AL14" s="26">
        <f t="shared" si="16"/>
        <v>3.2307692307692308</v>
      </c>
      <c r="AR14" s="45"/>
      <c r="AS14" s="47"/>
      <c r="AT14" s="30">
        <v>7</v>
      </c>
      <c r="AU14" s="23" t="s">
        <v>54</v>
      </c>
      <c r="AV14" s="23"/>
      <c r="AW14" s="23"/>
      <c r="AX14" s="23"/>
      <c r="AY14" s="24">
        <v>27</v>
      </c>
      <c r="AZ14" s="23" t="s">
        <v>131</v>
      </c>
      <c r="BA14" s="84">
        <v>1</v>
      </c>
      <c r="BB14" s="24">
        <v>0</v>
      </c>
      <c r="BC14" s="24">
        <v>0</v>
      </c>
      <c r="BD14" s="24">
        <f t="shared" si="17"/>
        <v>0</v>
      </c>
      <c r="BE14" s="85">
        <v>0</v>
      </c>
      <c r="BF14" s="84">
        <f t="shared" si="10"/>
        <v>21</v>
      </c>
      <c r="BG14" s="24">
        <f t="shared" si="10"/>
        <v>1</v>
      </c>
      <c r="BH14" s="24">
        <f t="shared" si="10"/>
        <v>6</v>
      </c>
      <c r="BI14" s="24">
        <f t="shared" si="10"/>
        <v>7</v>
      </c>
      <c r="BJ14" s="85">
        <f t="shared" si="10"/>
        <v>0</v>
      </c>
      <c r="BK14" s="24">
        <v>20</v>
      </c>
      <c r="BL14" s="24">
        <v>1</v>
      </c>
      <c r="BM14" s="24">
        <v>6</v>
      </c>
      <c r="BN14" s="24">
        <f t="shared" si="11"/>
        <v>7</v>
      </c>
      <c r="BO14" s="85">
        <v>0</v>
      </c>
      <c r="BP14" s="45"/>
      <c r="BQ14" s="47"/>
      <c r="BR14" s="30">
        <v>9.5</v>
      </c>
      <c r="BS14" s="23" t="s">
        <v>381</v>
      </c>
      <c r="BT14" s="23"/>
      <c r="BU14" s="23"/>
      <c r="BV14" s="23"/>
      <c r="BW14" s="24"/>
      <c r="BX14" s="23"/>
      <c r="BY14" s="84">
        <v>0</v>
      </c>
      <c r="BZ14" s="24">
        <v>0</v>
      </c>
      <c r="CA14" s="24">
        <v>0</v>
      </c>
      <c r="CB14" s="24">
        <f t="shared" si="2"/>
        <v>0</v>
      </c>
      <c r="CC14" s="85">
        <v>0</v>
      </c>
      <c r="CD14" s="84">
        <f t="shared" si="3"/>
        <v>1</v>
      </c>
      <c r="CE14" s="24">
        <f t="shared" si="4"/>
        <v>1</v>
      </c>
      <c r="CF14" s="24">
        <f t="shared" si="5"/>
        <v>1</v>
      </c>
      <c r="CG14" s="24">
        <f t="shared" si="6"/>
        <v>2</v>
      </c>
      <c r="CH14" s="85">
        <f t="shared" si="7"/>
        <v>0</v>
      </c>
      <c r="CI14" s="24">
        <v>1</v>
      </c>
      <c r="CJ14" s="24">
        <v>1</v>
      </c>
      <c r="CK14" s="24">
        <v>1</v>
      </c>
      <c r="CL14" s="24">
        <f>+CJ14+CK14</f>
        <v>2</v>
      </c>
      <c r="CM14" s="85">
        <v>0</v>
      </c>
      <c r="CN14" s="45"/>
    </row>
    <row r="15" spans="1:92" ht="15.95" customHeight="1" x14ac:dyDescent="0.25">
      <c r="A15" s="47"/>
      <c r="B15" s="48" t="s">
        <v>50</v>
      </c>
      <c r="C15" s="6" t="s">
        <v>782</v>
      </c>
      <c r="D15" s="11"/>
      <c r="E15" s="23"/>
      <c r="F15" s="23"/>
      <c r="G15" s="5">
        <v>2</v>
      </c>
      <c r="H15" s="24">
        <v>1</v>
      </c>
      <c r="I15" s="23" t="s">
        <v>171</v>
      </c>
      <c r="J15" s="23"/>
      <c r="K15" s="23"/>
      <c r="L15" s="23" t="s">
        <v>576</v>
      </c>
      <c r="M15" s="23"/>
      <c r="N15" s="23"/>
      <c r="O15" s="23"/>
      <c r="P15" s="23"/>
      <c r="Q15" s="47"/>
      <c r="R15" s="47"/>
      <c r="U15" s="30">
        <v>7</v>
      </c>
      <c r="V15" s="23" t="s">
        <v>22</v>
      </c>
      <c r="X15" s="23"/>
      <c r="Y15" s="23"/>
      <c r="Z15" s="23" t="s">
        <v>15</v>
      </c>
      <c r="AB15" s="24"/>
      <c r="AC15" s="24">
        <f t="shared" si="19"/>
        <v>5</v>
      </c>
      <c r="AD15" s="24">
        <f t="shared" si="13"/>
        <v>1</v>
      </c>
      <c r="AE15" s="24">
        <f t="shared" si="13"/>
        <v>4</v>
      </c>
      <c r="AF15" s="24">
        <f t="shared" si="13"/>
        <v>0</v>
      </c>
      <c r="AG15" s="115">
        <f t="shared" si="14"/>
        <v>0.2</v>
      </c>
      <c r="AH15" s="115"/>
      <c r="AI15" s="24">
        <f t="shared" si="15"/>
        <v>19</v>
      </c>
      <c r="AJ15" s="24">
        <f t="shared" si="15"/>
        <v>0</v>
      </c>
      <c r="AK15" s="24">
        <f t="shared" si="15"/>
        <v>0</v>
      </c>
      <c r="AL15" s="26">
        <f t="shared" si="16"/>
        <v>3.8</v>
      </c>
      <c r="AR15" s="45"/>
      <c r="AS15" s="47"/>
      <c r="AT15" s="30">
        <v>7</v>
      </c>
      <c r="AU15" s="23" t="s">
        <v>122</v>
      </c>
      <c r="AV15" s="23"/>
      <c r="AW15" s="23"/>
      <c r="AX15" s="23"/>
      <c r="AY15" s="24">
        <v>2</v>
      </c>
      <c r="AZ15" s="23" t="s">
        <v>131</v>
      </c>
      <c r="BA15" s="84">
        <v>1</v>
      </c>
      <c r="BB15" s="24">
        <v>0</v>
      </c>
      <c r="BC15" s="24">
        <v>0</v>
      </c>
      <c r="BD15" s="24">
        <f t="shared" si="17"/>
        <v>0</v>
      </c>
      <c r="BE15" s="85">
        <v>0</v>
      </c>
      <c r="BF15" s="84">
        <f t="shared" si="10"/>
        <v>23</v>
      </c>
      <c r="BG15" s="24">
        <f t="shared" si="10"/>
        <v>6</v>
      </c>
      <c r="BH15" s="24">
        <f t="shared" si="10"/>
        <v>12</v>
      </c>
      <c r="BI15" s="24">
        <f t="shared" si="10"/>
        <v>18</v>
      </c>
      <c r="BJ15" s="85">
        <f t="shared" si="10"/>
        <v>0</v>
      </c>
      <c r="BK15" s="24">
        <v>22</v>
      </c>
      <c r="BL15" s="24">
        <v>6</v>
      </c>
      <c r="BM15" s="24">
        <v>12</v>
      </c>
      <c r="BN15" s="24">
        <f t="shared" si="11"/>
        <v>18</v>
      </c>
      <c r="BO15" s="85">
        <v>0</v>
      </c>
      <c r="BP15" s="45"/>
      <c r="BQ15" s="47"/>
      <c r="BR15" s="30">
        <v>6.5</v>
      </c>
      <c r="BS15" s="23" t="s">
        <v>213</v>
      </c>
      <c r="BT15" s="23"/>
      <c r="BU15" s="23"/>
      <c r="BV15" s="23"/>
      <c r="BW15" s="24"/>
      <c r="BX15" s="23"/>
      <c r="BY15" s="84">
        <v>1</v>
      </c>
      <c r="BZ15" s="24">
        <v>0</v>
      </c>
      <c r="CA15" s="24">
        <v>0</v>
      </c>
      <c r="CB15" s="24">
        <f t="shared" si="2"/>
        <v>0</v>
      </c>
      <c r="CC15" s="85">
        <v>0</v>
      </c>
      <c r="CD15" s="84">
        <f t="shared" si="3"/>
        <v>15</v>
      </c>
      <c r="CE15" s="24">
        <f t="shared" si="4"/>
        <v>2</v>
      </c>
      <c r="CF15" s="24">
        <f t="shared" si="5"/>
        <v>1</v>
      </c>
      <c r="CG15" s="24">
        <f t="shared" si="6"/>
        <v>3</v>
      </c>
      <c r="CH15" s="85">
        <f t="shared" si="7"/>
        <v>0</v>
      </c>
      <c r="CI15" s="24">
        <v>14</v>
      </c>
      <c r="CJ15" s="24">
        <v>2</v>
      </c>
      <c r="CK15" s="24">
        <v>1</v>
      </c>
      <c r="CL15" s="24">
        <f>+CJ15+CK15</f>
        <v>3</v>
      </c>
      <c r="CM15" s="85">
        <v>0</v>
      </c>
      <c r="CN15" s="45"/>
    </row>
    <row r="16" spans="1:92" ht="15.95" customHeight="1" thickBot="1" x14ac:dyDescent="0.3">
      <c r="A16" s="47"/>
      <c r="B16" s="24" t="s">
        <v>34</v>
      </c>
      <c r="C16" s="23" t="s">
        <v>268</v>
      </c>
      <c r="D16" s="16"/>
      <c r="E16" s="23"/>
      <c r="F16" s="23"/>
      <c r="G16" s="5"/>
      <c r="H16" s="24">
        <v>2</v>
      </c>
      <c r="I16" s="23" t="s">
        <v>41</v>
      </c>
      <c r="J16" s="23"/>
      <c r="K16" s="23"/>
      <c r="L16" s="23" t="s">
        <v>775</v>
      </c>
      <c r="M16" s="23"/>
      <c r="N16" s="23"/>
      <c r="O16" s="23"/>
      <c r="P16" s="23"/>
      <c r="Q16" s="47"/>
      <c r="R16" s="47"/>
      <c r="V16" s="23" t="s">
        <v>26</v>
      </c>
      <c r="X16" s="23"/>
      <c r="Y16" s="23"/>
      <c r="Z16" s="11"/>
      <c r="AA16" s="23"/>
      <c r="AB16" s="24"/>
      <c r="AC16" s="24">
        <f t="shared" ref="AC16" si="21">+AD16+AE16+AF16</f>
        <v>51</v>
      </c>
      <c r="AD16" s="24">
        <f>+AD31+AD46</f>
        <v>24</v>
      </c>
      <c r="AE16" s="24">
        <f t="shared" ref="AE16:AF16" si="22">+AE31+AE46</f>
        <v>23</v>
      </c>
      <c r="AF16" s="24">
        <f t="shared" si="22"/>
        <v>4</v>
      </c>
      <c r="AG16" s="115">
        <f t="shared" ref="AG16" si="23">+(AD16*2+AF16)/(2*AC16)</f>
        <v>0.50980392156862742</v>
      </c>
      <c r="AH16" s="115"/>
      <c r="AI16" s="24">
        <f t="shared" ref="AI16:AK16" si="24">+AI31+AI46</f>
        <v>144</v>
      </c>
      <c r="AJ16" s="24">
        <f t="shared" si="24"/>
        <v>2</v>
      </c>
      <c r="AK16" s="24">
        <f t="shared" si="24"/>
        <v>3</v>
      </c>
      <c r="AL16" s="26">
        <f t="shared" ref="AL16" si="25">+AI16/AC16</f>
        <v>2.8235294117647061</v>
      </c>
      <c r="AR16" s="45"/>
      <c r="AS16" s="47"/>
      <c r="AT16" s="30">
        <v>6.5</v>
      </c>
      <c r="AU16" s="23" t="s">
        <v>65</v>
      </c>
      <c r="AV16" s="23"/>
      <c r="AW16" s="23"/>
      <c r="AX16" s="23"/>
      <c r="AY16" s="24">
        <v>55</v>
      </c>
      <c r="AZ16" s="23" t="s">
        <v>131</v>
      </c>
      <c r="BA16" s="84">
        <v>1</v>
      </c>
      <c r="BB16" s="24">
        <v>0</v>
      </c>
      <c r="BC16" s="24">
        <v>1</v>
      </c>
      <c r="BD16" s="24">
        <f t="shared" si="17"/>
        <v>1</v>
      </c>
      <c r="BE16" s="85">
        <v>0</v>
      </c>
      <c r="BF16" s="84">
        <f t="shared" si="10"/>
        <v>17</v>
      </c>
      <c r="BG16" s="24">
        <f t="shared" si="10"/>
        <v>2</v>
      </c>
      <c r="BH16" s="24">
        <f t="shared" si="10"/>
        <v>15</v>
      </c>
      <c r="BI16" s="24">
        <f t="shared" si="10"/>
        <v>17</v>
      </c>
      <c r="BJ16" s="85">
        <f t="shared" si="10"/>
        <v>0</v>
      </c>
      <c r="BK16" s="24">
        <v>16</v>
      </c>
      <c r="BL16" s="24">
        <v>2</v>
      </c>
      <c r="BM16" s="24">
        <v>14</v>
      </c>
      <c r="BN16" s="24">
        <f t="shared" si="11"/>
        <v>16</v>
      </c>
      <c r="BO16" s="85">
        <v>0</v>
      </c>
      <c r="BP16" s="45"/>
      <c r="BQ16" s="47"/>
      <c r="BR16" s="30">
        <v>6.5</v>
      </c>
      <c r="BS16" s="23" t="s">
        <v>448</v>
      </c>
      <c r="BT16" s="23"/>
      <c r="BU16" s="23"/>
      <c r="BV16" s="23"/>
      <c r="BW16" s="24"/>
      <c r="BX16" s="23"/>
      <c r="BY16" s="84">
        <v>2</v>
      </c>
      <c r="BZ16" s="24">
        <v>0</v>
      </c>
      <c r="CA16" s="24">
        <v>1</v>
      </c>
      <c r="CB16" s="24">
        <f t="shared" si="2"/>
        <v>1</v>
      </c>
      <c r="CC16" s="85">
        <v>0</v>
      </c>
      <c r="CD16" s="84">
        <f t="shared" si="3"/>
        <v>13</v>
      </c>
      <c r="CE16" s="24">
        <f t="shared" si="4"/>
        <v>2</v>
      </c>
      <c r="CF16" s="24">
        <f t="shared" si="5"/>
        <v>5</v>
      </c>
      <c r="CG16" s="24">
        <f t="shared" si="6"/>
        <v>7</v>
      </c>
      <c r="CH16" s="85">
        <f t="shared" si="7"/>
        <v>6</v>
      </c>
      <c r="CI16" s="24">
        <v>11</v>
      </c>
      <c r="CJ16" s="24">
        <v>2</v>
      </c>
      <c r="CK16" s="24">
        <v>4</v>
      </c>
      <c r="CL16" s="24">
        <f t="shared" ref="CL16:CL26" si="26">+CJ16+CK16</f>
        <v>6</v>
      </c>
      <c r="CM16" s="85">
        <v>6</v>
      </c>
      <c r="CN16" s="45"/>
    </row>
    <row r="17" spans="1:92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U17" s="35"/>
      <c r="V17" s="35"/>
      <c r="W17" s="34" t="s">
        <v>27</v>
      </c>
      <c r="X17" s="35"/>
      <c r="Y17" s="35"/>
      <c r="Z17" s="35"/>
      <c r="AA17" s="34"/>
      <c r="AB17" s="15"/>
      <c r="AC17" s="15">
        <f t="shared" ref="AC17:AF17" si="27">SUM(AC8:AC16)</f>
        <v>184</v>
      </c>
      <c r="AD17" s="15">
        <f t="shared" si="27"/>
        <v>80</v>
      </c>
      <c r="AE17" s="15">
        <f t="shared" si="27"/>
        <v>80</v>
      </c>
      <c r="AF17" s="15">
        <f t="shared" si="27"/>
        <v>24</v>
      </c>
      <c r="AG17" s="15"/>
      <c r="AH17" s="15"/>
      <c r="AI17" s="15">
        <f t="shared" ref="AI17:AK17" si="28">SUM(AI8:AI16)</f>
        <v>509</v>
      </c>
      <c r="AJ17" s="15">
        <f t="shared" si="28"/>
        <v>11</v>
      </c>
      <c r="AK17" s="15">
        <f t="shared" si="28"/>
        <v>12</v>
      </c>
      <c r="AL17" s="36">
        <f>+AI17/AC17</f>
        <v>2.7663043478260869</v>
      </c>
      <c r="AR17" s="45"/>
      <c r="AS17" s="47"/>
      <c r="AT17" s="30">
        <v>6.5</v>
      </c>
      <c r="AU17" s="23" t="s">
        <v>159</v>
      </c>
      <c r="AV17" s="23"/>
      <c r="AW17" s="23"/>
      <c r="AX17" s="23"/>
      <c r="AY17" s="24">
        <v>1</v>
      </c>
      <c r="AZ17" s="23" t="s">
        <v>131</v>
      </c>
      <c r="BA17" s="84">
        <v>1</v>
      </c>
      <c r="BB17" s="24">
        <v>0</v>
      </c>
      <c r="BC17" s="24">
        <v>1</v>
      </c>
      <c r="BD17" s="24">
        <f t="shared" si="17"/>
        <v>1</v>
      </c>
      <c r="BE17" s="85">
        <v>0</v>
      </c>
      <c r="BF17" s="84">
        <f t="shared" si="10"/>
        <v>20</v>
      </c>
      <c r="BG17" s="24">
        <f t="shared" si="10"/>
        <v>0</v>
      </c>
      <c r="BH17" s="24">
        <f t="shared" si="10"/>
        <v>12</v>
      </c>
      <c r="BI17" s="24">
        <f t="shared" si="10"/>
        <v>12</v>
      </c>
      <c r="BJ17" s="85">
        <f t="shared" si="10"/>
        <v>2</v>
      </c>
      <c r="BK17" s="24">
        <v>19</v>
      </c>
      <c r="BL17" s="24">
        <v>0</v>
      </c>
      <c r="BM17" s="24">
        <v>11</v>
      </c>
      <c r="BN17" s="24">
        <f t="shared" si="11"/>
        <v>11</v>
      </c>
      <c r="BO17" s="85">
        <v>2</v>
      </c>
      <c r="BP17" s="45"/>
      <c r="BQ17" s="47"/>
      <c r="BR17" s="30">
        <v>9</v>
      </c>
      <c r="BS17" s="23" t="s">
        <v>521</v>
      </c>
      <c r="BT17" s="23"/>
      <c r="BU17" s="23"/>
      <c r="BV17" s="23"/>
      <c r="BW17" s="24"/>
      <c r="BX17" s="23"/>
      <c r="BY17" s="84">
        <v>0</v>
      </c>
      <c r="BZ17" s="24">
        <v>0</v>
      </c>
      <c r="CA17" s="24">
        <v>0</v>
      </c>
      <c r="CB17" s="24">
        <f t="shared" si="2"/>
        <v>0</v>
      </c>
      <c r="CC17" s="85">
        <v>0</v>
      </c>
      <c r="CD17" s="84">
        <f t="shared" si="3"/>
        <v>3</v>
      </c>
      <c r="CE17" s="24">
        <f t="shared" si="4"/>
        <v>2</v>
      </c>
      <c r="CF17" s="24">
        <f t="shared" si="5"/>
        <v>2</v>
      </c>
      <c r="CG17" s="24">
        <f t="shared" si="6"/>
        <v>4</v>
      </c>
      <c r="CH17" s="85">
        <f t="shared" si="7"/>
        <v>0</v>
      </c>
      <c r="CI17" s="24">
        <v>3</v>
      </c>
      <c r="CJ17" s="24">
        <v>2</v>
      </c>
      <c r="CK17" s="24">
        <v>2</v>
      </c>
      <c r="CL17" s="24">
        <f t="shared" si="26"/>
        <v>4</v>
      </c>
      <c r="CM17" s="85">
        <v>0</v>
      </c>
      <c r="CN17" s="45"/>
    </row>
    <row r="18" spans="1:92" ht="15.95" customHeight="1" x14ac:dyDescent="0.25">
      <c r="A18" s="47"/>
      <c r="B18" s="24" t="s">
        <v>53</v>
      </c>
      <c r="C18" s="6" t="s">
        <v>783</v>
      </c>
      <c r="D18" s="11"/>
      <c r="E18" s="23"/>
      <c r="F18" s="23"/>
      <c r="G18" s="5">
        <v>1</v>
      </c>
      <c r="H18" s="24">
        <v>1</v>
      </c>
      <c r="I18" s="23" t="s">
        <v>456</v>
      </c>
      <c r="L18" s="23" t="s">
        <v>777</v>
      </c>
      <c r="M18" s="23"/>
      <c r="N18" s="23"/>
      <c r="O18" s="23"/>
      <c r="P18" s="23"/>
      <c r="Q18" s="47"/>
      <c r="R18" s="47"/>
      <c r="AR18" s="45"/>
      <c r="AS18" s="47"/>
      <c r="AT18" s="30">
        <v>6</v>
      </c>
      <c r="AU18" s="23" t="s">
        <v>105</v>
      </c>
      <c r="AV18" s="23"/>
      <c r="AW18" s="23"/>
      <c r="AX18" s="23"/>
      <c r="AY18" s="24">
        <v>8</v>
      </c>
      <c r="AZ18" s="23" t="s">
        <v>131</v>
      </c>
      <c r="BA18" s="84">
        <v>0</v>
      </c>
      <c r="BB18" s="24">
        <v>0</v>
      </c>
      <c r="BC18" s="24">
        <v>0</v>
      </c>
      <c r="BD18" s="24">
        <f t="shared" si="17"/>
        <v>0</v>
      </c>
      <c r="BE18" s="85">
        <v>0</v>
      </c>
      <c r="BF18" s="84">
        <f t="shared" si="10"/>
        <v>17</v>
      </c>
      <c r="BG18" s="24">
        <f t="shared" si="10"/>
        <v>0</v>
      </c>
      <c r="BH18" s="24">
        <f t="shared" si="10"/>
        <v>4</v>
      </c>
      <c r="BI18" s="24">
        <f t="shared" si="10"/>
        <v>4</v>
      </c>
      <c r="BJ18" s="85">
        <f t="shared" si="10"/>
        <v>6</v>
      </c>
      <c r="BK18" s="24">
        <v>17</v>
      </c>
      <c r="BL18" s="24">
        <v>0</v>
      </c>
      <c r="BM18" s="24">
        <v>4</v>
      </c>
      <c r="BN18" s="24">
        <f t="shared" si="11"/>
        <v>4</v>
      </c>
      <c r="BO18" s="85">
        <v>6</v>
      </c>
      <c r="BP18" s="45"/>
      <c r="BQ18" s="47"/>
      <c r="BR18" s="30">
        <v>8</v>
      </c>
      <c r="BS18" s="23" t="s">
        <v>416</v>
      </c>
      <c r="BT18" s="23"/>
      <c r="BU18" s="23"/>
      <c r="BV18" s="23"/>
      <c r="BW18" s="24"/>
      <c r="BX18" s="23"/>
      <c r="BY18" s="84">
        <v>1</v>
      </c>
      <c r="BZ18" s="24">
        <v>0</v>
      </c>
      <c r="CA18" s="24">
        <v>1</v>
      </c>
      <c r="CB18" s="24">
        <f t="shared" si="2"/>
        <v>1</v>
      </c>
      <c r="CC18" s="85">
        <v>0</v>
      </c>
      <c r="CD18" s="84">
        <f t="shared" si="3"/>
        <v>3</v>
      </c>
      <c r="CE18" s="24">
        <f t="shared" si="4"/>
        <v>0</v>
      </c>
      <c r="CF18" s="24">
        <f t="shared" si="5"/>
        <v>1</v>
      </c>
      <c r="CG18" s="24">
        <f t="shared" si="6"/>
        <v>1</v>
      </c>
      <c r="CH18" s="85">
        <f t="shared" si="7"/>
        <v>0</v>
      </c>
      <c r="CI18" s="24">
        <v>2</v>
      </c>
      <c r="CJ18" s="24">
        <v>0</v>
      </c>
      <c r="CK18" s="24">
        <v>0</v>
      </c>
      <c r="CL18" s="24">
        <f t="shared" si="26"/>
        <v>0</v>
      </c>
      <c r="CM18" s="85">
        <v>0</v>
      </c>
      <c r="CN18" s="45"/>
    </row>
    <row r="19" spans="1:92" ht="15.95" customHeight="1" thickBot="1" x14ac:dyDescent="0.3">
      <c r="A19" s="47"/>
      <c r="B19" s="24" t="s">
        <v>34</v>
      </c>
      <c r="C19" s="23" t="s">
        <v>771</v>
      </c>
      <c r="D19" s="23"/>
      <c r="E19" s="23"/>
      <c r="F19" s="23"/>
      <c r="G19" s="5"/>
      <c r="H19" s="24"/>
      <c r="I19" s="23"/>
      <c r="L19" s="23"/>
      <c r="M19" s="23"/>
      <c r="N19" s="23"/>
      <c r="O19" s="23"/>
      <c r="P19" s="23"/>
      <c r="Q19" s="47"/>
      <c r="R19" s="47"/>
      <c r="AR19" s="45"/>
      <c r="AS19" s="47"/>
      <c r="AT19" s="17" t="s">
        <v>133</v>
      </c>
      <c r="AU19" s="17"/>
      <c r="AV19" s="17"/>
      <c r="AW19" s="17"/>
      <c r="AX19" s="17"/>
      <c r="AY19" s="17"/>
      <c r="AZ19" s="17"/>
      <c r="BA19" s="88">
        <f>SUM(BA7:BA18)</f>
        <v>11</v>
      </c>
      <c r="BB19" s="25">
        <f t="shared" ref="BB19" si="29">SUM(BB7:BB18)</f>
        <v>2</v>
      </c>
      <c r="BC19" s="25">
        <f>SUM(BC7:BC18)</f>
        <v>4</v>
      </c>
      <c r="BD19" s="25">
        <f>+BC19+BB19</f>
        <v>6</v>
      </c>
      <c r="BE19" s="89">
        <f>SUM(BE7:BE18)</f>
        <v>2</v>
      </c>
      <c r="BF19" s="88">
        <f>SUM(BF7:BF18)</f>
        <v>253</v>
      </c>
      <c r="BG19" s="25">
        <f t="shared" ref="BG19" si="30">SUM(BG7:BG18)</f>
        <v>86</v>
      </c>
      <c r="BH19" s="25">
        <f>SUM(BH7:BH18)</f>
        <v>141</v>
      </c>
      <c r="BI19" s="25">
        <f>+BH19+BG19</f>
        <v>227</v>
      </c>
      <c r="BJ19" s="89">
        <f>SUM(BJ7:BJ18)</f>
        <v>46</v>
      </c>
      <c r="BK19" s="25">
        <f>SUM(BK7:BK18)</f>
        <v>242</v>
      </c>
      <c r="BL19" s="25">
        <f t="shared" ref="BL19" si="31">SUM(BL7:BL18)</f>
        <v>84</v>
      </c>
      <c r="BM19" s="25">
        <f>SUM(BM7:BM18)</f>
        <v>137</v>
      </c>
      <c r="BN19" s="25">
        <f>+BM19+BL19</f>
        <v>221</v>
      </c>
      <c r="BO19" s="89">
        <f>SUM(BO7:BO18)</f>
        <v>44</v>
      </c>
      <c r="BP19" s="45"/>
      <c r="BQ19" s="47"/>
      <c r="BR19" s="30">
        <v>9.5</v>
      </c>
      <c r="BS19" s="23" t="s">
        <v>285</v>
      </c>
      <c r="BT19" s="23"/>
      <c r="BU19" s="23"/>
      <c r="BV19" s="23"/>
      <c r="BW19" s="24"/>
      <c r="BX19" s="23"/>
      <c r="BY19" s="84">
        <v>0</v>
      </c>
      <c r="BZ19" s="24">
        <v>0</v>
      </c>
      <c r="CA19" s="24">
        <v>0</v>
      </c>
      <c r="CB19" s="24">
        <f t="shared" si="2"/>
        <v>0</v>
      </c>
      <c r="CC19" s="85">
        <v>0</v>
      </c>
      <c r="CD19" s="84">
        <f t="shared" si="3"/>
        <v>5</v>
      </c>
      <c r="CE19" s="24">
        <f t="shared" si="4"/>
        <v>7</v>
      </c>
      <c r="CF19" s="24">
        <f t="shared" si="5"/>
        <v>3</v>
      </c>
      <c r="CG19" s="24">
        <f t="shared" si="6"/>
        <v>10</v>
      </c>
      <c r="CH19" s="85">
        <f t="shared" si="7"/>
        <v>0</v>
      </c>
      <c r="CI19" s="24">
        <v>5</v>
      </c>
      <c r="CJ19" s="24">
        <v>7</v>
      </c>
      <c r="CK19" s="24">
        <v>3</v>
      </c>
      <c r="CL19" s="24">
        <f t="shared" si="26"/>
        <v>10</v>
      </c>
      <c r="CM19" s="85">
        <v>0</v>
      </c>
      <c r="CN19" s="45"/>
    </row>
    <row r="20" spans="1:92" ht="15.95" customHeight="1" x14ac:dyDescent="0.25">
      <c r="A20" s="47"/>
      <c r="C20" s="23" t="s">
        <v>772</v>
      </c>
      <c r="D20" s="23"/>
      <c r="E20" s="23"/>
      <c r="H20" s="24"/>
      <c r="I20" s="23"/>
      <c r="L20" s="23"/>
      <c r="P20" s="23"/>
      <c r="Q20" s="47"/>
      <c r="R20" s="47"/>
      <c r="U20" s="117" t="s">
        <v>753</v>
      </c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R20" s="45"/>
      <c r="AS20" s="47"/>
      <c r="AT20" s="12" t="s">
        <v>132</v>
      </c>
      <c r="AU20" s="12"/>
      <c r="AV20" s="12"/>
      <c r="AW20" s="12"/>
      <c r="AX20" s="13"/>
      <c r="AY20" s="14" t="s">
        <v>137</v>
      </c>
      <c r="BA20" s="84">
        <v>2</v>
      </c>
      <c r="BB20" s="24">
        <v>0</v>
      </c>
      <c r="BC20" s="24">
        <v>0</v>
      </c>
      <c r="BD20" s="24">
        <f t="shared" ref="BD20:BD31" si="32">+BB20+BC20</f>
        <v>0</v>
      </c>
      <c r="BE20" s="85">
        <v>0</v>
      </c>
      <c r="BF20" s="84">
        <f t="shared" ref="BF20:BF31" si="33">+BK20+BA20</f>
        <v>46</v>
      </c>
      <c r="BG20" s="24">
        <f t="shared" ref="BG20:BG31" si="34">+BL20+BB20</f>
        <v>7</v>
      </c>
      <c r="BH20" s="24">
        <f t="shared" ref="BH20:BH31" si="35">+BM20+BC20</f>
        <v>12</v>
      </c>
      <c r="BI20" s="24">
        <f t="shared" ref="BI20:BI31" si="36">+BN20+BD20</f>
        <v>19</v>
      </c>
      <c r="BJ20" s="85">
        <f t="shared" ref="BJ20:BJ31" si="37">+BO20+BE20</f>
        <v>8</v>
      </c>
      <c r="BK20" s="15">
        <v>44</v>
      </c>
      <c r="BL20" s="15">
        <v>7</v>
      </c>
      <c r="BM20" s="15">
        <v>12</v>
      </c>
      <c r="BN20" s="15">
        <f t="shared" ref="BN20:BN31" si="38">+BL20+BM20</f>
        <v>19</v>
      </c>
      <c r="BO20" s="87">
        <v>8</v>
      </c>
      <c r="BP20" s="45"/>
      <c r="BQ20" s="47"/>
      <c r="BR20" s="30">
        <v>7.5</v>
      </c>
      <c r="BS20" s="23" t="s">
        <v>451</v>
      </c>
      <c r="BT20" s="23"/>
      <c r="BU20" s="23"/>
      <c r="BV20" s="23"/>
      <c r="BW20" s="24"/>
      <c r="BX20" s="23"/>
      <c r="BY20" s="84">
        <v>0</v>
      </c>
      <c r="BZ20" s="24">
        <v>0</v>
      </c>
      <c r="CA20" s="24">
        <v>0</v>
      </c>
      <c r="CB20" s="24">
        <f t="shared" si="2"/>
        <v>0</v>
      </c>
      <c r="CC20" s="85">
        <v>0</v>
      </c>
      <c r="CD20" s="84">
        <f t="shared" si="3"/>
        <v>1</v>
      </c>
      <c r="CE20" s="24">
        <f t="shared" si="4"/>
        <v>0</v>
      </c>
      <c r="CF20" s="24">
        <f t="shared" si="5"/>
        <v>0</v>
      </c>
      <c r="CG20" s="24">
        <f t="shared" si="6"/>
        <v>0</v>
      </c>
      <c r="CH20" s="85">
        <f t="shared" si="7"/>
        <v>0</v>
      </c>
      <c r="CI20" s="24">
        <v>1</v>
      </c>
      <c r="CJ20" s="24">
        <v>0</v>
      </c>
      <c r="CK20" s="24">
        <v>0</v>
      </c>
      <c r="CL20" s="24">
        <f t="shared" si="26"/>
        <v>0</v>
      </c>
      <c r="CM20" s="85">
        <v>0</v>
      </c>
      <c r="CN20" s="45"/>
    </row>
    <row r="21" spans="1:92" ht="15.95" customHeight="1" x14ac:dyDescent="0.25">
      <c r="A21" s="47"/>
      <c r="B21" s="40"/>
      <c r="C21" s="52"/>
      <c r="D21" s="52"/>
      <c r="E21" s="52"/>
      <c r="F21" s="52"/>
      <c r="G21" s="48"/>
      <c r="H21" s="51"/>
      <c r="I21" s="52"/>
      <c r="J21" s="52"/>
      <c r="K21" s="51"/>
      <c r="L21" s="51"/>
      <c r="M21" s="51"/>
      <c r="N21" s="51"/>
      <c r="O21" s="51"/>
      <c r="P21" s="51"/>
      <c r="Q21" s="47"/>
      <c r="R21" s="47"/>
      <c r="AR21" s="45"/>
      <c r="AS21" s="47"/>
      <c r="AT21" s="30">
        <v>7.5</v>
      </c>
      <c r="AU21" s="23" t="s">
        <v>97</v>
      </c>
      <c r="AV21" s="23"/>
      <c r="AW21" s="23"/>
      <c r="AX21" s="30"/>
      <c r="AY21" s="24">
        <v>1</v>
      </c>
      <c r="AZ21" s="16" t="s">
        <v>138</v>
      </c>
      <c r="BA21" s="84">
        <v>1</v>
      </c>
      <c r="BB21" s="24">
        <v>0</v>
      </c>
      <c r="BC21" s="24">
        <v>0</v>
      </c>
      <c r="BD21" s="24">
        <f t="shared" si="32"/>
        <v>0</v>
      </c>
      <c r="BE21" s="85">
        <v>0</v>
      </c>
      <c r="BF21" s="84">
        <f t="shared" si="33"/>
        <v>23</v>
      </c>
      <c r="BG21" s="24">
        <f t="shared" si="34"/>
        <v>0</v>
      </c>
      <c r="BH21" s="24">
        <f t="shared" si="35"/>
        <v>0</v>
      </c>
      <c r="BI21" s="24">
        <f t="shared" si="36"/>
        <v>0</v>
      </c>
      <c r="BJ21" s="85">
        <f t="shared" si="37"/>
        <v>0</v>
      </c>
      <c r="BK21" s="24">
        <v>22</v>
      </c>
      <c r="BL21" s="24">
        <v>0</v>
      </c>
      <c r="BM21" s="24">
        <v>0</v>
      </c>
      <c r="BN21" s="24">
        <f t="shared" si="38"/>
        <v>0</v>
      </c>
      <c r="BO21" s="85">
        <v>0</v>
      </c>
      <c r="BP21" s="45"/>
      <c r="BQ21" s="47"/>
      <c r="BR21" s="30">
        <v>7.5</v>
      </c>
      <c r="BS21" s="23" t="s">
        <v>472</v>
      </c>
      <c r="BT21" s="23"/>
      <c r="BU21" s="23"/>
      <c r="BV21" s="23"/>
      <c r="BW21" s="24"/>
      <c r="BX21" s="23"/>
      <c r="BY21" s="84">
        <v>0</v>
      </c>
      <c r="BZ21" s="24">
        <v>0</v>
      </c>
      <c r="CA21" s="24">
        <v>0</v>
      </c>
      <c r="CB21" s="24">
        <f t="shared" si="2"/>
        <v>0</v>
      </c>
      <c r="CC21" s="85">
        <v>0</v>
      </c>
      <c r="CD21" s="84">
        <f t="shared" si="3"/>
        <v>10</v>
      </c>
      <c r="CE21" s="24">
        <f t="shared" si="4"/>
        <v>2</v>
      </c>
      <c r="CF21" s="24">
        <f t="shared" si="5"/>
        <v>2</v>
      </c>
      <c r="CG21" s="24">
        <f t="shared" si="6"/>
        <v>4</v>
      </c>
      <c r="CH21" s="85">
        <f t="shared" si="7"/>
        <v>6</v>
      </c>
      <c r="CI21" s="24">
        <v>10</v>
      </c>
      <c r="CJ21" s="24">
        <v>2</v>
      </c>
      <c r="CK21" s="24">
        <v>2</v>
      </c>
      <c r="CL21" s="24">
        <f t="shared" si="26"/>
        <v>4</v>
      </c>
      <c r="CM21" s="85">
        <v>6</v>
      </c>
      <c r="CN21" s="45"/>
    </row>
    <row r="22" spans="1:92" ht="15.95" customHeight="1" thickBot="1" x14ac:dyDescent="0.3">
      <c r="A22" s="47"/>
      <c r="B22" s="48" t="s">
        <v>58</v>
      </c>
      <c r="C22" s="6" t="s">
        <v>784</v>
      </c>
      <c r="E22" s="23"/>
      <c r="F22" s="23"/>
      <c r="G22" s="5">
        <v>1</v>
      </c>
      <c r="H22" s="24">
        <v>2</v>
      </c>
      <c r="I22" s="23" t="s">
        <v>180</v>
      </c>
      <c r="J22" s="23"/>
      <c r="K22" s="23"/>
      <c r="L22" s="23" t="s">
        <v>765</v>
      </c>
      <c r="M22" s="23"/>
      <c r="N22" s="23"/>
      <c r="O22" s="23"/>
      <c r="P22" s="23"/>
      <c r="Q22" s="47"/>
      <c r="R22" s="47"/>
      <c r="U22" s="42" t="s">
        <v>150</v>
      </c>
      <c r="V22" s="10" t="s">
        <v>1</v>
      </c>
      <c r="W22" s="10"/>
      <c r="X22" s="10"/>
      <c r="Y22" s="10"/>
      <c r="Z22" s="10" t="s">
        <v>2</v>
      </c>
      <c r="AA22" s="10"/>
      <c r="AB22" s="10"/>
      <c r="AC22" s="42" t="s">
        <v>4</v>
      </c>
      <c r="AD22" s="42" t="s">
        <v>8</v>
      </c>
      <c r="AE22" s="42" t="s">
        <v>9</v>
      </c>
      <c r="AF22" s="42" t="s">
        <v>10</v>
      </c>
      <c r="AG22" s="114" t="s">
        <v>100</v>
      </c>
      <c r="AH22" s="114"/>
      <c r="AI22" s="42" t="s">
        <v>5</v>
      </c>
      <c r="AJ22" s="42" t="s">
        <v>7</v>
      </c>
      <c r="AK22" s="42" t="s">
        <v>6</v>
      </c>
      <c r="AL22" s="42" t="s">
        <v>101</v>
      </c>
      <c r="AR22" s="45"/>
      <c r="AS22" s="47"/>
      <c r="AT22" s="30">
        <v>8.5</v>
      </c>
      <c r="AU22" s="23" t="s">
        <v>88</v>
      </c>
      <c r="AV22" s="23"/>
      <c r="AW22" s="23"/>
      <c r="AX22" s="30"/>
      <c r="AY22" s="24">
        <v>13</v>
      </c>
      <c r="AZ22" s="16" t="s">
        <v>138</v>
      </c>
      <c r="BA22" s="84">
        <v>1</v>
      </c>
      <c r="BB22" s="24">
        <v>0</v>
      </c>
      <c r="BC22" s="24">
        <v>0</v>
      </c>
      <c r="BD22" s="24">
        <f t="shared" si="32"/>
        <v>0</v>
      </c>
      <c r="BE22" s="85">
        <v>0</v>
      </c>
      <c r="BF22" s="84">
        <f t="shared" si="33"/>
        <v>19</v>
      </c>
      <c r="BG22" s="24">
        <f t="shared" si="34"/>
        <v>8</v>
      </c>
      <c r="BH22" s="24">
        <f t="shared" si="35"/>
        <v>6</v>
      </c>
      <c r="BI22" s="24">
        <f t="shared" si="36"/>
        <v>14</v>
      </c>
      <c r="BJ22" s="85">
        <f t="shared" si="37"/>
        <v>0</v>
      </c>
      <c r="BK22" s="24">
        <v>18</v>
      </c>
      <c r="BL22" s="24">
        <v>8</v>
      </c>
      <c r="BM22" s="24">
        <v>6</v>
      </c>
      <c r="BN22" s="24">
        <f t="shared" si="38"/>
        <v>14</v>
      </c>
      <c r="BO22" s="85">
        <v>0</v>
      </c>
      <c r="BP22" s="45"/>
      <c r="BQ22" s="47"/>
      <c r="BR22" s="30">
        <v>6.5</v>
      </c>
      <c r="BS22" s="23" t="s">
        <v>245</v>
      </c>
      <c r="BT22" s="23"/>
      <c r="BU22" s="23"/>
      <c r="BV22" s="23"/>
      <c r="BW22" s="24"/>
      <c r="BX22" s="23"/>
      <c r="BY22" s="84">
        <v>2</v>
      </c>
      <c r="BZ22" s="24">
        <v>0</v>
      </c>
      <c r="CA22" s="24">
        <v>1</v>
      </c>
      <c r="CB22" s="24">
        <f t="shared" si="2"/>
        <v>1</v>
      </c>
      <c r="CC22" s="85">
        <v>0</v>
      </c>
      <c r="CD22" s="84">
        <f t="shared" si="3"/>
        <v>36</v>
      </c>
      <c r="CE22" s="24">
        <f t="shared" si="4"/>
        <v>6</v>
      </c>
      <c r="CF22" s="24">
        <f t="shared" si="5"/>
        <v>12</v>
      </c>
      <c r="CG22" s="24">
        <f t="shared" si="6"/>
        <v>18</v>
      </c>
      <c r="CH22" s="85">
        <f t="shared" si="7"/>
        <v>2</v>
      </c>
      <c r="CI22" s="24">
        <v>34</v>
      </c>
      <c r="CJ22" s="24">
        <v>6</v>
      </c>
      <c r="CK22" s="24">
        <v>11</v>
      </c>
      <c r="CL22" s="24">
        <f t="shared" si="26"/>
        <v>17</v>
      </c>
      <c r="CM22" s="85">
        <v>2</v>
      </c>
      <c r="CN22" s="45"/>
    </row>
    <row r="23" spans="1:92" ht="15.95" customHeight="1" x14ac:dyDescent="0.25">
      <c r="A23" s="47"/>
      <c r="B23" s="24" t="s">
        <v>34</v>
      </c>
      <c r="C23" s="16" t="s">
        <v>766</v>
      </c>
      <c r="D23" s="16"/>
      <c r="E23" s="23"/>
      <c r="F23" s="23"/>
      <c r="G23" s="11"/>
      <c r="H23" s="24"/>
      <c r="I23" s="23"/>
      <c r="J23" s="23"/>
      <c r="K23" s="23"/>
      <c r="L23" s="23"/>
      <c r="M23" s="23"/>
      <c r="N23" s="23"/>
      <c r="O23" s="23"/>
      <c r="P23" s="23"/>
      <c r="Q23" s="47"/>
      <c r="R23" s="47"/>
      <c r="U23" s="30">
        <v>7</v>
      </c>
      <c r="V23" s="23" t="s">
        <v>176</v>
      </c>
      <c r="X23" s="23"/>
      <c r="Y23" s="23"/>
      <c r="Z23" s="23" t="s">
        <v>23</v>
      </c>
      <c r="AB23" s="24"/>
      <c r="AC23" s="24">
        <v>1</v>
      </c>
      <c r="AD23" s="24">
        <v>1</v>
      </c>
      <c r="AE23" s="24">
        <v>0</v>
      </c>
      <c r="AF23" s="24">
        <v>0</v>
      </c>
      <c r="AG23" s="118">
        <f t="shared" ref="AG23:AG28" si="39">+(AD23*2+AF23)/(2*AC23)</f>
        <v>1</v>
      </c>
      <c r="AH23" s="118"/>
      <c r="AI23" s="24">
        <v>0</v>
      </c>
      <c r="AJ23" s="24">
        <v>0</v>
      </c>
      <c r="AK23" s="24">
        <v>1</v>
      </c>
      <c r="AL23" s="26">
        <f t="shared" ref="AL23:AL28" si="40">+AI23/AC23</f>
        <v>0</v>
      </c>
      <c r="AR23" s="50"/>
      <c r="AS23" s="47"/>
      <c r="AT23" s="30">
        <v>8</v>
      </c>
      <c r="AU23" s="23" t="s">
        <v>35</v>
      </c>
      <c r="AV23" s="23"/>
      <c r="AW23" s="23"/>
      <c r="AX23" s="30"/>
      <c r="AY23" s="24">
        <v>11</v>
      </c>
      <c r="AZ23" s="16" t="s">
        <v>138</v>
      </c>
      <c r="BA23" s="84">
        <v>1</v>
      </c>
      <c r="BB23" s="24">
        <v>0</v>
      </c>
      <c r="BC23" s="24">
        <v>0</v>
      </c>
      <c r="BD23" s="24">
        <f t="shared" si="32"/>
        <v>0</v>
      </c>
      <c r="BE23" s="85">
        <v>0</v>
      </c>
      <c r="BF23" s="84">
        <f t="shared" si="33"/>
        <v>18</v>
      </c>
      <c r="BG23" s="24">
        <f t="shared" si="34"/>
        <v>3</v>
      </c>
      <c r="BH23" s="24">
        <f t="shared" si="35"/>
        <v>10</v>
      </c>
      <c r="BI23" s="24">
        <f t="shared" si="36"/>
        <v>13</v>
      </c>
      <c r="BJ23" s="85">
        <f t="shared" si="37"/>
        <v>0</v>
      </c>
      <c r="BK23" s="24">
        <v>17</v>
      </c>
      <c r="BL23" s="24">
        <v>3</v>
      </c>
      <c r="BM23" s="24">
        <v>10</v>
      </c>
      <c r="BN23" s="24">
        <f t="shared" si="38"/>
        <v>13</v>
      </c>
      <c r="BO23" s="85">
        <v>0</v>
      </c>
      <c r="BP23" s="50"/>
      <c r="BQ23" s="47"/>
      <c r="BR23" s="30">
        <v>8</v>
      </c>
      <c r="BS23" s="23" t="s">
        <v>283</v>
      </c>
      <c r="BT23" s="23"/>
      <c r="BU23" s="23"/>
      <c r="BV23" s="23"/>
      <c r="BW23" s="24"/>
      <c r="BX23" s="23"/>
      <c r="BY23" s="84">
        <v>0</v>
      </c>
      <c r="BZ23" s="24">
        <v>0</v>
      </c>
      <c r="CA23" s="24">
        <v>0</v>
      </c>
      <c r="CB23" s="24">
        <f t="shared" si="2"/>
        <v>0</v>
      </c>
      <c r="CC23" s="85">
        <v>0</v>
      </c>
      <c r="CD23" s="84">
        <f t="shared" si="3"/>
        <v>2</v>
      </c>
      <c r="CE23" s="24">
        <f t="shared" si="4"/>
        <v>1</v>
      </c>
      <c r="CF23" s="24">
        <f t="shared" si="5"/>
        <v>0</v>
      </c>
      <c r="CG23" s="24">
        <f t="shared" si="6"/>
        <v>1</v>
      </c>
      <c r="CH23" s="85">
        <f t="shared" si="7"/>
        <v>0</v>
      </c>
      <c r="CI23" s="24">
        <v>2</v>
      </c>
      <c r="CJ23" s="24">
        <v>1</v>
      </c>
      <c r="CK23" s="24">
        <v>0</v>
      </c>
      <c r="CL23" s="24">
        <f t="shared" si="26"/>
        <v>1</v>
      </c>
      <c r="CM23" s="85">
        <v>0</v>
      </c>
      <c r="CN23" s="50"/>
    </row>
    <row r="24" spans="1:92" ht="15.95" customHeight="1" x14ac:dyDescent="0.25">
      <c r="A24" s="47"/>
      <c r="C24" s="16" t="s">
        <v>767</v>
      </c>
      <c r="H24" s="24"/>
      <c r="I24" s="23"/>
      <c r="L24" s="23"/>
      <c r="M24" s="23"/>
      <c r="Q24" s="47"/>
      <c r="R24" s="47"/>
      <c r="U24" s="30">
        <v>8</v>
      </c>
      <c r="V24" s="23" t="s">
        <v>18</v>
      </c>
      <c r="X24" s="23"/>
      <c r="Y24" s="23"/>
      <c r="Z24" s="23" t="s">
        <v>136</v>
      </c>
      <c r="AB24" s="24"/>
      <c r="AC24" s="24">
        <f>+AD24+AE24+AF24</f>
        <v>1</v>
      </c>
      <c r="AD24" s="24">
        <v>1</v>
      </c>
      <c r="AE24" s="24">
        <v>0</v>
      </c>
      <c r="AF24" s="24">
        <v>0</v>
      </c>
      <c r="AG24" s="115">
        <f t="shared" si="39"/>
        <v>1</v>
      </c>
      <c r="AH24" s="115"/>
      <c r="AI24" s="24">
        <v>1</v>
      </c>
      <c r="AJ24" s="24">
        <v>0</v>
      </c>
      <c r="AK24" s="24">
        <v>0</v>
      </c>
      <c r="AL24" s="26">
        <f t="shared" si="40"/>
        <v>1</v>
      </c>
      <c r="AR24" s="40"/>
      <c r="AS24" s="47"/>
      <c r="AT24" s="30">
        <v>7</v>
      </c>
      <c r="AU24" s="23" t="s">
        <v>144</v>
      </c>
      <c r="AV24" s="23"/>
      <c r="AW24" s="23"/>
      <c r="AX24" s="30"/>
      <c r="AY24" s="24">
        <v>14</v>
      </c>
      <c r="AZ24" s="16" t="s">
        <v>138</v>
      </c>
      <c r="BA24" s="84">
        <v>1</v>
      </c>
      <c r="BB24" s="24">
        <v>0</v>
      </c>
      <c r="BC24" s="24">
        <v>0</v>
      </c>
      <c r="BD24" s="24">
        <f t="shared" si="32"/>
        <v>0</v>
      </c>
      <c r="BE24" s="85">
        <v>0</v>
      </c>
      <c r="BF24" s="84">
        <f t="shared" si="33"/>
        <v>23</v>
      </c>
      <c r="BG24" s="24">
        <f t="shared" si="34"/>
        <v>6</v>
      </c>
      <c r="BH24" s="24">
        <f t="shared" si="35"/>
        <v>8</v>
      </c>
      <c r="BI24" s="24">
        <f t="shared" si="36"/>
        <v>14</v>
      </c>
      <c r="BJ24" s="85">
        <f t="shared" si="37"/>
        <v>4</v>
      </c>
      <c r="BK24" s="24">
        <v>22</v>
      </c>
      <c r="BL24" s="24">
        <v>6</v>
      </c>
      <c r="BM24" s="24">
        <v>8</v>
      </c>
      <c r="BN24" s="24">
        <f t="shared" si="38"/>
        <v>14</v>
      </c>
      <c r="BO24" s="85">
        <v>4</v>
      </c>
      <c r="BP24" s="40"/>
      <c r="BQ24" s="47"/>
      <c r="BR24" s="30">
        <v>7</v>
      </c>
      <c r="BS24" s="23" t="s">
        <v>340</v>
      </c>
      <c r="BT24" s="23"/>
      <c r="BU24" s="23"/>
      <c r="BV24" s="23"/>
      <c r="BW24" s="24"/>
      <c r="BX24" s="23"/>
      <c r="BY24" s="84">
        <v>0</v>
      </c>
      <c r="BZ24" s="24">
        <v>0</v>
      </c>
      <c r="CA24" s="24">
        <v>0</v>
      </c>
      <c r="CB24" s="24">
        <f t="shared" si="2"/>
        <v>0</v>
      </c>
      <c r="CC24" s="85">
        <v>0</v>
      </c>
      <c r="CD24" s="84">
        <f t="shared" si="3"/>
        <v>1</v>
      </c>
      <c r="CE24" s="24">
        <f t="shared" si="4"/>
        <v>0</v>
      </c>
      <c r="CF24" s="24">
        <f t="shared" si="5"/>
        <v>0</v>
      </c>
      <c r="CG24" s="24">
        <f t="shared" si="6"/>
        <v>0</v>
      </c>
      <c r="CH24" s="85">
        <f t="shared" si="7"/>
        <v>0</v>
      </c>
      <c r="CI24" s="24">
        <v>1</v>
      </c>
      <c r="CJ24" s="24">
        <v>0</v>
      </c>
      <c r="CK24" s="24">
        <v>0</v>
      </c>
      <c r="CL24" s="24">
        <f t="shared" si="26"/>
        <v>0</v>
      </c>
      <c r="CM24" s="85">
        <v>0</v>
      </c>
      <c r="CN24" s="40"/>
    </row>
    <row r="25" spans="1:92" ht="15.95" customHeight="1" x14ac:dyDescent="0.25">
      <c r="A25" s="47"/>
      <c r="Q25" s="47"/>
      <c r="R25" s="47"/>
      <c r="U25" s="30">
        <v>7.5</v>
      </c>
      <c r="V25" s="23" t="s">
        <v>16</v>
      </c>
      <c r="X25" s="23"/>
      <c r="Y25" s="23"/>
      <c r="Z25" s="23" t="s">
        <v>17</v>
      </c>
      <c r="AB25" s="24"/>
      <c r="AC25" s="24">
        <f>+AD25+AE25+AF25</f>
        <v>1</v>
      </c>
      <c r="AD25" s="24">
        <v>1</v>
      </c>
      <c r="AE25" s="24">
        <v>0</v>
      </c>
      <c r="AF25" s="24">
        <v>0</v>
      </c>
      <c r="AG25" s="115">
        <f t="shared" si="39"/>
        <v>1</v>
      </c>
      <c r="AH25" s="115"/>
      <c r="AI25" s="24">
        <v>1</v>
      </c>
      <c r="AJ25" s="24">
        <v>0</v>
      </c>
      <c r="AK25" s="24">
        <v>0</v>
      </c>
      <c r="AL25" s="26">
        <f t="shared" si="40"/>
        <v>1</v>
      </c>
      <c r="AR25" s="40"/>
      <c r="AS25" s="47"/>
      <c r="AT25" s="30">
        <v>8</v>
      </c>
      <c r="AU25" s="23" t="s">
        <v>49</v>
      </c>
      <c r="AV25" s="23"/>
      <c r="AW25" s="23"/>
      <c r="AX25" s="30"/>
      <c r="AY25" s="24">
        <v>10</v>
      </c>
      <c r="AZ25" s="16" t="s">
        <v>138</v>
      </c>
      <c r="BA25" s="84">
        <v>1</v>
      </c>
      <c r="BB25" s="24">
        <v>0</v>
      </c>
      <c r="BC25" s="24">
        <v>0</v>
      </c>
      <c r="BD25" s="24">
        <f t="shared" si="32"/>
        <v>0</v>
      </c>
      <c r="BE25" s="85">
        <v>2</v>
      </c>
      <c r="BF25" s="84">
        <f t="shared" si="33"/>
        <v>21</v>
      </c>
      <c r="BG25" s="24">
        <f t="shared" si="34"/>
        <v>8</v>
      </c>
      <c r="BH25" s="24">
        <f t="shared" si="35"/>
        <v>8</v>
      </c>
      <c r="BI25" s="24">
        <f t="shared" si="36"/>
        <v>16</v>
      </c>
      <c r="BJ25" s="85">
        <f t="shared" si="37"/>
        <v>6</v>
      </c>
      <c r="BK25" s="24">
        <v>20</v>
      </c>
      <c r="BL25" s="24">
        <v>8</v>
      </c>
      <c r="BM25" s="24">
        <v>8</v>
      </c>
      <c r="BN25" s="24">
        <f t="shared" si="38"/>
        <v>16</v>
      </c>
      <c r="BO25" s="85">
        <v>4</v>
      </c>
      <c r="BP25" s="40"/>
      <c r="BQ25" s="47"/>
      <c r="BR25" s="30">
        <v>8.5</v>
      </c>
      <c r="BS25" s="23" t="s">
        <v>244</v>
      </c>
      <c r="BT25" s="23"/>
      <c r="BU25" s="23"/>
      <c r="BV25" s="23"/>
      <c r="BW25" s="24"/>
      <c r="BX25" s="23"/>
      <c r="BY25" s="84">
        <v>0</v>
      </c>
      <c r="BZ25" s="24">
        <v>0</v>
      </c>
      <c r="CA25" s="24">
        <v>0</v>
      </c>
      <c r="CB25" s="24">
        <f t="shared" si="2"/>
        <v>0</v>
      </c>
      <c r="CC25" s="85">
        <v>0</v>
      </c>
      <c r="CD25" s="84">
        <f t="shared" si="3"/>
        <v>1</v>
      </c>
      <c r="CE25" s="24">
        <f t="shared" si="4"/>
        <v>2</v>
      </c>
      <c r="CF25" s="24">
        <f t="shared" si="5"/>
        <v>0</v>
      </c>
      <c r="CG25" s="24">
        <f t="shared" si="6"/>
        <v>2</v>
      </c>
      <c r="CH25" s="85">
        <f t="shared" si="7"/>
        <v>0</v>
      </c>
      <c r="CI25" s="24">
        <v>1</v>
      </c>
      <c r="CJ25" s="24">
        <v>2</v>
      </c>
      <c r="CK25" s="24">
        <v>0</v>
      </c>
      <c r="CL25" s="24">
        <f t="shared" si="26"/>
        <v>2</v>
      </c>
      <c r="CM25" s="85">
        <v>0</v>
      </c>
      <c r="CN25" s="40"/>
    </row>
    <row r="26" spans="1:92" ht="15.95" customHeight="1" x14ac:dyDescent="0.25">
      <c r="A26" s="47"/>
      <c r="C26" s="6" t="s">
        <v>785</v>
      </c>
      <c r="E26" s="23"/>
      <c r="F26" s="23"/>
      <c r="G26" s="5">
        <v>0</v>
      </c>
      <c r="H26" s="24"/>
      <c r="I26" s="23"/>
      <c r="J26" s="23"/>
      <c r="K26" s="23"/>
      <c r="L26" s="23"/>
      <c r="M26" s="23"/>
      <c r="N26" s="23"/>
      <c r="O26" s="23"/>
      <c r="Q26" s="47"/>
      <c r="R26" s="47"/>
      <c r="U26" s="30">
        <v>7.5</v>
      </c>
      <c r="V26" s="23" t="s">
        <v>97</v>
      </c>
      <c r="X26" s="23"/>
      <c r="Y26" s="23"/>
      <c r="Z26" s="23" t="s">
        <v>132</v>
      </c>
      <c r="AB26" s="24"/>
      <c r="AC26" s="24">
        <f>+AD26+AE26+AF26</f>
        <v>1</v>
      </c>
      <c r="AD26" s="24">
        <v>0</v>
      </c>
      <c r="AE26" s="24">
        <v>1</v>
      </c>
      <c r="AF26" s="24">
        <v>0</v>
      </c>
      <c r="AG26" s="115">
        <f t="shared" si="39"/>
        <v>0</v>
      </c>
      <c r="AH26" s="115"/>
      <c r="AI26" s="24">
        <v>1</v>
      </c>
      <c r="AJ26" s="24">
        <v>0</v>
      </c>
      <c r="AK26" s="24">
        <v>0</v>
      </c>
      <c r="AL26" s="26">
        <f t="shared" si="40"/>
        <v>1</v>
      </c>
      <c r="AR26" s="40"/>
      <c r="AS26" s="47"/>
      <c r="AT26" s="30">
        <v>7.5</v>
      </c>
      <c r="AU26" s="23" t="s">
        <v>77</v>
      </c>
      <c r="AV26" s="23"/>
      <c r="AW26" s="23"/>
      <c r="AX26" s="30"/>
      <c r="AY26" s="24">
        <v>6</v>
      </c>
      <c r="AZ26" s="16" t="s">
        <v>138</v>
      </c>
      <c r="BA26" s="84">
        <v>1</v>
      </c>
      <c r="BB26" s="24">
        <v>0</v>
      </c>
      <c r="BC26" s="24">
        <v>0</v>
      </c>
      <c r="BD26" s="24">
        <f t="shared" si="32"/>
        <v>0</v>
      </c>
      <c r="BE26" s="85">
        <v>0</v>
      </c>
      <c r="BF26" s="84">
        <f t="shared" si="33"/>
        <v>16</v>
      </c>
      <c r="BG26" s="24">
        <f t="shared" si="34"/>
        <v>1</v>
      </c>
      <c r="BH26" s="24">
        <f t="shared" si="35"/>
        <v>7</v>
      </c>
      <c r="BI26" s="24">
        <f t="shared" si="36"/>
        <v>8</v>
      </c>
      <c r="BJ26" s="85">
        <f t="shared" si="37"/>
        <v>0</v>
      </c>
      <c r="BK26" s="24">
        <v>15</v>
      </c>
      <c r="BL26" s="24">
        <v>1</v>
      </c>
      <c r="BM26" s="24">
        <v>7</v>
      </c>
      <c r="BN26" s="24">
        <f t="shared" si="38"/>
        <v>8</v>
      </c>
      <c r="BO26" s="85">
        <v>0</v>
      </c>
      <c r="BP26" s="40"/>
      <c r="BQ26" s="47"/>
      <c r="BR26" s="30">
        <v>7.5</v>
      </c>
      <c r="BS26" s="23" t="s">
        <v>284</v>
      </c>
      <c r="BT26" s="23"/>
      <c r="BU26" s="23"/>
      <c r="BV26" s="23"/>
      <c r="BW26" s="24"/>
      <c r="BX26" s="23"/>
      <c r="BY26" s="84">
        <v>0</v>
      </c>
      <c r="BZ26" s="24">
        <v>0</v>
      </c>
      <c r="CA26" s="24">
        <v>0</v>
      </c>
      <c r="CB26" s="24">
        <f t="shared" si="2"/>
        <v>0</v>
      </c>
      <c r="CC26" s="85">
        <v>0</v>
      </c>
      <c r="CD26" s="84">
        <f t="shared" si="3"/>
        <v>1</v>
      </c>
      <c r="CE26" s="24">
        <f t="shared" si="4"/>
        <v>0</v>
      </c>
      <c r="CF26" s="24">
        <f t="shared" si="5"/>
        <v>0</v>
      </c>
      <c r="CG26" s="24">
        <f t="shared" si="6"/>
        <v>0</v>
      </c>
      <c r="CH26" s="85">
        <f t="shared" si="7"/>
        <v>0</v>
      </c>
      <c r="CI26" s="24">
        <v>1</v>
      </c>
      <c r="CJ26" s="24">
        <v>0</v>
      </c>
      <c r="CK26" s="24">
        <v>0</v>
      </c>
      <c r="CL26" s="24">
        <f t="shared" si="26"/>
        <v>0</v>
      </c>
      <c r="CM26" s="85">
        <v>0</v>
      </c>
      <c r="CN26" s="40"/>
    </row>
    <row r="27" spans="1:92" ht="15.95" customHeight="1" x14ac:dyDescent="0.25">
      <c r="A27" s="47"/>
      <c r="B27" s="24" t="s">
        <v>34</v>
      </c>
      <c r="C27" s="16" t="s">
        <v>676</v>
      </c>
      <c r="D27" s="16"/>
      <c r="E27" s="16"/>
      <c r="H27" s="24"/>
      <c r="I27" s="23"/>
      <c r="J27" s="23"/>
      <c r="K27" s="23"/>
      <c r="L27" s="23"/>
      <c r="M27" s="23"/>
      <c r="N27" s="23"/>
      <c r="O27" s="23"/>
      <c r="Q27" s="47"/>
      <c r="R27" s="47"/>
      <c r="U27" s="30">
        <v>7.5</v>
      </c>
      <c r="V27" s="23" t="s">
        <v>98</v>
      </c>
      <c r="X27" s="23"/>
      <c r="Y27" s="23"/>
      <c r="Z27" s="23" t="s">
        <v>19</v>
      </c>
      <c r="AB27" s="24"/>
      <c r="AC27" s="24">
        <f>+AD27+AE27+AF27</f>
        <v>1</v>
      </c>
      <c r="AD27" s="24">
        <v>1</v>
      </c>
      <c r="AE27" s="24">
        <v>0</v>
      </c>
      <c r="AF27" s="24">
        <v>0</v>
      </c>
      <c r="AG27" s="115">
        <f t="shared" si="39"/>
        <v>1</v>
      </c>
      <c r="AH27" s="115"/>
      <c r="AI27" s="24">
        <v>2</v>
      </c>
      <c r="AJ27" s="24">
        <v>0</v>
      </c>
      <c r="AK27" s="24">
        <v>0</v>
      </c>
      <c r="AL27" s="26">
        <f t="shared" si="40"/>
        <v>2</v>
      </c>
      <c r="AR27" s="40"/>
      <c r="AS27" s="47"/>
      <c r="AT27" s="30">
        <v>7.5</v>
      </c>
      <c r="AU27" s="23" t="s">
        <v>90</v>
      </c>
      <c r="AV27" s="23"/>
      <c r="AW27" s="23"/>
      <c r="AX27" s="30"/>
      <c r="AY27" s="24">
        <v>5</v>
      </c>
      <c r="AZ27" s="16" t="s">
        <v>138</v>
      </c>
      <c r="BA27" s="84">
        <v>1</v>
      </c>
      <c r="BB27" s="24">
        <v>0</v>
      </c>
      <c r="BC27" s="24">
        <v>0</v>
      </c>
      <c r="BD27" s="24">
        <f t="shared" si="32"/>
        <v>0</v>
      </c>
      <c r="BE27" s="85">
        <v>0</v>
      </c>
      <c r="BF27" s="84">
        <f t="shared" si="33"/>
        <v>17</v>
      </c>
      <c r="BG27" s="24">
        <f t="shared" si="34"/>
        <v>1</v>
      </c>
      <c r="BH27" s="24">
        <f t="shared" si="35"/>
        <v>1</v>
      </c>
      <c r="BI27" s="24">
        <f t="shared" si="36"/>
        <v>2</v>
      </c>
      <c r="BJ27" s="85">
        <f t="shared" si="37"/>
        <v>4</v>
      </c>
      <c r="BK27" s="24">
        <v>16</v>
      </c>
      <c r="BL27" s="24">
        <v>1</v>
      </c>
      <c r="BM27" s="24">
        <v>1</v>
      </c>
      <c r="BN27" s="24">
        <f t="shared" si="38"/>
        <v>2</v>
      </c>
      <c r="BO27" s="85">
        <v>4</v>
      </c>
      <c r="BP27" s="40"/>
      <c r="BQ27" s="47"/>
      <c r="BR27" s="30">
        <v>6.5</v>
      </c>
      <c r="BS27" s="23" t="s">
        <v>212</v>
      </c>
      <c r="BT27" s="23"/>
      <c r="BU27" s="23"/>
      <c r="BV27" s="23"/>
      <c r="BW27" s="24"/>
      <c r="BX27" s="23"/>
      <c r="BY27" s="84">
        <v>0</v>
      </c>
      <c r="BZ27" s="24">
        <v>0</v>
      </c>
      <c r="CA27" s="24">
        <v>0</v>
      </c>
      <c r="CB27" s="24">
        <f t="shared" si="2"/>
        <v>0</v>
      </c>
      <c r="CC27" s="85">
        <v>0</v>
      </c>
      <c r="CD27" s="84">
        <f t="shared" si="3"/>
        <v>15</v>
      </c>
      <c r="CE27" s="24">
        <f t="shared" si="4"/>
        <v>1</v>
      </c>
      <c r="CF27" s="24">
        <f t="shared" si="5"/>
        <v>4</v>
      </c>
      <c r="CG27" s="24">
        <f t="shared" si="6"/>
        <v>5</v>
      </c>
      <c r="CH27" s="85">
        <f t="shared" si="7"/>
        <v>2</v>
      </c>
      <c r="CI27" s="24">
        <v>15</v>
      </c>
      <c r="CJ27" s="24">
        <v>1</v>
      </c>
      <c r="CK27" s="24">
        <v>4</v>
      </c>
      <c r="CL27" s="24">
        <f>+CJ27+CK27</f>
        <v>5</v>
      </c>
      <c r="CM27" s="85">
        <v>2</v>
      </c>
      <c r="CN27" s="40"/>
    </row>
    <row r="28" spans="1:92" ht="15.95" customHeight="1" x14ac:dyDescent="0.25">
      <c r="A28" s="47"/>
      <c r="C28" s="16" t="s">
        <v>768</v>
      </c>
      <c r="D28" s="16"/>
      <c r="E28" s="16"/>
      <c r="Q28" s="47"/>
      <c r="R28" s="47"/>
      <c r="U28" s="30">
        <v>7</v>
      </c>
      <c r="V28" s="23" t="s">
        <v>24</v>
      </c>
      <c r="X28" s="23"/>
      <c r="Y28" s="23"/>
      <c r="Z28" s="23" t="s">
        <v>25</v>
      </c>
      <c r="AB28" s="24"/>
      <c r="AC28" s="24">
        <f>+AD28+AE28+AF28</f>
        <v>1</v>
      </c>
      <c r="AD28" s="24">
        <v>0</v>
      </c>
      <c r="AE28" s="24">
        <v>1</v>
      </c>
      <c r="AF28" s="24">
        <v>0</v>
      </c>
      <c r="AG28" s="115">
        <f t="shared" si="39"/>
        <v>0</v>
      </c>
      <c r="AH28" s="115"/>
      <c r="AI28" s="24">
        <v>2</v>
      </c>
      <c r="AJ28" s="24">
        <v>1</v>
      </c>
      <c r="AK28" s="24">
        <v>0</v>
      </c>
      <c r="AL28" s="26">
        <f t="shared" si="40"/>
        <v>2</v>
      </c>
      <c r="AR28" s="40"/>
      <c r="AS28" s="47"/>
      <c r="AT28" s="30">
        <v>7</v>
      </c>
      <c r="AU28" s="23" t="s">
        <v>167</v>
      </c>
      <c r="AV28" s="23"/>
      <c r="AW28" s="23"/>
      <c r="AX28" s="30"/>
      <c r="AY28" s="24">
        <v>7</v>
      </c>
      <c r="AZ28" s="16" t="s">
        <v>138</v>
      </c>
      <c r="BA28" s="84">
        <v>0</v>
      </c>
      <c r="BB28" s="24">
        <v>0</v>
      </c>
      <c r="BC28" s="24">
        <v>0</v>
      </c>
      <c r="BD28" s="24">
        <f t="shared" si="32"/>
        <v>0</v>
      </c>
      <c r="BE28" s="85">
        <v>0</v>
      </c>
      <c r="BF28" s="84">
        <f t="shared" si="33"/>
        <v>18</v>
      </c>
      <c r="BG28" s="24">
        <f t="shared" si="34"/>
        <v>3</v>
      </c>
      <c r="BH28" s="24">
        <f t="shared" si="35"/>
        <v>5</v>
      </c>
      <c r="BI28" s="24">
        <f t="shared" si="36"/>
        <v>8</v>
      </c>
      <c r="BJ28" s="85">
        <f t="shared" si="37"/>
        <v>0</v>
      </c>
      <c r="BK28" s="24">
        <v>18</v>
      </c>
      <c r="BL28" s="24">
        <v>3</v>
      </c>
      <c r="BM28" s="24">
        <v>5</v>
      </c>
      <c r="BN28" s="24">
        <f t="shared" si="38"/>
        <v>8</v>
      </c>
      <c r="BO28" s="85">
        <v>0</v>
      </c>
      <c r="BP28" s="40"/>
      <c r="BQ28" s="47"/>
      <c r="BR28" s="30">
        <v>8.5</v>
      </c>
      <c r="BS28" s="23" t="s">
        <v>656</v>
      </c>
      <c r="BT28" s="23"/>
      <c r="BU28" s="23"/>
      <c r="BV28" s="23"/>
      <c r="BW28" s="24"/>
      <c r="BX28" s="23"/>
      <c r="BY28" s="84">
        <v>1</v>
      </c>
      <c r="BZ28" s="24">
        <v>0</v>
      </c>
      <c r="CA28" s="24">
        <v>3</v>
      </c>
      <c r="CB28" s="24">
        <f t="shared" si="2"/>
        <v>3</v>
      </c>
      <c r="CC28" s="85">
        <v>0</v>
      </c>
      <c r="CD28" s="84">
        <f t="shared" si="3"/>
        <v>6</v>
      </c>
      <c r="CE28" s="24">
        <f t="shared" si="4"/>
        <v>1</v>
      </c>
      <c r="CF28" s="24">
        <f t="shared" si="5"/>
        <v>6</v>
      </c>
      <c r="CG28" s="24">
        <f t="shared" si="6"/>
        <v>7</v>
      </c>
      <c r="CH28" s="85">
        <f t="shared" si="7"/>
        <v>0</v>
      </c>
      <c r="CI28" s="24">
        <v>5</v>
      </c>
      <c r="CJ28" s="24">
        <v>1</v>
      </c>
      <c r="CK28" s="24">
        <v>3</v>
      </c>
      <c r="CL28" s="24">
        <f t="shared" ref="CL28:CL29" si="41">+CJ28+CK28</f>
        <v>4</v>
      </c>
      <c r="CM28" s="85">
        <v>0</v>
      </c>
      <c r="CN28" s="40"/>
    </row>
    <row r="29" spans="1:92" ht="15.95" customHeight="1" x14ac:dyDescent="0.25">
      <c r="A29" s="47"/>
      <c r="B29" s="40"/>
      <c r="C29" s="52"/>
      <c r="D29" s="52"/>
      <c r="E29" s="52"/>
      <c r="F29" s="52"/>
      <c r="G29" s="48"/>
      <c r="H29" s="51"/>
      <c r="I29" s="52"/>
      <c r="J29" s="52"/>
      <c r="K29" s="51"/>
      <c r="L29" s="51"/>
      <c r="M29" s="51"/>
      <c r="N29" s="51"/>
      <c r="O29" s="51"/>
      <c r="P29" s="51"/>
      <c r="Q29" s="47"/>
      <c r="R29" s="47"/>
      <c r="U29" s="30">
        <v>7.5</v>
      </c>
      <c r="V29" s="23" t="s">
        <v>111</v>
      </c>
      <c r="X29" s="23"/>
      <c r="Y29" s="23"/>
      <c r="Z29" s="23" t="s">
        <v>21</v>
      </c>
      <c r="AB29" s="24"/>
      <c r="AC29" s="24">
        <f t="shared" ref="AC29:AC30" si="42">+AD29+AE29+AF29</f>
        <v>0</v>
      </c>
      <c r="AD29" s="24">
        <v>0</v>
      </c>
      <c r="AE29" s="24">
        <v>0</v>
      </c>
      <c r="AF29" s="24">
        <v>0</v>
      </c>
      <c r="AG29" s="115"/>
      <c r="AH29" s="115"/>
      <c r="AI29" s="24">
        <v>0</v>
      </c>
      <c r="AJ29" s="24">
        <v>0</v>
      </c>
      <c r="AK29" s="24">
        <v>0</v>
      </c>
      <c r="AL29" s="26"/>
      <c r="AR29" s="40"/>
      <c r="AS29" s="47"/>
      <c r="AT29" s="30">
        <v>6.5</v>
      </c>
      <c r="AU29" s="23" t="s">
        <v>173</v>
      </c>
      <c r="AV29" s="23"/>
      <c r="AW29" s="23"/>
      <c r="AX29" s="30"/>
      <c r="AY29" s="24">
        <v>12</v>
      </c>
      <c r="AZ29" s="16" t="s">
        <v>138</v>
      </c>
      <c r="BA29" s="84">
        <v>1</v>
      </c>
      <c r="BB29" s="24">
        <v>0</v>
      </c>
      <c r="BC29" s="24">
        <v>0</v>
      </c>
      <c r="BD29" s="24">
        <f t="shared" si="32"/>
        <v>0</v>
      </c>
      <c r="BE29" s="85">
        <v>2</v>
      </c>
      <c r="BF29" s="84">
        <f t="shared" si="33"/>
        <v>20</v>
      </c>
      <c r="BG29" s="24">
        <f t="shared" si="34"/>
        <v>1</v>
      </c>
      <c r="BH29" s="24">
        <f t="shared" si="35"/>
        <v>5</v>
      </c>
      <c r="BI29" s="24">
        <f t="shared" si="36"/>
        <v>6</v>
      </c>
      <c r="BJ29" s="85">
        <f t="shared" si="37"/>
        <v>8</v>
      </c>
      <c r="BK29" s="24">
        <v>19</v>
      </c>
      <c r="BL29" s="24">
        <v>1</v>
      </c>
      <c r="BM29" s="24">
        <v>5</v>
      </c>
      <c r="BN29" s="24">
        <f t="shared" si="38"/>
        <v>6</v>
      </c>
      <c r="BO29" s="85">
        <v>6</v>
      </c>
      <c r="BP29" s="40"/>
      <c r="BQ29" s="47"/>
      <c r="BR29" s="30">
        <v>7.5</v>
      </c>
      <c r="BS29" s="23" t="s">
        <v>670</v>
      </c>
      <c r="BT29" s="23"/>
      <c r="BU29" s="23"/>
      <c r="BV29" s="23"/>
      <c r="BW29" s="24"/>
      <c r="BX29" s="23"/>
      <c r="BY29" s="84">
        <v>0</v>
      </c>
      <c r="BZ29" s="24">
        <v>0</v>
      </c>
      <c r="CA29" s="24">
        <v>0</v>
      </c>
      <c r="CB29" s="24">
        <f t="shared" si="2"/>
        <v>0</v>
      </c>
      <c r="CC29" s="85">
        <v>0</v>
      </c>
      <c r="CD29" s="84">
        <f t="shared" si="3"/>
        <v>1</v>
      </c>
      <c r="CE29" s="24">
        <f t="shared" si="4"/>
        <v>0</v>
      </c>
      <c r="CF29" s="24">
        <f t="shared" si="5"/>
        <v>0</v>
      </c>
      <c r="CG29" s="24">
        <f t="shared" si="6"/>
        <v>0</v>
      </c>
      <c r="CH29" s="85">
        <f t="shared" si="7"/>
        <v>0</v>
      </c>
      <c r="CI29" s="24">
        <v>1</v>
      </c>
      <c r="CJ29" s="24">
        <v>0</v>
      </c>
      <c r="CK29" s="24">
        <v>0</v>
      </c>
      <c r="CL29" s="24">
        <f t="shared" si="41"/>
        <v>0</v>
      </c>
      <c r="CM29" s="85">
        <v>0</v>
      </c>
      <c r="CN29" s="40"/>
    </row>
    <row r="30" spans="1:92" ht="15.95" customHeight="1" x14ac:dyDescent="0.25">
      <c r="A30" s="47"/>
      <c r="B30" s="48" t="s">
        <v>67</v>
      </c>
      <c r="C30" s="6" t="s">
        <v>789</v>
      </c>
      <c r="F30" s="20"/>
      <c r="G30" s="5">
        <v>4</v>
      </c>
      <c r="H30" s="24">
        <v>1</v>
      </c>
      <c r="I30" s="23" t="s">
        <v>119</v>
      </c>
      <c r="J30" s="23"/>
      <c r="K30" s="23"/>
      <c r="L30" s="23" t="s">
        <v>773</v>
      </c>
      <c r="M30" s="23"/>
      <c r="N30" s="23"/>
      <c r="O30" s="23"/>
      <c r="P30" s="23"/>
      <c r="Q30" s="47"/>
      <c r="R30" s="47"/>
      <c r="U30" s="30">
        <v>7</v>
      </c>
      <c r="V30" s="23" t="s">
        <v>22</v>
      </c>
      <c r="X30" s="23"/>
      <c r="Y30" s="23"/>
      <c r="Z30" s="23" t="s">
        <v>15</v>
      </c>
      <c r="AB30" s="24"/>
      <c r="AC30" s="24">
        <f t="shared" si="42"/>
        <v>0</v>
      </c>
      <c r="AD30" s="24">
        <v>0</v>
      </c>
      <c r="AE30" s="24">
        <v>0</v>
      </c>
      <c r="AF30" s="24">
        <v>0</v>
      </c>
      <c r="AG30" s="115"/>
      <c r="AH30" s="115"/>
      <c r="AI30" s="24">
        <v>0</v>
      </c>
      <c r="AJ30" s="24">
        <v>0</v>
      </c>
      <c r="AK30" s="24">
        <v>0</v>
      </c>
      <c r="AL30" s="26"/>
      <c r="AR30" s="40"/>
      <c r="AS30" s="47"/>
      <c r="AT30" s="30">
        <v>6</v>
      </c>
      <c r="AU30" s="23" t="s">
        <v>157</v>
      </c>
      <c r="AY30" s="24">
        <v>15</v>
      </c>
      <c r="AZ30" s="16" t="s">
        <v>138</v>
      </c>
      <c r="BA30" s="84">
        <v>1</v>
      </c>
      <c r="BB30" s="24">
        <v>0</v>
      </c>
      <c r="BC30" s="24">
        <v>0</v>
      </c>
      <c r="BD30" s="24">
        <f t="shared" si="32"/>
        <v>0</v>
      </c>
      <c r="BE30" s="85">
        <v>0</v>
      </c>
      <c r="BF30" s="84">
        <f t="shared" si="33"/>
        <v>22</v>
      </c>
      <c r="BG30" s="24">
        <f t="shared" si="34"/>
        <v>3</v>
      </c>
      <c r="BH30" s="24">
        <f t="shared" si="35"/>
        <v>11</v>
      </c>
      <c r="BI30" s="24">
        <f t="shared" si="36"/>
        <v>14</v>
      </c>
      <c r="BJ30" s="85">
        <f t="shared" si="37"/>
        <v>4</v>
      </c>
      <c r="BK30" s="24">
        <v>21</v>
      </c>
      <c r="BL30" s="24">
        <v>3</v>
      </c>
      <c r="BM30" s="24">
        <v>11</v>
      </c>
      <c r="BN30" s="24">
        <f t="shared" si="38"/>
        <v>14</v>
      </c>
      <c r="BO30" s="85">
        <v>4</v>
      </c>
      <c r="BP30" s="40"/>
      <c r="BQ30" s="47"/>
      <c r="BR30" s="30">
        <v>7.5</v>
      </c>
      <c r="BS30" s="23" t="s">
        <v>280</v>
      </c>
      <c r="BT30" s="23"/>
      <c r="BU30" s="23"/>
      <c r="BV30" s="23"/>
      <c r="BW30" s="24"/>
      <c r="BX30" s="23"/>
      <c r="BY30" s="84">
        <v>0</v>
      </c>
      <c r="BZ30" s="24">
        <v>0</v>
      </c>
      <c r="CA30" s="24">
        <v>0</v>
      </c>
      <c r="CB30" s="24">
        <f t="shared" si="2"/>
        <v>0</v>
      </c>
      <c r="CC30" s="85">
        <v>0</v>
      </c>
      <c r="CD30" s="84">
        <f t="shared" si="3"/>
        <v>2</v>
      </c>
      <c r="CE30" s="24">
        <f t="shared" si="4"/>
        <v>0</v>
      </c>
      <c r="CF30" s="24">
        <f t="shared" si="5"/>
        <v>1</v>
      </c>
      <c r="CG30" s="24">
        <f t="shared" si="6"/>
        <v>1</v>
      </c>
      <c r="CH30" s="85">
        <f t="shared" si="7"/>
        <v>2</v>
      </c>
      <c r="CI30" s="24">
        <v>2</v>
      </c>
      <c r="CJ30" s="24">
        <v>0</v>
      </c>
      <c r="CK30" s="24">
        <v>1</v>
      </c>
      <c r="CL30" s="24">
        <f t="shared" ref="CL30:CL35" si="43">+CJ30+CK30</f>
        <v>1</v>
      </c>
      <c r="CM30" s="85">
        <v>2</v>
      </c>
      <c r="CN30" s="40"/>
    </row>
    <row r="31" spans="1:92" ht="15.95" customHeight="1" thickBot="1" x14ac:dyDescent="0.3">
      <c r="A31" s="47"/>
      <c r="B31" s="24" t="s">
        <v>34</v>
      </c>
      <c r="C31" s="16"/>
      <c r="D31" s="23" t="s">
        <v>140</v>
      </c>
      <c r="E31" s="23"/>
      <c r="H31" s="24">
        <v>1</v>
      </c>
      <c r="I31" s="23" t="s">
        <v>178</v>
      </c>
      <c r="L31" s="23" t="s">
        <v>769</v>
      </c>
      <c r="M31" s="23"/>
      <c r="N31" s="23"/>
      <c r="O31" s="23"/>
      <c r="P31" s="23"/>
      <c r="Q31" s="47"/>
      <c r="R31" s="47"/>
      <c r="V31" s="23" t="s">
        <v>26</v>
      </c>
      <c r="X31" s="23"/>
      <c r="Y31" s="23"/>
      <c r="Z31" s="11"/>
      <c r="AA31" s="23"/>
      <c r="AB31" s="24"/>
      <c r="AC31" s="24">
        <f>+AC100</f>
        <v>2</v>
      </c>
      <c r="AD31" s="24">
        <f>+AD100</f>
        <v>0</v>
      </c>
      <c r="AE31" s="24">
        <f>+AE100</f>
        <v>2</v>
      </c>
      <c r="AF31" s="24">
        <f>+AF100</f>
        <v>0</v>
      </c>
      <c r="AG31" s="115">
        <f t="shared" ref="AG31" si="44">+(AD31*2+AF31)/(2*AC31)</f>
        <v>0</v>
      </c>
      <c r="AH31" s="115"/>
      <c r="AI31" s="24">
        <f>+AI100</f>
        <v>6</v>
      </c>
      <c r="AJ31" s="24">
        <f>+AJ100</f>
        <v>0</v>
      </c>
      <c r="AK31" s="24">
        <f>+AK100</f>
        <v>0</v>
      </c>
      <c r="AL31" s="26">
        <f t="shared" ref="AL31" si="45">+AI31/AC31</f>
        <v>3</v>
      </c>
      <c r="AR31" s="40"/>
      <c r="AS31" s="47"/>
      <c r="AT31" s="30">
        <v>6</v>
      </c>
      <c r="AU31" s="23" t="s">
        <v>20</v>
      </c>
      <c r="AV31" s="23"/>
      <c r="AW31" s="23"/>
      <c r="AX31" s="30"/>
      <c r="AY31" s="24">
        <v>8</v>
      </c>
      <c r="AZ31" s="16" t="s">
        <v>138</v>
      </c>
      <c r="BA31" s="84">
        <v>0</v>
      </c>
      <c r="BB31" s="24">
        <v>0</v>
      </c>
      <c r="BC31" s="24">
        <v>0</v>
      </c>
      <c r="BD31" s="24">
        <f t="shared" si="32"/>
        <v>0</v>
      </c>
      <c r="BE31" s="85">
        <v>0</v>
      </c>
      <c r="BF31" s="84">
        <f t="shared" si="33"/>
        <v>8</v>
      </c>
      <c r="BG31" s="24">
        <f t="shared" si="34"/>
        <v>0</v>
      </c>
      <c r="BH31" s="24">
        <f t="shared" si="35"/>
        <v>0</v>
      </c>
      <c r="BI31" s="24">
        <f t="shared" si="36"/>
        <v>0</v>
      </c>
      <c r="BJ31" s="85">
        <f t="shared" si="37"/>
        <v>4</v>
      </c>
      <c r="BK31" s="24">
        <v>8</v>
      </c>
      <c r="BL31" s="24">
        <v>0</v>
      </c>
      <c r="BM31" s="24">
        <v>0</v>
      </c>
      <c r="BN31" s="24">
        <f t="shared" si="38"/>
        <v>0</v>
      </c>
      <c r="BO31" s="85">
        <v>4</v>
      </c>
      <c r="BP31" s="40"/>
      <c r="BQ31" s="47"/>
      <c r="BR31" s="30">
        <v>8.5</v>
      </c>
      <c r="BS31" s="23" t="s">
        <v>240</v>
      </c>
      <c r="BT31" s="23"/>
      <c r="BU31" s="23"/>
      <c r="BV31" s="23"/>
      <c r="BW31" s="24"/>
      <c r="BX31" s="23"/>
      <c r="BY31" s="84">
        <v>2</v>
      </c>
      <c r="BZ31" s="24">
        <v>1</v>
      </c>
      <c r="CA31" s="24">
        <v>2</v>
      </c>
      <c r="CB31" s="24">
        <f t="shared" si="2"/>
        <v>3</v>
      </c>
      <c r="CC31" s="85">
        <v>0</v>
      </c>
      <c r="CD31" s="84">
        <f t="shared" si="3"/>
        <v>15</v>
      </c>
      <c r="CE31" s="24">
        <f t="shared" si="4"/>
        <v>14</v>
      </c>
      <c r="CF31" s="24">
        <f t="shared" si="5"/>
        <v>6</v>
      </c>
      <c r="CG31" s="24">
        <f t="shared" si="6"/>
        <v>20</v>
      </c>
      <c r="CH31" s="85">
        <f t="shared" si="7"/>
        <v>0</v>
      </c>
      <c r="CI31" s="24">
        <v>13</v>
      </c>
      <c r="CJ31" s="24">
        <v>13</v>
      </c>
      <c r="CK31" s="24">
        <v>4</v>
      </c>
      <c r="CL31" s="24">
        <f t="shared" si="43"/>
        <v>17</v>
      </c>
      <c r="CM31" s="85">
        <v>0</v>
      </c>
      <c r="CN31" s="40"/>
    </row>
    <row r="32" spans="1:92" ht="15.95" customHeight="1" thickBot="1" x14ac:dyDescent="0.3">
      <c r="A32" s="47"/>
      <c r="H32" s="24">
        <v>1</v>
      </c>
      <c r="I32" s="23" t="s">
        <v>172</v>
      </c>
      <c r="L32" s="23" t="s">
        <v>646</v>
      </c>
      <c r="M32" s="23"/>
      <c r="Q32" s="47"/>
      <c r="R32" s="47"/>
      <c r="U32" s="35"/>
      <c r="V32" s="35"/>
      <c r="W32" s="34" t="s">
        <v>27</v>
      </c>
      <c r="X32" s="35"/>
      <c r="Y32" s="35"/>
      <c r="Z32" s="35"/>
      <c r="AA32" s="34"/>
      <c r="AB32" s="15"/>
      <c r="AC32" s="15">
        <f t="shared" ref="AC32:AF32" si="46">SUM(AC23:AC31)</f>
        <v>8</v>
      </c>
      <c r="AD32" s="15">
        <f t="shared" si="46"/>
        <v>4</v>
      </c>
      <c r="AE32" s="15">
        <f t="shared" si="46"/>
        <v>4</v>
      </c>
      <c r="AF32" s="15">
        <f t="shared" si="46"/>
        <v>0</v>
      </c>
      <c r="AG32" s="15"/>
      <c r="AH32" s="15"/>
      <c r="AI32" s="15">
        <f t="shared" ref="AI32:AK32" si="47">SUM(AI23:AI31)</f>
        <v>13</v>
      </c>
      <c r="AJ32" s="15">
        <f t="shared" si="47"/>
        <v>1</v>
      </c>
      <c r="AK32" s="15">
        <f t="shared" si="47"/>
        <v>1</v>
      </c>
      <c r="AL32" s="36">
        <f>+AI32/AC32</f>
        <v>1.625</v>
      </c>
      <c r="AR32" s="40"/>
      <c r="AS32" s="47"/>
      <c r="AT32" s="17" t="s">
        <v>134</v>
      </c>
      <c r="AU32" s="17"/>
      <c r="AV32" s="17"/>
      <c r="AW32" s="17"/>
      <c r="AX32" s="17"/>
      <c r="AY32" s="17"/>
      <c r="AZ32" s="17"/>
      <c r="BA32" s="88">
        <f>SUM(BA20:BA31)</f>
        <v>11</v>
      </c>
      <c r="BB32" s="25">
        <f t="shared" ref="BB32" si="48">SUM(BB20:BB31)</f>
        <v>0</v>
      </c>
      <c r="BC32" s="25">
        <f>SUM(BC20:BC31)</f>
        <v>0</v>
      </c>
      <c r="BD32" s="25">
        <f>+BC32+BB32</f>
        <v>0</v>
      </c>
      <c r="BE32" s="89">
        <f>SUM(BE20:BE31)</f>
        <v>4</v>
      </c>
      <c r="BF32" s="88">
        <f>SUM(BF20:BF31)</f>
        <v>251</v>
      </c>
      <c r="BG32" s="25">
        <f t="shared" ref="BG32" si="49">SUM(BG20:BG31)</f>
        <v>41</v>
      </c>
      <c r="BH32" s="25">
        <f>SUM(BH20:BH31)</f>
        <v>73</v>
      </c>
      <c r="BI32" s="25">
        <f>+BH32+BG32</f>
        <v>114</v>
      </c>
      <c r="BJ32" s="89">
        <f>SUM(BJ20:BJ31)</f>
        <v>38</v>
      </c>
      <c r="BK32" s="25">
        <f>SUM(BK20:BK31)</f>
        <v>240</v>
      </c>
      <c r="BL32" s="25">
        <f t="shared" ref="BL32" si="50">SUM(BL20:BL31)</f>
        <v>41</v>
      </c>
      <c r="BM32" s="25">
        <f>SUM(BM20:BM31)</f>
        <v>73</v>
      </c>
      <c r="BN32" s="25">
        <f>+BM32+BL32</f>
        <v>114</v>
      </c>
      <c r="BO32" s="89">
        <f>SUM(BO20:BO31)</f>
        <v>34</v>
      </c>
      <c r="BP32" s="40"/>
      <c r="BQ32" s="47"/>
      <c r="BR32" s="30">
        <v>6.5</v>
      </c>
      <c r="BS32" s="23" t="s">
        <v>450</v>
      </c>
      <c r="BT32" s="23"/>
      <c r="BU32" s="23"/>
      <c r="BV32" s="23"/>
      <c r="BW32" s="24"/>
      <c r="BX32" s="23"/>
      <c r="BY32" s="84">
        <v>0</v>
      </c>
      <c r="BZ32" s="24">
        <v>0</v>
      </c>
      <c r="CA32" s="24">
        <v>0</v>
      </c>
      <c r="CB32" s="24">
        <f t="shared" si="2"/>
        <v>0</v>
      </c>
      <c r="CC32" s="85">
        <v>0</v>
      </c>
      <c r="CD32" s="84">
        <f t="shared" si="3"/>
        <v>8</v>
      </c>
      <c r="CE32" s="24">
        <f t="shared" si="4"/>
        <v>2</v>
      </c>
      <c r="CF32" s="24">
        <f t="shared" si="5"/>
        <v>4</v>
      </c>
      <c r="CG32" s="24">
        <f t="shared" si="6"/>
        <v>6</v>
      </c>
      <c r="CH32" s="85">
        <f t="shared" si="7"/>
        <v>0</v>
      </c>
      <c r="CI32" s="24">
        <v>8</v>
      </c>
      <c r="CJ32" s="24">
        <v>2</v>
      </c>
      <c r="CK32" s="24">
        <v>4</v>
      </c>
      <c r="CL32" s="24">
        <f t="shared" si="43"/>
        <v>6</v>
      </c>
      <c r="CM32" s="85">
        <v>0</v>
      </c>
      <c r="CN32" s="40"/>
    </row>
    <row r="33" spans="1:92" ht="15.95" customHeight="1" x14ac:dyDescent="0.25">
      <c r="A33" s="47"/>
      <c r="H33" s="24">
        <v>2</v>
      </c>
      <c r="I33" s="23" t="s">
        <v>119</v>
      </c>
      <c r="L33" s="23" t="s">
        <v>773</v>
      </c>
      <c r="M33" s="23"/>
      <c r="Q33" s="47"/>
      <c r="R33" s="47"/>
      <c r="AR33" s="40"/>
      <c r="AS33" s="47"/>
      <c r="AT33" s="19" t="s">
        <v>47</v>
      </c>
      <c r="AU33" s="19"/>
      <c r="AV33" s="19"/>
      <c r="AW33" s="19"/>
      <c r="AX33" s="19"/>
      <c r="AY33" s="16" t="s">
        <v>48</v>
      </c>
      <c r="BA33" s="84">
        <v>3</v>
      </c>
      <c r="BB33" s="24">
        <v>0</v>
      </c>
      <c r="BC33" s="24">
        <v>0</v>
      </c>
      <c r="BD33" s="24">
        <f t="shared" ref="BD33:BD44" si="51">+BB33+BC33</f>
        <v>0</v>
      </c>
      <c r="BE33" s="85">
        <v>0</v>
      </c>
      <c r="BF33" s="84">
        <f t="shared" ref="BF33:BF44" si="52">+BK33+BA33</f>
        <v>67</v>
      </c>
      <c r="BG33" s="24">
        <f t="shared" ref="BG33:BG44" si="53">+BL33+BB33</f>
        <v>15</v>
      </c>
      <c r="BH33" s="24">
        <f t="shared" ref="BH33:BH44" si="54">+BM33+BC33</f>
        <v>22</v>
      </c>
      <c r="BI33" s="24">
        <f t="shared" ref="BI33:BI44" si="55">+BN33+BD33</f>
        <v>37</v>
      </c>
      <c r="BJ33" s="85">
        <f t="shared" ref="BJ33:BJ44" si="56">+BO33+BE33</f>
        <v>6</v>
      </c>
      <c r="BK33" s="15">
        <v>64</v>
      </c>
      <c r="BL33" s="15">
        <v>15</v>
      </c>
      <c r="BM33" s="15">
        <v>22</v>
      </c>
      <c r="BN33" s="15">
        <f t="shared" ref="BN33:BN44" si="57">+BL33+BM33</f>
        <v>37</v>
      </c>
      <c r="BO33" s="87">
        <v>6</v>
      </c>
      <c r="BP33" s="40"/>
      <c r="BQ33" s="47"/>
      <c r="BR33" s="30">
        <v>7.5</v>
      </c>
      <c r="BS33" s="23" t="s">
        <v>471</v>
      </c>
      <c r="BT33" s="23"/>
      <c r="BU33" s="23"/>
      <c r="BV33" s="23"/>
      <c r="BW33" s="24"/>
      <c r="BX33" s="23"/>
      <c r="BY33" s="84">
        <v>0</v>
      </c>
      <c r="BZ33" s="24">
        <v>0</v>
      </c>
      <c r="CA33" s="24">
        <v>0</v>
      </c>
      <c r="CB33" s="24">
        <f t="shared" si="2"/>
        <v>0</v>
      </c>
      <c r="CC33" s="85">
        <v>0</v>
      </c>
      <c r="CD33" s="84">
        <f t="shared" si="3"/>
        <v>4</v>
      </c>
      <c r="CE33" s="24">
        <f t="shared" si="4"/>
        <v>0</v>
      </c>
      <c r="CF33" s="24">
        <f t="shared" si="5"/>
        <v>3</v>
      </c>
      <c r="CG33" s="24">
        <f t="shared" si="6"/>
        <v>3</v>
      </c>
      <c r="CH33" s="85">
        <f t="shared" si="7"/>
        <v>0</v>
      </c>
      <c r="CI33" s="24">
        <v>4</v>
      </c>
      <c r="CJ33" s="24">
        <v>0</v>
      </c>
      <c r="CK33" s="24">
        <v>3</v>
      </c>
      <c r="CL33" s="24">
        <f t="shared" si="43"/>
        <v>3</v>
      </c>
      <c r="CM33" s="85">
        <v>0</v>
      </c>
      <c r="CN33" s="40"/>
    </row>
    <row r="34" spans="1:92" ht="15.95" customHeight="1" x14ac:dyDescent="0.25">
      <c r="A34" s="47"/>
      <c r="Q34" s="47"/>
      <c r="R34" s="47"/>
      <c r="AR34" s="40"/>
      <c r="AS34" s="47"/>
      <c r="AT34" s="30">
        <v>7</v>
      </c>
      <c r="AU34" s="23" t="s">
        <v>166</v>
      </c>
      <c r="AV34" s="23"/>
      <c r="AW34" s="23"/>
      <c r="AX34" s="23"/>
      <c r="AY34" s="24">
        <v>34</v>
      </c>
      <c r="AZ34" s="23" t="s">
        <v>25</v>
      </c>
      <c r="BA34" s="84">
        <v>1</v>
      </c>
      <c r="BB34" s="24">
        <v>0</v>
      </c>
      <c r="BC34" s="24">
        <v>0</v>
      </c>
      <c r="BD34" s="24">
        <f t="shared" si="51"/>
        <v>0</v>
      </c>
      <c r="BE34" s="85">
        <v>0</v>
      </c>
      <c r="BF34" s="84">
        <f t="shared" si="52"/>
        <v>20</v>
      </c>
      <c r="BG34" s="24">
        <f t="shared" si="53"/>
        <v>0</v>
      </c>
      <c r="BH34" s="24">
        <f t="shared" si="54"/>
        <v>0</v>
      </c>
      <c r="BI34" s="24">
        <f t="shared" si="55"/>
        <v>0</v>
      </c>
      <c r="BJ34" s="85">
        <f t="shared" si="56"/>
        <v>0</v>
      </c>
      <c r="BK34" s="24">
        <v>19</v>
      </c>
      <c r="BL34" s="24">
        <v>0</v>
      </c>
      <c r="BM34" s="24">
        <v>0</v>
      </c>
      <c r="BN34" s="24">
        <f t="shared" si="57"/>
        <v>0</v>
      </c>
      <c r="BO34" s="85">
        <v>0</v>
      </c>
      <c r="BP34" s="40"/>
      <c r="BQ34" s="47"/>
      <c r="BR34" s="30">
        <v>8</v>
      </c>
      <c r="BS34" s="23" t="s">
        <v>279</v>
      </c>
      <c r="BT34" s="23"/>
      <c r="BU34" s="23"/>
      <c r="BV34" s="23"/>
      <c r="BW34" s="24"/>
      <c r="BX34" s="23"/>
      <c r="BY34" s="84">
        <v>0</v>
      </c>
      <c r="BZ34" s="24">
        <v>0</v>
      </c>
      <c r="CA34" s="24">
        <v>0</v>
      </c>
      <c r="CB34" s="24">
        <f t="shared" si="2"/>
        <v>0</v>
      </c>
      <c r="CC34" s="85">
        <v>0</v>
      </c>
      <c r="CD34" s="84">
        <f t="shared" si="3"/>
        <v>2</v>
      </c>
      <c r="CE34" s="24">
        <f t="shared" si="4"/>
        <v>0</v>
      </c>
      <c r="CF34" s="24">
        <f t="shared" si="5"/>
        <v>3</v>
      </c>
      <c r="CG34" s="24">
        <f t="shared" si="6"/>
        <v>3</v>
      </c>
      <c r="CH34" s="85">
        <f t="shared" si="7"/>
        <v>0</v>
      </c>
      <c r="CI34" s="24">
        <v>2</v>
      </c>
      <c r="CJ34" s="24">
        <v>0</v>
      </c>
      <c r="CK34" s="24">
        <v>3</v>
      </c>
      <c r="CL34" s="24">
        <f t="shared" si="43"/>
        <v>3</v>
      </c>
      <c r="CM34" s="85">
        <v>0</v>
      </c>
      <c r="CN34" s="40"/>
    </row>
    <row r="35" spans="1:92" ht="15.95" customHeight="1" x14ac:dyDescent="0.25">
      <c r="A35" s="47" t="s">
        <v>64</v>
      </c>
      <c r="C35" s="6" t="s">
        <v>786</v>
      </c>
      <c r="D35" s="1"/>
      <c r="E35" s="23"/>
      <c r="F35" s="23"/>
      <c r="G35" s="5">
        <v>2</v>
      </c>
      <c r="H35" s="24">
        <v>2</v>
      </c>
      <c r="I35" s="23" t="s">
        <v>110</v>
      </c>
      <c r="J35" s="23"/>
      <c r="K35" s="23"/>
      <c r="L35" s="23" t="s">
        <v>770</v>
      </c>
      <c r="M35" s="23"/>
      <c r="N35" s="23"/>
      <c r="O35" s="23"/>
      <c r="P35" s="23"/>
      <c r="Q35" s="47"/>
      <c r="R35" s="47"/>
      <c r="U35" s="117" t="s">
        <v>751</v>
      </c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R35" s="40"/>
      <c r="AS35" s="47"/>
      <c r="AT35" s="30">
        <v>9.5</v>
      </c>
      <c r="AU35" s="23" t="s">
        <v>125</v>
      </c>
      <c r="AV35" s="23"/>
      <c r="AW35" s="23"/>
      <c r="AX35" s="23"/>
      <c r="AY35" s="24">
        <v>12</v>
      </c>
      <c r="AZ35" s="23" t="s">
        <v>25</v>
      </c>
      <c r="BA35" s="84">
        <v>1</v>
      </c>
      <c r="BB35" s="24">
        <v>1</v>
      </c>
      <c r="BC35" s="24">
        <v>0</v>
      </c>
      <c r="BD35" s="24">
        <f t="shared" si="51"/>
        <v>1</v>
      </c>
      <c r="BE35" s="85">
        <v>0</v>
      </c>
      <c r="BF35" s="84">
        <f t="shared" si="52"/>
        <v>23</v>
      </c>
      <c r="BG35" s="24">
        <f t="shared" si="53"/>
        <v>28</v>
      </c>
      <c r="BH35" s="24">
        <f t="shared" si="54"/>
        <v>9</v>
      </c>
      <c r="BI35" s="24">
        <f t="shared" si="55"/>
        <v>37</v>
      </c>
      <c r="BJ35" s="85">
        <f t="shared" si="56"/>
        <v>0</v>
      </c>
      <c r="BK35" s="24">
        <v>22</v>
      </c>
      <c r="BL35" s="24">
        <v>27</v>
      </c>
      <c r="BM35" s="24">
        <v>9</v>
      </c>
      <c r="BN35" s="24">
        <f t="shared" si="57"/>
        <v>36</v>
      </c>
      <c r="BO35" s="85">
        <v>0</v>
      </c>
      <c r="BP35" s="40"/>
      <c r="BQ35" s="47"/>
      <c r="BR35" s="30">
        <v>8</v>
      </c>
      <c r="BS35" s="23" t="s">
        <v>415</v>
      </c>
      <c r="BT35" s="23"/>
      <c r="BU35" s="23"/>
      <c r="BV35" s="23"/>
      <c r="BW35" s="24"/>
      <c r="BX35" s="23"/>
      <c r="BY35" s="84">
        <v>0</v>
      </c>
      <c r="BZ35" s="24">
        <v>0</v>
      </c>
      <c r="CA35" s="24">
        <v>0</v>
      </c>
      <c r="CB35" s="24">
        <f t="shared" si="2"/>
        <v>0</v>
      </c>
      <c r="CC35" s="85">
        <v>0</v>
      </c>
      <c r="CD35" s="84">
        <f t="shared" si="3"/>
        <v>3</v>
      </c>
      <c r="CE35" s="24">
        <f t="shared" si="4"/>
        <v>2</v>
      </c>
      <c r="CF35" s="24">
        <f t="shared" si="5"/>
        <v>3</v>
      </c>
      <c r="CG35" s="24">
        <f t="shared" si="6"/>
        <v>5</v>
      </c>
      <c r="CH35" s="85">
        <f t="shared" si="7"/>
        <v>4</v>
      </c>
      <c r="CI35" s="24">
        <v>3</v>
      </c>
      <c r="CJ35" s="24">
        <v>2</v>
      </c>
      <c r="CK35" s="24">
        <v>3</v>
      </c>
      <c r="CL35" s="24">
        <f t="shared" si="43"/>
        <v>5</v>
      </c>
      <c r="CM35" s="85">
        <v>4</v>
      </c>
      <c r="CN35" s="40"/>
    </row>
    <row r="36" spans="1:92" ht="15.95" customHeight="1" x14ac:dyDescent="0.25">
      <c r="A36" s="47"/>
      <c r="B36" s="24" t="s">
        <v>34</v>
      </c>
      <c r="C36" s="23"/>
      <c r="D36" s="16" t="s">
        <v>140</v>
      </c>
      <c r="H36" s="24">
        <v>2</v>
      </c>
      <c r="I36" s="23" t="s">
        <v>112</v>
      </c>
      <c r="J36" s="23"/>
      <c r="K36" s="23"/>
      <c r="L36" s="23" t="s">
        <v>43</v>
      </c>
      <c r="M36" s="23"/>
      <c r="N36" s="23"/>
      <c r="O36" s="23"/>
      <c r="P36" s="23"/>
      <c r="Q36" s="47"/>
      <c r="R36" s="47"/>
      <c r="AR36" s="40"/>
      <c r="AS36" s="47"/>
      <c r="AT36" s="30">
        <v>8</v>
      </c>
      <c r="AU36" s="23" t="s">
        <v>104</v>
      </c>
      <c r="AV36" s="23"/>
      <c r="AW36" s="23"/>
      <c r="AX36" s="23"/>
      <c r="AY36" s="24">
        <v>10</v>
      </c>
      <c r="AZ36" s="23" t="s">
        <v>25</v>
      </c>
      <c r="BA36" s="84">
        <v>1</v>
      </c>
      <c r="BB36" s="24">
        <v>0</v>
      </c>
      <c r="BC36" s="24">
        <v>1</v>
      </c>
      <c r="BD36" s="24">
        <f t="shared" si="51"/>
        <v>1</v>
      </c>
      <c r="BE36" s="85">
        <v>0</v>
      </c>
      <c r="BF36" s="84">
        <f t="shared" si="52"/>
        <v>19</v>
      </c>
      <c r="BG36" s="24">
        <f t="shared" si="53"/>
        <v>2</v>
      </c>
      <c r="BH36" s="24">
        <f t="shared" si="54"/>
        <v>13</v>
      </c>
      <c r="BI36" s="24">
        <f t="shared" si="55"/>
        <v>15</v>
      </c>
      <c r="BJ36" s="85">
        <f t="shared" si="56"/>
        <v>4</v>
      </c>
      <c r="BK36" s="24">
        <v>18</v>
      </c>
      <c r="BL36" s="24">
        <v>2</v>
      </c>
      <c r="BM36" s="24">
        <v>12</v>
      </c>
      <c r="BN36" s="24">
        <f t="shared" si="57"/>
        <v>14</v>
      </c>
      <c r="BO36" s="85">
        <v>4</v>
      </c>
      <c r="BP36" s="40"/>
      <c r="BQ36" s="47"/>
      <c r="BR36" s="30">
        <v>6</v>
      </c>
      <c r="BS36" s="23" t="s">
        <v>214</v>
      </c>
      <c r="BT36" s="23"/>
      <c r="BU36" s="23"/>
      <c r="BV36" s="23"/>
      <c r="BW36" s="24"/>
      <c r="BX36" s="23"/>
      <c r="BY36" s="84">
        <v>0</v>
      </c>
      <c r="BZ36" s="24">
        <v>0</v>
      </c>
      <c r="CA36" s="24">
        <v>0</v>
      </c>
      <c r="CB36" s="24">
        <f t="shared" si="2"/>
        <v>0</v>
      </c>
      <c r="CC36" s="85">
        <v>0</v>
      </c>
      <c r="CD36" s="84">
        <f t="shared" si="3"/>
        <v>4</v>
      </c>
      <c r="CE36" s="24">
        <f t="shared" si="4"/>
        <v>0</v>
      </c>
      <c r="CF36" s="24">
        <f t="shared" si="5"/>
        <v>1</v>
      </c>
      <c r="CG36" s="24">
        <f t="shared" si="6"/>
        <v>1</v>
      </c>
      <c r="CH36" s="85">
        <f t="shared" si="7"/>
        <v>0</v>
      </c>
      <c r="CI36" s="24">
        <v>4</v>
      </c>
      <c r="CJ36" s="24">
        <v>0</v>
      </c>
      <c r="CK36" s="24">
        <v>1</v>
      </c>
      <c r="CL36" s="24">
        <f t="shared" ref="CL36:CL37" si="58">+CJ36+CK36</f>
        <v>1</v>
      </c>
      <c r="CM36" s="85">
        <v>0</v>
      </c>
      <c r="CN36" s="40"/>
    </row>
    <row r="37" spans="1:92" ht="15.95" customHeight="1" thickBot="1" x14ac:dyDescent="0.3">
      <c r="A37" s="47"/>
      <c r="B37" s="40"/>
      <c r="C37" s="52"/>
      <c r="D37" s="52"/>
      <c r="E37" s="52"/>
      <c r="F37" s="52"/>
      <c r="G37" s="48"/>
      <c r="H37" s="51"/>
      <c r="I37" s="52"/>
      <c r="J37" s="52"/>
      <c r="K37" s="51"/>
      <c r="L37" s="51"/>
      <c r="M37" s="51"/>
      <c r="N37" s="51"/>
      <c r="O37" s="51"/>
      <c r="P37" s="51"/>
      <c r="Q37" s="47"/>
      <c r="R37" s="47"/>
      <c r="U37" s="42" t="s">
        <v>150</v>
      </c>
      <c r="V37" s="10" t="s">
        <v>1</v>
      </c>
      <c r="W37" s="10"/>
      <c r="X37" s="10"/>
      <c r="Y37" s="10"/>
      <c r="Z37" s="10" t="s">
        <v>2</v>
      </c>
      <c r="AA37" s="10"/>
      <c r="AB37" s="10"/>
      <c r="AC37" s="42" t="s">
        <v>4</v>
      </c>
      <c r="AD37" s="42" t="s">
        <v>8</v>
      </c>
      <c r="AE37" s="42" t="s">
        <v>9</v>
      </c>
      <c r="AF37" s="42" t="s">
        <v>10</v>
      </c>
      <c r="AG37" s="114" t="s">
        <v>100</v>
      </c>
      <c r="AH37" s="114"/>
      <c r="AI37" s="42" t="s">
        <v>5</v>
      </c>
      <c r="AJ37" s="42" t="s">
        <v>7</v>
      </c>
      <c r="AK37" s="42" t="s">
        <v>6</v>
      </c>
      <c r="AL37" s="42" t="s">
        <v>101</v>
      </c>
      <c r="AR37" s="40"/>
      <c r="AS37" s="47"/>
      <c r="AT37" s="30">
        <v>8</v>
      </c>
      <c r="AU37" s="23" t="s">
        <v>174</v>
      </c>
      <c r="AV37" s="23"/>
      <c r="AW37" s="23"/>
      <c r="AX37" s="23"/>
      <c r="AY37" s="24">
        <v>8</v>
      </c>
      <c r="AZ37" s="23" t="s">
        <v>25</v>
      </c>
      <c r="BA37" s="84">
        <v>1</v>
      </c>
      <c r="BB37" s="24">
        <v>0</v>
      </c>
      <c r="BC37" s="24">
        <v>1</v>
      </c>
      <c r="BD37" s="24">
        <f t="shared" si="51"/>
        <v>1</v>
      </c>
      <c r="BE37" s="85">
        <v>2</v>
      </c>
      <c r="BF37" s="84">
        <f t="shared" si="52"/>
        <v>18</v>
      </c>
      <c r="BG37" s="24">
        <f t="shared" si="53"/>
        <v>3</v>
      </c>
      <c r="BH37" s="24">
        <f t="shared" si="54"/>
        <v>4</v>
      </c>
      <c r="BI37" s="24">
        <f t="shared" si="55"/>
        <v>7</v>
      </c>
      <c r="BJ37" s="85">
        <f t="shared" si="56"/>
        <v>6</v>
      </c>
      <c r="BK37" s="24">
        <v>17</v>
      </c>
      <c r="BL37" s="24">
        <v>3</v>
      </c>
      <c r="BM37" s="24">
        <v>3</v>
      </c>
      <c r="BN37" s="24">
        <f t="shared" si="57"/>
        <v>6</v>
      </c>
      <c r="BO37" s="85">
        <v>4</v>
      </c>
      <c r="BP37" s="40"/>
      <c r="BQ37" s="47"/>
      <c r="BR37" s="30">
        <v>9.5</v>
      </c>
      <c r="BS37" s="23" t="s">
        <v>417</v>
      </c>
      <c r="BT37" s="23"/>
      <c r="BU37" s="23"/>
      <c r="BV37" s="23"/>
      <c r="BW37" s="24"/>
      <c r="BX37" s="23"/>
      <c r="BY37" s="84">
        <v>0</v>
      </c>
      <c r="BZ37" s="24">
        <v>0</v>
      </c>
      <c r="CA37" s="24">
        <v>0</v>
      </c>
      <c r="CB37" s="24">
        <f t="shared" si="2"/>
        <v>0</v>
      </c>
      <c r="CC37" s="85">
        <v>0</v>
      </c>
      <c r="CD37" s="84">
        <f t="shared" si="3"/>
        <v>3</v>
      </c>
      <c r="CE37" s="24">
        <f t="shared" si="4"/>
        <v>7</v>
      </c>
      <c r="CF37" s="24">
        <f t="shared" si="5"/>
        <v>0</v>
      </c>
      <c r="CG37" s="24">
        <f t="shared" si="6"/>
        <v>7</v>
      </c>
      <c r="CH37" s="85">
        <f t="shared" si="7"/>
        <v>0</v>
      </c>
      <c r="CI37" s="24">
        <v>3</v>
      </c>
      <c r="CJ37" s="24">
        <v>7</v>
      </c>
      <c r="CK37" s="24">
        <v>0</v>
      </c>
      <c r="CL37" s="24">
        <f t="shared" si="58"/>
        <v>7</v>
      </c>
      <c r="CM37" s="85">
        <v>0</v>
      </c>
      <c r="CN37" s="40"/>
    </row>
    <row r="38" spans="1:92" ht="15.95" customHeight="1" x14ac:dyDescent="0.25">
      <c r="A38" s="47"/>
      <c r="B38" s="48" t="s">
        <v>80</v>
      </c>
      <c r="C38" s="6" t="s">
        <v>787</v>
      </c>
      <c r="E38" s="11"/>
      <c r="F38" s="11"/>
      <c r="G38" s="5">
        <v>1</v>
      </c>
      <c r="H38" s="24">
        <v>2</v>
      </c>
      <c r="I38" s="23" t="s">
        <v>125</v>
      </c>
      <c r="J38" s="23"/>
      <c r="K38" s="23"/>
      <c r="L38" s="23" t="s">
        <v>763</v>
      </c>
      <c r="M38" s="23"/>
      <c r="N38" s="23"/>
      <c r="O38" s="23"/>
      <c r="P38" s="23"/>
      <c r="Q38" s="47"/>
      <c r="R38" s="47"/>
      <c r="U38" s="30">
        <v>8</v>
      </c>
      <c r="V38" s="23" t="s">
        <v>18</v>
      </c>
      <c r="X38" s="23"/>
      <c r="Y38" s="23"/>
      <c r="Z38" s="23" t="s">
        <v>136</v>
      </c>
      <c r="AB38" s="24"/>
      <c r="AC38" s="24">
        <v>16</v>
      </c>
      <c r="AD38" s="24">
        <v>10</v>
      </c>
      <c r="AE38" s="24">
        <v>3</v>
      </c>
      <c r="AF38" s="24">
        <v>3</v>
      </c>
      <c r="AG38" s="115">
        <v>0.71875</v>
      </c>
      <c r="AH38" s="115"/>
      <c r="AI38" s="24">
        <v>34</v>
      </c>
      <c r="AJ38" s="24">
        <v>0</v>
      </c>
      <c r="AK38" s="24">
        <v>1</v>
      </c>
      <c r="AL38" s="26">
        <v>2.125</v>
      </c>
      <c r="AR38" s="40"/>
      <c r="AS38" s="47"/>
      <c r="AT38" s="30">
        <v>7.5</v>
      </c>
      <c r="AU38" s="23" t="s">
        <v>154</v>
      </c>
      <c r="AV38" s="23"/>
      <c r="AW38" s="23"/>
      <c r="AX38" s="23"/>
      <c r="AY38" s="24">
        <v>99</v>
      </c>
      <c r="AZ38" s="23" t="s">
        <v>25</v>
      </c>
      <c r="BA38" s="84">
        <v>1</v>
      </c>
      <c r="BB38" s="24">
        <v>0</v>
      </c>
      <c r="BC38" s="24">
        <v>0</v>
      </c>
      <c r="BD38" s="24">
        <f t="shared" si="51"/>
        <v>0</v>
      </c>
      <c r="BE38" s="85">
        <v>0</v>
      </c>
      <c r="BF38" s="84">
        <f t="shared" si="52"/>
        <v>22</v>
      </c>
      <c r="BG38" s="24">
        <f t="shared" si="53"/>
        <v>10</v>
      </c>
      <c r="BH38" s="24">
        <f t="shared" si="54"/>
        <v>7</v>
      </c>
      <c r="BI38" s="24">
        <f t="shared" si="55"/>
        <v>17</v>
      </c>
      <c r="BJ38" s="85">
        <f t="shared" si="56"/>
        <v>2</v>
      </c>
      <c r="BK38" s="24">
        <v>21</v>
      </c>
      <c r="BL38" s="24">
        <v>10</v>
      </c>
      <c r="BM38" s="24">
        <v>7</v>
      </c>
      <c r="BN38" s="24">
        <f t="shared" si="57"/>
        <v>17</v>
      </c>
      <c r="BO38" s="85">
        <v>2</v>
      </c>
      <c r="BP38" s="40"/>
      <c r="BQ38" s="47"/>
      <c r="BR38" s="30">
        <v>7.5</v>
      </c>
      <c r="BS38" s="23" t="s">
        <v>242</v>
      </c>
      <c r="BT38" s="23"/>
      <c r="BU38" s="23"/>
      <c r="BV38" s="23"/>
      <c r="BW38" s="24"/>
      <c r="BX38" s="23"/>
      <c r="BY38" s="84">
        <v>0</v>
      </c>
      <c r="BZ38" s="24">
        <v>0</v>
      </c>
      <c r="CA38" s="24">
        <v>0</v>
      </c>
      <c r="CB38" s="24">
        <f t="shared" si="2"/>
        <v>0</v>
      </c>
      <c r="CC38" s="85">
        <v>0</v>
      </c>
      <c r="CD38" s="84">
        <f t="shared" si="3"/>
        <v>4</v>
      </c>
      <c r="CE38" s="24">
        <f t="shared" si="4"/>
        <v>1</v>
      </c>
      <c r="CF38" s="24">
        <f t="shared" si="5"/>
        <v>0</v>
      </c>
      <c r="CG38" s="24">
        <f t="shared" si="6"/>
        <v>1</v>
      </c>
      <c r="CH38" s="85">
        <f t="shared" si="7"/>
        <v>0</v>
      </c>
      <c r="CI38" s="24">
        <v>4</v>
      </c>
      <c r="CJ38" s="24">
        <v>1</v>
      </c>
      <c r="CK38" s="24">
        <v>0</v>
      </c>
      <c r="CL38" s="24">
        <f>+CJ38+CK38</f>
        <v>1</v>
      </c>
      <c r="CM38" s="85">
        <v>0</v>
      </c>
      <c r="CN38" s="40"/>
    </row>
    <row r="39" spans="1:92" ht="15.95" customHeight="1" x14ac:dyDescent="0.25">
      <c r="A39" s="47"/>
      <c r="B39" s="24" t="s">
        <v>34</v>
      </c>
      <c r="C39" s="16" t="s">
        <v>761</v>
      </c>
      <c r="D39" s="16"/>
      <c r="E39" s="16"/>
      <c r="H39" s="24"/>
      <c r="I39" s="23"/>
      <c r="J39" s="23"/>
      <c r="K39" s="23"/>
      <c r="L39" s="23"/>
      <c r="M39" s="23"/>
      <c r="N39" s="23"/>
      <c r="O39" s="23"/>
      <c r="P39" s="23"/>
      <c r="Q39" s="47"/>
      <c r="R39" s="47"/>
      <c r="U39" s="30">
        <v>7</v>
      </c>
      <c r="V39" s="23" t="s">
        <v>176</v>
      </c>
      <c r="X39" s="23"/>
      <c r="Y39" s="23"/>
      <c r="Z39" s="23" t="s">
        <v>23</v>
      </c>
      <c r="AB39" s="24"/>
      <c r="AC39" s="24">
        <v>16</v>
      </c>
      <c r="AD39" s="24">
        <v>10</v>
      </c>
      <c r="AE39" s="24">
        <v>4</v>
      </c>
      <c r="AF39" s="24">
        <v>2</v>
      </c>
      <c r="AG39" s="115">
        <v>0.6875</v>
      </c>
      <c r="AH39" s="115"/>
      <c r="AI39" s="24">
        <v>35</v>
      </c>
      <c r="AJ39" s="24">
        <v>1</v>
      </c>
      <c r="AK39" s="24">
        <v>2</v>
      </c>
      <c r="AL39" s="26">
        <v>2.1875</v>
      </c>
      <c r="AR39" s="40"/>
      <c r="AS39" s="47"/>
      <c r="AT39" s="30">
        <v>7.5</v>
      </c>
      <c r="AU39" s="23" t="s">
        <v>177</v>
      </c>
      <c r="AV39" s="23"/>
      <c r="AW39" s="23"/>
      <c r="AX39" s="23"/>
      <c r="AY39" s="24">
        <v>6</v>
      </c>
      <c r="AZ39" s="23" t="s">
        <v>25</v>
      </c>
      <c r="BA39" s="84">
        <v>0</v>
      </c>
      <c r="BB39" s="24">
        <v>0</v>
      </c>
      <c r="BC39" s="24">
        <v>0</v>
      </c>
      <c r="BD39" s="24">
        <f t="shared" si="51"/>
        <v>0</v>
      </c>
      <c r="BE39" s="85">
        <v>0</v>
      </c>
      <c r="BF39" s="84">
        <f t="shared" si="52"/>
        <v>3</v>
      </c>
      <c r="BG39" s="24">
        <f t="shared" si="53"/>
        <v>1</v>
      </c>
      <c r="BH39" s="24">
        <f t="shared" si="54"/>
        <v>3</v>
      </c>
      <c r="BI39" s="24">
        <f t="shared" si="55"/>
        <v>4</v>
      </c>
      <c r="BJ39" s="85">
        <f t="shared" si="56"/>
        <v>0</v>
      </c>
      <c r="BK39" s="24">
        <v>3</v>
      </c>
      <c r="BL39" s="24">
        <v>1</v>
      </c>
      <c r="BM39" s="24">
        <v>3</v>
      </c>
      <c r="BN39" s="24">
        <f t="shared" si="57"/>
        <v>4</v>
      </c>
      <c r="BO39" s="85">
        <v>0</v>
      </c>
      <c r="BP39" s="40"/>
      <c r="BQ39" s="47"/>
      <c r="BR39" s="30">
        <v>9</v>
      </c>
      <c r="BS39" s="23" t="s">
        <v>241</v>
      </c>
      <c r="BT39" s="23"/>
      <c r="BU39" s="23"/>
      <c r="BV39" s="23"/>
      <c r="BW39" s="24"/>
      <c r="BX39" s="23"/>
      <c r="BY39" s="84">
        <v>0</v>
      </c>
      <c r="BZ39" s="24">
        <v>0</v>
      </c>
      <c r="CA39" s="24">
        <v>0</v>
      </c>
      <c r="CB39" s="24">
        <f t="shared" si="2"/>
        <v>0</v>
      </c>
      <c r="CC39" s="85">
        <v>0</v>
      </c>
      <c r="CD39" s="84">
        <f t="shared" si="3"/>
        <v>7</v>
      </c>
      <c r="CE39" s="24">
        <f t="shared" si="4"/>
        <v>3</v>
      </c>
      <c r="CF39" s="24">
        <f t="shared" si="5"/>
        <v>5</v>
      </c>
      <c r="CG39" s="24">
        <f t="shared" si="6"/>
        <v>8</v>
      </c>
      <c r="CH39" s="85">
        <f t="shared" si="7"/>
        <v>0</v>
      </c>
      <c r="CI39" s="24">
        <v>7</v>
      </c>
      <c r="CJ39" s="24">
        <v>3</v>
      </c>
      <c r="CK39" s="24">
        <v>5</v>
      </c>
      <c r="CL39" s="24">
        <f>+CJ39+CK39</f>
        <v>8</v>
      </c>
      <c r="CM39" s="85">
        <v>0</v>
      </c>
      <c r="CN39" s="40"/>
    </row>
    <row r="40" spans="1:92" ht="15.95" customHeight="1" x14ac:dyDescent="0.25">
      <c r="A40" s="47"/>
      <c r="C40" s="16" t="s">
        <v>762</v>
      </c>
      <c r="H40" s="24"/>
      <c r="I40" s="23"/>
      <c r="J40" s="23"/>
      <c r="K40" s="23"/>
      <c r="L40" s="23"/>
      <c r="M40" s="23"/>
      <c r="N40" s="23"/>
      <c r="O40" s="23"/>
      <c r="P40" s="23"/>
      <c r="Q40" s="47"/>
      <c r="R40" s="47"/>
      <c r="U40" s="30">
        <v>7.5</v>
      </c>
      <c r="V40" s="23" t="s">
        <v>98</v>
      </c>
      <c r="X40" s="23"/>
      <c r="Y40" s="23"/>
      <c r="Z40" s="23" t="s">
        <v>19</v>
      </c>
      <c r="AB40" s="24"/>
      <c r="AC40" s="24">
        <v>17</v>
      </c>
      <c r="AD40" s="24">
        <v>10</v>
      </c>
      <c r="AE40" s="24">
        <v>5</v>
      </c>
      <c r="AF40" s="24">
        <v>2</v>
      </c>
      <c r="AG40" s="115">
        <v>0.6470588235294118</v>
      </c>
      <c r="AH40" s="115"/>
      <c r="AI40" s="24">
        <v>48</v>
      </c>
      <c r="AJ40" s="24">
        <v>1</v>
      </c>
      <c r="AK40" s="24">
        <v>3</v>
      </c>
      <c r="AL40" s="26">
        <v>2.8235294117647061</v>
      </c>
      <c r="AR40" s="40"/>
      <c r="AS40" s="47"/>
      <c r="AT40" s="30">
        <v>7.5</v>
      </c>
      <c r="AU40" s="23" t="s">
        <v>52</v>
      </c>
      <c r="AV40" s="23"/>
      <c r="AW40" s="23"/>
      <c r="AX40" s="23"/>
      <c r="AY40" s="24">
        <v>5</v>
      </c>
      <c r="AZ40" s="23" t="s">
        <v>25</v>
      </c>
      <c r="BA40" s="84">
        <v>1</v>
      </c>
      <c r="BB40" s="24">
        <v>0</v>
      </c>
      <c r="BC40" s="24">
        <v>0</v>
      </c>
      <c r="BD40" s="24">
        <f t="shared" si="51"/>
        <v>0</v>
      </c>
      <c r="BE40" s="85">
        <v>0</v>
      </c>
      <c r="BF40" s="84">
        <f t="shared" si="52"/>
        <v>22</v>
      </c>
      <c r="BG40" s="24">
        <f t="shared" si="53"/>
        <v>1</v>
      </c>
      <c r="BH40" s="24">
        <f t="shared" si="54"/>
        <v>7</v>
      </c>
      <c r="BI40" s="24">
        <f t="shared" si="55"/>
        <v>8</v>
      </c>
      <c r="BJ40" s="85">
        <f t="shared" si="56"/>
        <v>2</v>
      </c>
      <c r="BK40" s="24">
        <v>21</v>
      </c>
      <c r="BL40" s="24">
        <v>1</v>
      </c>
      <c r="BM40" s="24">
        <v>7</v>
      </c>
      <c r="BN40" s="24">
        <f t="shared" si="57"/>
        <v>8</v>
      </c>
      <c r="BO40" s="85">
        <v>2</v>
      </c>
      <c r="BP40" s="40"/>
      <c r="BQ40" s="47"/>
      <c r="BR40" s="30">
        <v>8</v>
      </c>
      <c r="BS40" s="23" t="s">
        <v>306</v>
      </c>
      <c r="BT40" s="23"/>
      <c r="BU40" s="23"/>
      <c r="BV40" s="23"/>
      <c r="BW40" s="24"/>
      <c r="BX40" s="23"/>
      <c r="BY40" s="84">
        <v>1</v>
      </c>
      <c r="BZ40" s="24">
        <v>0</v>
      </c>
      <c r="CA40" s="24">
        <v>1</v>
      </c>
      <c r="CB40" s="24">
        <f t="shared" si="2"/>
        <v>1</v>
      </c>
      <c r="CC40" s="85">
        <v>0</v>
      </c>
      <c r="CD40" s="84">
        <f t="shared" si="3"/>
        <v>8</v>
      </c>
      <c r="CE40" s="24">
        <f t="shared" si="4"/>
        <v>3</v>
      </c>
      <c r="CF40" s="24">
        <f t="shared" si="5"/>
        <v>6</v>
      </c>
      <c r="CG40" s="24">
        <f t="shared" si="6"/>
        <v>9</v>
      </c>
      <c r="CH40" s="85">
        <f t="shared" si="7"/>
        <v>2</v>
      </c>
      <c r="CI40" s="24">
        <v>7</v>
      </c>
      <c r="CJ40" s="24">
        <v>3</v>
      </c>
      <c r="CK40" s="24">
        <v>5</v>
      </c>
      <c r="CL40" s="24">
        <f t="shared" ref="CL40:CL43" si="59">+CJ40+CK40</f>
        <v>8</v>
      </c>
      <c r="CM40" s="85">
        <v>2</v>
      </c>
      <c r="CN40" s="40"/>
    </row>
    <row r="41" spans="1:92" ht="15.95" customHeight="1" x14ac:dyDescent="0.25">
      <c r="A41" s="47"/>
      <c r="Q41" s="47"/>
      <c r="R41" s="47"/>
      <c r="U41" s="30">
        <v>7</v>
      </c>
      <c r="V41" s="23" t="s">
        <v>24</v>
      </c>
      <c r="X41" s="23"/>
      <c r="Y41" s="23"/>
      <c r="Z41" s="23" t="s">
        <v>25</v>
      </c>
      <c r="AB41" s="24"/>
      <c r="AC41" s="24">
        <v>19</v>
      </c>
      <c r="AD41" s="24">
        <v>8</v>
      </c>
      <c r="AE41" s="24">
        <v>8</v>
      </c>
      <c r="AF41" s="24">
        <v>3</v>
      </c>
      <c r="AG41" s="115">
        <v>0.5</v>
      </c>
      <c r="AH41" s="115"/>
      <c r="AI41" s="24">
        <v>54</v>
      </c>
      <c r="AJ41" s="24">
        <v>1</v>
      </c>
      <c r="AK41" s="24">
        <v>0</v>
      </c>
      <c r="AL41" s="26">
        <v>2.8421052631578947</v>
      </c>
      <c r="AR41" s="40"/>
      <c r="AS41" s="47"/>
      <c r="AT41" s="30">
        <v>7</v>
      </c>
      <c r="AU41" s="23" t="s">
        <v>38</v>
      </c>
      <c r="AV41" s="23"/>
      <c r="AW41" s="23"/>
      <c r="AX41" s="23"/>
      <c r="AY41" s="24">
        <v>9</v>
      </c>
      <c r="AZ41" s="23" t="s">
        <v>25</v>
      </c>
      <c r="BA41" s="84">
        <v>1</v>
      </c>
      <c r="BB41" s="24">
        <v>0</v>
      </c>
      <c r="BC41" s="24">
        <v>0</v>
      </c>
      <c r="BD41" s="24">
        <f t="shared" si="51"/>
        <v>0</v>
      </c>
      <c r="BE41" s="85">
        <v>2</v>
      </c>
      <c r="BF41" s="84">
        <f t="shared" si="52"/>
        <v>21</v>
      </c>
      <c r="BG41" s="24">
        <f t="shared" si="53"/>
        <v>3</v>
      </c>
      <c r="BH41" s="24">
        <f t="shared" si="54"/>
        <v>10</v>
      </c>
      <c r="BI41" s="24">
        <f t="shared" si="55"/>
        <v>13</v>
      </c>
      <c r="BJ41" s="85">
        <f t="shared" si="56"/>
        <v>8</v>
      </c>
      <c r="BK41" s="24">
        <v>20</v>
      </c>
      <c r="BL41" s="24">
        <v>3</v>
      </c>
      <c r="BM41" s="24">
        <v>10</v>
      </c>
      <c r="BN41" s="24">
        <f t="shared" si="57"/>
        <v>13</v>
      </c>
      <c r="BO41" s="85">
        <v>6</v>
      </c>
      <c r="BP41" s="40"/>
      <c r="BQ41" s="47"/>
      <c r="BR41" s="30">
        <v>8</v>
      </c>
      <c r="BS41" s="23" t="s">
        <v>341</v>
      </c>
      <c r="BT41" s="23"/>
      <c r="BU41" s="23"/>
      <c r="BV41" s="23"/>
      <c r="BW41" s="24"/>
      <c r="BX41" s="23"/>
      <c r="BY41" s="84">
        <v>1</v>
      </c>
      <c r="BZ41" s="24">
        <v>1</v>
      </c>
      <c r="CA41" s="24">
        <v>0</v>
      </c>
      <c r="CB41" s="24">
        <f t="shared" si="2"/>
        <v>1</v>
      </c>
      <c r="CC41" s="85">
        <v>0</v>
      </c>
      <c r="CD41" s="84">
        <f t="shared" si="3"/>
        <v>18</v>
      </c>
      <c r="CE41" s="24">
        <f t="shared" si="4"/>
        <v>5</v>
      </c>
      <c r="CF41" s="24">
        <f t="shared" si="5"/>
        <v>2</v>
      </c>
      <c r="CG41" s="24">
        <f t="shared" si="6"/>
        <v>7</v>
      </c>
      <c r="CH41" s="85">
        <f t="shared" si="7"/>
        <v>4</v>
      </c>
      <c r="CI41" s="24">
        <v>17</v>
      </c>
      <c r="CJ41" s="24">
        <v>4</v>
      </c>
      <c r="CK41" s="24">
        <v>2</v>
      </c>
      <c r="CL41" s="24">
        <f t="shared" si="59"/>
        <v>6</v>
      </c>
      <c r="CM41" s="85">
        <v>4</v>
      </c>
      <c r="CN41" s="40"/>
    </row>
    <row r="42" spans="1:92" ht="15.95" customHeight="1" x14ac:dyDescent="0.25">
      <c r="A42" s="47"/>
      <c r="C42" s="6" t="s">
        <v>788</v>
      </c>
      <c r="D42" s="16"/>
      <c r="E42" s="23"/>
      <c r="F42" s="23"/>
      <c r="G42" s="5">
        <v>3</v>
      </c>
      <c r="H42" s="24">
        <v>1</v>
      </c>
      <c r="I42" s="23" t="s">
        <v>320</v>
      </c>
      <c r="K42" s="23"/>
      <c r="L42" s="23" t="s">
        <v>632</v>
      </c>
      <c r="M42" s="23"/>
      <c r="N42" s="23"/>
      <c r="O42" s="23"/>
      <c r="P42" s="23"/>
      <c r="Q42" s="47"/>
      <c r="R42" s="47"/>
      <c r="U42" s="30">
        <v>7.5</v>
      </c>
      <c r="V42" s="23" t="s">
        <v>16</v>
      </c>
      <c r="X42" s="23"/>
      <c r="Y42" s="23"/>
      <c r="Z42" s="23" t="s">
        <v>17</v>
      </c>
      <c r="AB42" s="24"/>
      <c r="AC42" s="24">
        <v>19</v>
      </c>
      <c r="AD42" s="24">
        <v>5</v>
      </c>
      <c r="AE42" s="24">
        <v>10</v>
      </c>
      <c r="AF42" s="24">
        <v>4</v>
      </c>
      <c r="AG42" s="115">
        <v>0.36842105263157893</v>
      </c>
      <c r="AH42" s="115"/>
      <c r="AI42" s="24">
        <v>56</v>
      </c>
      <c r="AJ42" s="24">
        <v>0</v>
      </c>
      <c r="AK42" s="24">
        <v>2</v>
      </c>
      <c r="AL42" s="26">
        <v>2.9473684210526314</v>
      </c>
      <c r="AR42" s="40"/>
      <c r="AS42" s="47"/>
      <c r="AT42" s="30">
        <v>6.5</v>
      </c>
      <c r="AU42" s="23" t="s">
        <v>42</v>
      </c>
      <c r="AV42" s="23"/>
      <c r="AW42" s="23"/>
      <c r="AX42" s="23"/>
      <c r="AY42" s="24">
        <v>27</v>
      </c>
      <c r="AZ42" s="23" t="s">
        <v>25</v>
      </c>
      <c r="BA42" s="84">
        <v>0</v>
      </c>
      <c r="BB42" s="24">
        <v>0</v>
      </c>
      <c r="BC42" s="24">
        <v>0</v>
      </c>
      <c r="BD42" s="24">
        <f t="shared" si="51"/>
        <v>0</v>
      </c>
      <c r="BE42" s="85">
        <v>0</v>
      </c>
      <c r="BF42" s="84">
        <f t="shared" si="52"/>
        <v>20</v>
      </c>
      <c r="BG42" s="24">
        <f t="shared" si="53"/>
        <v>0</v>
      </c>
      <c r="BH42" s="24">
        <f t="shared" si="54"/>
        <v>11</v>
      </c>
      <c r="BI42" s="24">
        <f t="shared" si="55"/>
        <v>11</v>
      </c>
      <c r="BJ42" s="85">
        <f t="shared" si="56"/>
        <v>0</v>
      </c>
      <c r="BK42" s="24">
        <v>20</v>
      </c>
      <c r="BL42" s="24">
        <v>0</v>
      </c>
      <c r="BM42" s="24">
        <v>11</v>
      </c>
      <c r="BN42" s="24">
        <f t="shared" si="57"/>
        <v>11</v>
      </c>
      <c r="BO42" s="85">
        <v>0</v>
      </c>
      <c r="BP42" s="40"/>
      <c r="BQ42" s="47"/>
      <c r="BR42" s="30">
        <v>7.5</v>
      </c>
      <c r="BS42" s="23" t="s">
        <v>362</v>
      </c>
      <c r="BT42" s="23"/>
      <c r="BU42" s="23"/>
      <c r="BV42" s="23"/>
      <c r="BW42" s="24"/>
      <c r="BX42" s="23"/>
      <c r="BY42" s="84">
        <v>1</v>
      </c>
      <c r="BZ42" s="24">
        <v>0</v>
      </c>
      <c r="CA42" s="24">
        <v>0</v>
      </c>
      <c r="CB42" s="24">
        <f t="shared" si="2"/>
        <v>0</v>
      </c>
      <c r="CC42" s="85">
        <v>0</v>
      </c>
      <c r="CD42" s="84">
        <f t="shared" si="3"/>
        <v>11</v>
      </c>
      <c r="CE42" s="24">
        <f t="shared" si="4"/>
        <v>3</v>
      </c>
      <c r="CF42" s="24">
        <f t="shared" si="5"/>
        <v>6</v>
      </c>
      <c r="CG42" s="24">
        <f t="shared" si="6"/>
        <v>9</v>
      </c>
      <c r="CH42" s="85">
        <f t="shared" si="7"/>
        <v>0</v>
      </c>
      <c r="CI42" s="24">
        <v>10</v>
      </c>
      <c r="CJ42" s="24">
        <v>3</v>
      </c>
      <c r="CK42" s="24">
        <v>6</v>
      </c>
      <c r="CL42" s="24">
        <f t="shared" si="59"/>
        <v>9</v>
      </c>
      <c r="CM42" s="85">
        <v>0</v>
      </c>
      <c r="CN42" s="40"/>
    </row>
    <row r="43" spans="1:92" ht="15.95" customHeight="1" x14ac:dyDescent="0.25">
      <c r="A43" s="47"/>
      <c r="B43" s="24" t="s">
        <v>34</v>
      </c>
      <c r="C43" s="23"/>
      <c r="D43" s="16" t="s">
        <v>140</v>
      </c>
      <c r="H43" s="24">
        <v>1</v>
      </c>
      <c r="I43" s="23" t="s">
        <v>61</v>
      </c>
      <c r="K43" s="23"/>
      <c r="L43" s="23" t="s">
        <v>764</v>
      </c>
      <c r="M43" s="23"/>
      <c r="N43" s="23"/>
      <c r="O43" s="23"/>
      <c r="P43" s="23"/>
      <c r="Q43" s="47"/>
      <c r="R43" s="47"/>
      <c r="U43" s="30">
        <v>7.5</v>
      </c>
      <c r="V43" s="23" t="s">
        <v>97</v>
      </c>
      <c r="X43" s="23"/>
      <c r="Y43" s="23"/>
      <c r="Z43" s="23" t="s">
        <v>132</v>
      </c>
      <c r="AB43" s="24"/>
      <c r="AC43" s="24">
        <v>22</v>
      </c>
      <c r="AD43" s="24">
        <v>5</v>
      </c>
      <c r="AE43" s="24">
        <v>13</v>
      </c>
      <c r="AF43" s="24">
        <v>4</v>
      </c>
      <c r="AG43" s="115">
        <v>0.31818181818181818</v>
      </c>
      <c r="AH43" s="115"/>
      <c r="AI43" s="24">
        <v>70</v>
      </c>
      <c r="AJ43" s="24">
        <v>3</v>
      </c>
      <c r="AK43" s="24">
        <v>0</v>
      </c>
      <c r="AL43" s="26">
        <v>3.1818181818181817</v>
      </c>
      <c r="AR43" s="40"/>
      <c r="AS43" s="47"/>
      <c r="AT43" s="30">
        <v>6.5</v>
      </c>
      <c r="AU43" s="23" t="s">
        <v>143</v>
      </c>
      <c r="AV43" s="23"/>
      <c r="AW43" s="23"/>
      <c r="AX43" s="23"/>
      <c r="AY43" s="24">
        <v>17</v>
      </c>
      <c r="AZ43" s="23" t="s">
        <v>25</v>
      </c>
      <c r="BA43" s="84">
        <v>1</v>
      </c>
      <c r="BB43" s="24">
        <v>0</v>
      </c>
      <c r="BC43" s="24">
        <v>0</v>
      </c>
      <c r="BD43" s="24">
        <f t="shared" si="51"/>
        <v>0</v>
      </c>
      <c r="BE43" s="85">
        <v>0</v>
      </c>
      <c r="BF43" s="84">
        <f t="shared" si="52"/>
        <v>18</v>
      </c>
      <c r="BG43" s="24">
        <f t="shared" si="53"/>
        <v>2</v>
      </c>
      <c r="BH43" s="24">
        <f t="shared" si="54"/>
        <v>14</v>
      </c>
      <c r="BI43" s="24">
        <f t="shared" si="55"/>
        <v>16</v>
      </c>
      <c r="BJ43" s="85">
        <f t="shared" si="56"/>
        <v>0</v>
      </c>
      <c r="BK43" s="24">
        <v>17</v>
      </c>
      <c r="BL43" s="24">
        <v>2</v>
      </c>
      <c r="BM43" s="24">
        <v>14</v>
      </c>
      <c r="BN43" s="24">
        <f t="shared" si="57"/>
        <v>16</v>
      </c>
      <c r="BO43" s="85">
        <v>0</v>
      </c>
      <c r="BP43" s="40"/>
      <c r="BQ43" s="47"/>
      <c r="BR43" s="30">
        <v>8</v>
      </c>
      <c r="BS43" s="23" t="s">
        <v>414</v>
      </c>
      <c r="BT43" s="23"/>
      <c r="BU43" s="23"/>
      <c r="BV43" s="23"/>
      <c r="BW43" s="24"/>
      <c r="BX43" s="23"/>
      <c r="BY43" s="84">
        <v>0</v>
      </c>
      <c r="BZ43" s="24">
        <v>0</v>
      </c>
      <c r="CA43" s="24">
        <v>0</v>
      </c>
      <c r="CB43" s="24">
        <f t="shared" si="2"/>
        <v>0</v>
      </c>
      <c r="CC43" s="85">
        <v>0</v>
      </c>
      <c r="CD43" s="84">
        <f t="shared" si="3"/>
        <v>2</v>
      </c>
      <c r="CE43" s="24">
        <f t="shared" si="4"/>
        <v>0</v>
      </c>
      <c r="CF43" s="24">
        <f t="shared" si="5"/>
        <v>0</v>
      </c>
      <c r="CG43" s="24">
        <f t="shared" si="6"/>
        <v>0</v>
      </c>
      <c r="CH43" s="85">
        <f t="shared" si="7"/>
        <v>0</v>
      </c>
      <c r="CI43" s="24">
        <v>2</v>
      </c>
      <c r="CJ43" s="24">
        <v>0</v>
      </c>
      <c r="CK43" s="24">
        <v>0</v>
      </c>
      <c r="CL43" s="24">
        <f t="shared" si="59"/>
        <v>0</v>
      </c>
      <c r="CM43" s="85">
        <v>0</v>
      </c>
      <c r="CN43" s="40"/>
    </row>
    <row r="44" spans="1:92" ht="15.95" customHeight="1" x14ac:dyDescent="0.25">
      <c r="A44" s="47"/>
      <c r="H44" s="24">
        <v>2</v>
      </c>
      <c r="I44" s="23" t="s">
        <v>300</v>
      </c>
      <c r="K44" s="23"/>
      <c r="L44" s="23"/>
      <c r="M44" s="23" t="s">
        <v>193</v>
      </c>
      <c r="N44" s="23"/>
      <c r="O44" s="23"/>
      <c r="P44" s="23" t="s">
        <v>371</v>
      </c>
      <c r="Q44" s="47"/>
      <c r="R44" s="47"/>
      <c r="U44" s="30">
        <v>7.5</v>
      </c>
      <c r="V44" s="23" t="s">
        <v>111</v>
      </c>
      <c r="X44" s="23"/>
      <c r="Y44" s="23"/>
      <c r="Z44" s="23" t="s">
        <v>21</v>
      </c>
      <c r="AB44" s="24"/>
      <c r="AC44" s="24">
        <v>13</v>
      </c>
      <c r="AD44" s="24">
        <v>3</v>
      </c>
      <c r="AE44" s="24">
        <v>8</v>
      </c>
      <c r="AF44" s="24">
        <v>2</v>
      </c>
      <c r="AG44" s="115">
        <v>0.30769230769230771</v>
      </c>
      <c r="AH44" s="115"/>
      <c r="AI44" s="24">
        <v>42</v>
      </c>
      <c r="AJ44" s="24">
        <v>2</v>
      </c>
      <c r="AK44" s="24">
        <v>0</v>
      </c>
      <c r="AL44" s="26">
        <v>3.2307692307692308</v>
      </c>
      <c r="AR44" s="40"/>
      <c r="AS44" s="47"/>
      <c r="AT44" s="30">
        <v>6</v>
      </c>
      <c r="AU44" s="23" t="s">
        <v>59</v>
      </c>
      <c r="AV44" s="23"/>
      <c r="AW44" s="23"/>
      <c r="AX44" s="23"/>
      <c r="AY44" s="24"/>
      <c r="AZ44" s="23" t="s">
        <v>25</v>
      </c>
      <c r="BA44" s="84">
        <v>0</v>
      </c>
      <c r="BB44" s="24">
        <v>0</v>
      </c>
      <c r="BC44" s="24">
        <v>0</v>
      </c>
      <c r="BD44" s="24">
        <f t="shared" si="51"/>
        <v>0</v>
      </c>
      <c r="BE44" s="85">
        <v>0</v>
      </c>
      <c r="BF44" s="84">
        <f t="shared" si="52"/>
        <v>0</v>
      </c>
      <c r="BG44" s="24">
        <f t="shared" si="53"/>
        <v>0</v>
      </c>
      <c r="BH44" s="24">
        <f t="shared" si="54"/>
        <v>0</v>
      </c>
      <c r="BI44" s="24">
        <f t="shared" si="55"/>
        <v>0</v>
      </c>
      <c r="BJ44" s="85">
        <f t="shared" si="56"/>
        <v>0</v>
      </c>
      <c r="BK44" s="24">
        <v>0</v>
      </c>
      <c r="BL44" s="24">
        <v>0</v>
      </c>
      <c r="BM44" s="24">
        <v>0</v>
      </c>
      <c r="BN44" s="24">
        <f t="shared" si="57"/>
        <v>0</v>
      </c>
      <c r="BO44" s="85">
        <v>0</v>
      </c>
      <c r="BP44" s="40"/>
      <c r="BQ44" s="47"/>
      <c r="BR44" s="30">
        <v>7</v>
      </c>
      <c r="BS44" s="23" t="s">
        <v>293</v>
      </c>
      <c r="BT44" s="23"/>
      <c r="BU44" s="23"/>
      <c r="BV44" s="23"/>
      <c r="BW44" s="24"/>
      <c r="BX44" s="23"/>
      <c r="BY44" s="84">
        <v>1</v>
      </c>
      <c r="BZ44" s="24">
        <v>0</v>
      </c>
      <c r="CA44" s="24">
        <v>0</v>
      </c>
      <c r="CB44" s="24">
        <f t="shared" si="2"/>
        <v>0</v>
      </c>
      <c r="CC44" s="85">
        <v>0</v>
      </c>
      <c r="CD44" s="84">
        <f t="shared" si="3"/>
        <v>7</v>
      </c>
      <c r="CE44" s="24">
        <f t="shared" si="4"/>
        <v>3</v>
      </c>
      <c r="CF44" s="24">
        <f t="shared" si="5"/>
        <v>1</v>
      </c>
      <c r="CG44" s="24">
        <f t="shared" si="6"/>
        <v>4</v>
      </c>
      <c r="CH44" s="85">
        <f t="shared" si="7"/>
        <v>0</v>
      </c>
      <c r="CI44" s="24">
        <v>6</v>
      </c>
      <c r="CJ44" s="24">
        <v>3</v>
      </c>
      <c r="CK44" s="24">
        <v>1</v>
      </c>
      <c r="CL44" s="24">
        <f>+CJ44+CK44</f>
        <v>4</v>
      </c>
      <c r="CM44" s="85">
        <v>0</v>
      </c>
      <c r="CN44" s="40"/>
    </row>
    <row r="45" spans="1:92" ht="15.95" customHeight="1" thickBot="1" x14ac:dyDescent="0.3">
      <c r="A45" s="47"/>
      <c r="B45" s="40"/>
      <c r="C45" s="52"/>
      <c r="D45" s="52"/>
      <c r="E45" s="52"/>
      <c r="F45" s="52"/>
      <c r="G45" s="48"/>
      <c r="H45" s="51"/>
      <c r="I45" s="52"/>
      <c r="J45" s="52"/>
      <c r="K45" s="51"/>
      <c r="L45" s="51"/>
      <c r="M45" s="51"/>
      <c r="N45" s="51"/>
      <c r="O45" s="51"/>
      <c r="P45" s="51"/>
      <c r="Q45" s="47"/>
      <c r="R45" s="47"/>
      <c r="U45" s="30">
        <v>7</v>
      </c>
      <c r="V45" s="23" t="s">
        <v>22</v>
      </c>
      <c r="X45" s="23"/>
      <c r="Y45" s="23"/>
      <c r="Z45" s="23" t="s">
        <v>15</v>
      </c>
      <c r="AB45" s="24"/>
      <c r="AC45" s="24">
        <v>5</v>
      </c>
      <c r="AD45" s="24">
        <v>1</v>
      </c>
      <c r="AE45" s="24">
        <v>4</v>
      </c>
      <c r="AF45" s="24">
        <v>0</v>
      </c>
      <c r="AG45" s="115">
        <v>0.2</v>
      </c>
      <c r="AH45" s="115"/>
      <c r="AI45" s="24">
        <v>19</v>
      </c>
      <c r="AJ45" s="24">
        <v>0</v>
      </c>
      <c r="AK45" s="24">
        <v>0</v>
      </c>
      <c r="AL45" s="26">
        <v>3.8</v>
      </c>
      <c r="AR45" s="40"/>
      <c r="AS45" s="47"/>
      <c r="AT45" s="17" t="s">
        <v>216</v>
      </c>
      <c r="AU45" s="17"/>
      <c r="AV45" s="17"/>
      <c r="AW45" s="17"/>
      <c r="AX45" s="17"/>
      <c r="AY45" s="17"/>
      <c r="AZ45" s="17"/>
      <c r="BA45" s="88">
        <f>SUM(BA33:BA44)</f>
        <v>11</v>
      </c>
      <c r="BB45" s="25">
        <f t="shared" ref="BB45" si="60">SUM(BB33:BB44)</f>
        <v>1</v>
      </c>
      <c r="BC45" s="25">
        <f>SUM(BC33:BC44)</f>
        <v>2</v>
      </c>
      <c r="BD45" s="25">
        <f>+BC45+BB45</f>
        <v>3</v>
      </c>
      <c r="BE45" s="89">
        <f>SUM(BE33:BE44)</f>
        <v>4</v>
      </c>
      <c r="BF45" s="88">
        <f>SUM(BF33:BF44)</f>
        <v>253</v>
      </c>
      <c r="BG45" s="25">
        <f t="shared" ref="BG45" si="61">SUM(BG33:BG44)</f>
        <v>65</v>
      </c>
      <c r="BH45" s="25">
        <f>SUM(BH33:BH44)</f>
        <v>100</v>
      </c>
      <c r="BI45" s="25">
        <f>+BH45+BG45</f>
        <v>165</v>
      </c>
      <c r="BJ45" s="89">
        <f>SUM(BJ33:BJ44)</f>
        <v>28</v>
      </c>
      <c r="BK45" s="25">
        <f>SUM(BK33:BK44)</f>
        <v>242</v>
      </c>
      <c r="BL45" s="25">
        <f t="shared" ref="BL45" si="62">SUM(BL33:BL44)</f>
        <v>64</v>
      </c>
      <c r="BM45" s="25">
        <f>SUM(BM33:BM44)</f>
        <v>98</v>
      </c>
      <c r="BN45" s="25">
        <f>+BM45+BL45</f>
        <v>162</v>
      </c>
      <c r="BO45" s="89">
        <f>SUM(BO33:BO44)</f>
        <v>24</v>
      </c>
      <c r="BP45" s="40"/>
      <c r="BQ45" s="47"/>
      <c r="BR45" s="30">
        <v>7.5</v>
      </c>
      <c r="BS45" s="23" t="s">
        <v>215</v>
      </c>
      <c r="BT45" s="23"/>
      <c r="BU45" s="23"/>
      <c r="BV45" s="23"/>
      <c r="BW45" s="24"/>
      <c r="BX45" s="23"/>
      <c r="BY45" s="84">
        <v>0</v>
      </c>
      <c r="BZ45" s="24">
        <v>0</v>
      </c>
      <c r="CA45" s="24">
        <v>0</v>
      </c>
      <c r="CB45" s="24">
        <f t="shared" si="2"/>
        <v>0</v>
      </c>
      <c r="CC45" s="85">
        <v>0</v>
      </c>
      <c r="CD45" s="84">
        <f t="shared" si="3"/>
        <v>18</v>
      </c>
      <c r="CE45" s="24">
        <f t="shared" si="4"/>
        <v>7</v>
      </c>
      <c r="CF45" s="24">
        <f t="shared" si="5"/>
        <v>11</v>
      </c>
      <c r="CG45" s="24">
        <f t="shared" si="6"/>
        <v>18</v>
      </c>
      <c r="CH45" s="85">
        <f t="shared" si="7"/>
        <v>2</v>
      </c>
      <c r="CI45" s="24">
        <v>18</v>
      </c>
      <c r="CJ45" s="24">
        <v>7</v>
      </c>
      <c r="CK45" s="24">
        <v>11</v>
      </c>
      <c r="CL45" s="24">
        <f>+CJ45+CK45</f>
        <v>18</v>
      </c>
      <c r="CM45" s="85">
        <v>2</v>
      </c>
      <c r="CN45" s="40"/>
    </row>
    <row r="46" spans="1:92" ht="15.95" customHeight="1" thickBot="1" x14ac:dyDescent="0.3">
      <c r="A46" s="47"/>
      <c r="B46" s="11"/>
      <c r="C46" s="11"/>
      <c r="D46" s="11"/>
      <c r="E46" s="23" t="s">
        <v>142</v>
      </c>
      <c r="F46" s="23"/>
      <c r="G46" s="5">
        <f>SUM(G14:G45)</f>
        <v>14</v>
      </c>
      <c r="H46" s="5"/>
      <c r="I46" s="20"/>
      <c r="J46" s="23" t="s">
        <v>84</v>
      </c>
      <c r="K46" s="20"/>
      <c r="L46" s="5">
        <f>COUNTA(C14:C45)-8</f>
        <v>9</v>
      </c>
      <c r="N46" s="23" t="s">
        <v>102</v>
      </c>
      <c r="O46" s="5">
        <f>+L46*2</f>
        <v>18</v>
      </c>
      <c r="P46" s="11"/>
      <c r="Q46" s="47"/>
      <c r="R46" s="47"/>
      <c r="V46" s="23" t="s">
        <v>26</v>
      </c>
      <c r="X46" s="23"/>
      <c r="Y46" s="23"/>
      <c r="Z46" s="11"/>
      <c r="AA46" s="23"/>
      <c r="AB46" s="24"/>
      <c r="AC46" s="24">
        <v>49</v>
      </c>
      <c r="AD46" s="24">
        <v>24</v>
      </c>
      <c r="AE46" s="24">
        <v>21</v>
      </c>
      <c r="AF46" s="24">
        <v>4</v>
      </c>
      <c r="AG46" s="115">
        <v>0.53061224489795922</v>
      </c>
      <c r="AH46" s="115"/>
      <c r="AI46" s="24">
        <v>138</v>
      </c>
      <c r="AJ46" s="24">
        <v>2</v>
      </c>
      <c r="AK46" s="24">
        <v>3</v>
      </c>
      <c r="AL46" s="26">
        <v>2.8163265306122449</v>
      </c>
      <c r="AR46" s="40"/>
      <c r="AS46" s="47"/>
      <c r="AT46" s="19" t="s">
        <v>160</v>
      </c>
      <c r="AU46" s="19"/>
      <c r="AV46" s="19"/>
      <c r="AW46" s="19"/>
      <c r="AX46" s="19"/>
      <c r="AY46" s="16" t="s">
        <v>46</v>
      </c>
      <c r="BA46" s="84">
        <v>4</v>
      </c>
      <c r="BB46" s="24">
        <v>0</v>
      </c>
      <c r="BC46" s="24">
        <v>5</v>
      </c>
      <c r="BD46" s="24">
        <f t="shared" ref="BD46:BD57" si="63">+BB46+BC46</f>
        <v>5</v>
      </c>
      <c r="BE46" s="85">
        <v>0</v>
      </c>
      <c r="BF46" s="84">
        <f t="shared" ref="BF46:BF57" si="64">+BK46+BA46</f>
        <v>58</v>
      </c>
      <c r="BG46" s="24">
        <f t="shared" ref="BG46:BG57" si="65">+BL46+BB46</f>
        <v>15</v>
      </c>
      <c r="BH46" s="24">
        <f t="shared" ref="BH46:BH57" si="66">+BM46+BC46</f>
        <v>31</v>
      </c>
      <c r="BI46" s="24">
        <f t="shared" ref="BI46:BI57" si="67">+BN46+BD46</f>
        <v>46</v>
      </c>
      <c r="BJ46" s="85">
        <f t="shared" ref="BJ46:BJ57" si="68">+BO46+BE46</f>
        <v>6</v>
      </c>
      <c r="BK46" s="15">
        <v>54</v>
      </c>
      <c r="BL46" s="15">
        <v>15</v>
      </c>
      <c r="BM46" s="15">
        <v>26</v>
      </c>
      <c r="BN46" s="15">
        <f t="shared" ref="BN46:BN57" si="69">+BL46+BM46</f>
        <v>41</v>
      </c>
      <c r="BO46" s="87">
        <v>6</v>
      </c>
      <c r="BP46" s="40"/>
      <c r="BQ46" s="47"/>
      <c r="BR46" s="30">
        <v>8.5</v>
      </c>
      <c r="BS46" s="23" t="s">
        <v>693</v>
      </c>
      <c r="BT46" s="23"/>
      <c r="BU46" s="23"/>
      <c r="BV46" s="23"/>
      <c r="BW46" s="24"/>
      <c r="BX46" s="23"/>
      <c r="BY46" s="84">
        <v>0</v>
      </c>
      <c r="BZ46" s="24">
        <v>0</v>
      </c>
      <c r="CA46" s="24">
        <v>0</v>
      </c>
      <c r="CB46" s="24">
        <f t="shared" si="2"/>
        <v>0</v>
      </c>
      <c r="CC46" s="85">
        <v>0</v>
      </c>
      <c r="CD46" s="84">
        <f t="shared" si="3"/>
        <v>1</v>
      </c>
      <c r="CE46" s="24">
        <f t="shared" si="4"/>
        <v>0</v>
      </c>
      <c r="CF46" s="24">
        <f t="shared" si="5"/>
        <v>1</v>
      </c>
      <c r="CG46" s="24">
        <f t="shared" si="6"/>
        <v>1</v>
      </c>
      <c r="CH46" s="85">
        <f t="shared" si="7"/>
        <v>0</v>
      </c>
      <c r="CI46" s="24">
        <v>1</v>
      </c>
      <c r="CJ46" s="24">
        <v>0</v>
      </c>
      <c r="CK46" s="24">
        <v>1</v>
      </c>
      <c r="CL46" s="24">
        <f t="shared" ref="CL46:CL48" si="70">+CJ46+CK46</f>
        <v>1</v>
      </c>
      <c r="CM46" s="85">
        <v>0</v>
      </c>
      <c r="CN46" s="40"/>
    </row>
    <row r="47" spans="1:92" ht="15.95" customHeight="1" x14ac:dyDescent="0.25">
      <c r="A47" s="47"/>
      <c r="E47" s="23" t="s">
        <v>141</v>
      </c>
      <c r="F47" s="23"/>
      <c r="G47" s="5">
        <f>COUNTA(L15:L45)+COUNTIF(L15:L45,"*&amp;*")</f>
        <v>24</v>
      </c>
      <c r="Q47" s="47"/>
      <c r="R47" s="47"/>
      <c r="U47" s="35"/>
      <c r="V47" s="35"/>
      <c r="W47" s="34" t="s">
        <v>27</v>
      </c>
      <c r="X47" s="35"/>
      <c r="Y47" s="35"/>
      <c r="Z47" s="35"/>
      <c r="AA47" s="34"/>
      <c r="AB47" s="15"/>
      <c r="AC47" s="15">
        <v>176</v>
      </c>
      <c r="AD47" s="15">
        <v>76</v>
      </c>
      <c r="AE47" s="15">
        <v>76</v>
      </c>
      <c r="AF47" s="15">
        <v>24</v>
      </c>
      <c r="AG47" s="15"/>
      <c r="AH47" s="15"/>
      <c r="AI47" s="15">
        <v>496</v>
      </c>
      <c r="AJ47" s="15">
        <v>10</v>
      </c>
      <c r="AK47" s="15">
        <v>11</v>
      </c>
      <c r="AL47" s="36">
        <v>2.8181818181818183</v>
      </c>
      <c r="AR47" s="40"/>
      <c r="AS47" s="47"/>
      <c r="AT47" s="30">
        <v>7.5</v>
      </c>
      <c r="AU47" s="23" t="s">
        <v>98</v>
      </c>
      <c r="AY47" s="24">
        <v>68</v>
      </c>
      <c r="AZ47" s="23" t="s">
        <v>19</v>
      </c>
      <c r="BA47" s="84">
        <v>1</v>
      </c>
      <c r="BB47" s="24">
        <v>0</v>
      </c>
      <c r="BC47" s="24">
        <v>0</v>
      </c>
      <c r="BD47" s="24">
        <f t="shared" si="63"/>
        <v>0</v>
      </c>
      <c r="BE47" s="85">
        <v>0</v>
      </c>
      <c r="BF47" s="84">
        <f t="shared" si="64"/>
        <v>18</v>
      </c>
      <c r="BG47" s="24">
        <f t="shared" si="65"/>
        <v>0</v>
      </c>
      <c r="BH47" s="24">
        <f t="shared" si="66"/>
        <v>0</v>
      </c>
      <c r="BI47" s="24">
        <f t="shared" si="67"/>
        <v>0</v>
      </c>
      <c r="BJ47" s="85">
        <f t="shared" si="68"/>
        <v>0</v>
      </c>
      <c r="BK47" s="24">
        <v>17</v>
      </c>
      <c r="BL47" s="24">
        <v>0</v>
      </c>
      <c r="BM47" s="24">
        <v>0</v>
      </c>
      <c r="BN47" s="24">
        <f t="shared" si="69"/>
        <v>0</v>
      </c>
      <c r="BO47" s="85">
        <v>0</v>
      </c>
      <c r="BP47" s="40"/>
      <c r="BQ47" s="47"/>
      <c r="BR47" s="30">
        <v>8.5</v>
      </c>
      <c r="BS47" s="23" t="s">
        <v>339</v>
      </c>
      <c r="BT47" s="23"/>
      <c r="BU47" s="23"/>
      <c r="BV47" s="23"/>
      <c r="BW47" s="24"/>
      <c r="BX47" s="23"/>
      <c r="BY47" s="84">
        <v>1</v>
      </c>
      <c r="BZ47" s="24">
        <v>0</v>
      </c>
      <c r="CA47" s="24">
        <v>0</v>
      </c>
      <c r="CB47" s="24">
        <f t="shared" si="2"/>
        <v>0</v>
      </c>
      <c r="CC47" s="85">
        <v>0</v>
      </c>
      <c r="CD47" s="84">
        <f t="shared" si="3"/>
        <v>7</v>
      </c>
      <c r="CE47" s="24">
        <f t="shared" si="4"/>
        <v>2</v>
      </c>
      <c r="CF47" s="24">
        <f t="shared" si="5"/>
        <v>5</v>
      </c>
      <c r="CG47" s="24">
        <f t="shared" si="6"/>
        <v>7</v>
      </c>
      <c r="CH47" s="85">
        <f t="shared" si="7"/>
        <v>4</v>
      </c>
      <c r="CI47" s="24">
        <v>6</v>
      </c>
      <c r="CJ47" s="24">
        <v>2</v>
      </c>
      <c r="CK47" s="24">
        <v>5</v>
      </c>
      <c r="CL47" s="24">
        <f t="shared" si="70"/>
        <v>7</v>
      </c>
      <c r="CM47" s="85">
        <v>4</v>
      </c>
      <c r="CN47" s="40"/>
    </row>
    <row r="48" spans="1:92" ht="15.95" customHeight="1" x14ac:dyDescent="0.25">
      <c r="A48" s="47"/>
      <c r="Q48" s="47"/>
      <c r="R48" s="47"/>
      <c r="AR48" s="40"/>
      <c r="AS48" s="47"/>
      <c r="AT48" s="30">
        <v>9.5</v>
      </c>
      <c r="AU48" s="23" t="s">
        <v>119</v>
      </c>
      <c r="AV48" s="23"/>
      <c r="AW48" s="23"/>
      <c r="AX48" s="30"/>
      <c r="AY48" s="24">
        <v>9</v>
      </c>
      <c r="AZ48" s="23" t="s">
        <v>19</v>
      </c>
      <c r="BA48" s="84">
        <v>1</v>
      </c>
      <c r="BB48" s="24">
        <v>2</v>
      </c>
      <c r="BC48" s="24">
        <v>0</v>
      </c>
      <c r="BD48" s="24">
        <f t="shared" si="63"/>
        <v>2</v>
      </c>
      <c r="BE48" s="85">
        <v>0</v>
      </c>
      <c r="BF48" s="84">
        <f t="shared" si="64"/>
        <v>21</v>
      </c>
      <c r="BG48" s="24">
        <f t="shared" si="65"/>
        <v>26</v>
      </c>
      <c r="BH48" s="24">
        <f t="shared" si="66"/>
        <v>10</v>
      </c>
      <c r="BI48" s="24">
        <f t="shared" si="67"/>
        <v>36</v>
      </c>
      <c r="BJ48" s="85">
        <f t="shared" si="68"/>
        <v>6</v>
      </c>
      <c r="BK48" s="24">
        <v>20</v>
      </c>
      <c r="BL48" s="24">
        <v>24</v>
      </c>
      <c r="BM48" s="24">
        <v>10</v>
      </c>
      <c r="BN48" s="24">
        <f t="shared" si="69"/>
        <v>34</v>
      </c>
      <c r="BO48" s="85">
        <v>6</v>
      </c>
      <c r="BP48" s="40"/>
      <c r="BQ48" s="47"/>
      <c r="BR48" s="30">
        <v>8</v>
      </c>
      <c r="BS48" s="23" t="s">
        <v>286</v>
      </c>
      <c r="BT48" s="23"/>
      <c r="BU48" s="23"/>
      <c r="BV48" s="23"/>
      <c r="BW48" s="24"/>
      <c r="BX48" s="23"/>
      <c r="BY48" s="84">
        <v>0</v>
      </c>
      <c r="BZ48" s="24">
        <v>0</v>
      </c>
      <c r="CA48" s="24">
        <v>0</v>
      </c>
      <c r="CB48" s="24">
        <f t="shared" si="2"/>
        <v>0</v>
      </c>
      <c r="CC48" s="85">
        <v>0</v>
      </c>
      <c r="CD48" s="84">
        <f t="shared" si="3"/>
        <v>3</v>
      </c>
      <c r="CE48" s="24">
        <f t="shared" si="4"/>
        <v>0</v>
      </c>
      <c r="CF48" s="24">
        <f t="shared" si="5"/>
        <v>3</v>
      </c>
      <c r="CG48" s="24">
        <f t="shared" si="6"/>
        <v>3</v>
      </c>
      <c r="CH48" s="85">
        <f t="shared" si="7"/>
        <v>0</v>
      </c>
      <c r="CI48" s="24">
        <v>3</v>
      </c>
      <c r="CJ48" s="24">
        <v>0</v>
      </c>
      <c r="CK48" s="24">
        <v>3</v>
      </c>
      <c r="CL48" s="24">
        <f t="shared" si="70"/>
        <v>3</v>
      </c>
      <c r="CM48" s="85">
        <v>0</v>
      </c>
      <c r="CN48" s="40"/>
    </row>
    <row r="49" spans="1:92" ht="15.95" customHeight="1" x14ac:dyDescent="0.25">
      <c r="A49" s="47"/>
      <c r="Q49" s="47"/>
      <c r="R49" s="47"/>
      <c r="AR49" s="40"/>
      <c r="AS49" s="47"/>
      <c r="AT49" s="30">
        <v>8</v>
      </c>
      <c r="AU49" s="23" t="s">
        <v>178</v>
      </c>
      <c r="AV49" s="23"/>
      <c r="AW49" s="23"/>
      <c r="AX49" s="30"/>
      <c r="AY49" s="24">
        <v>3</v>
      </c>
      <c r="AZ49" s="23" t="s">
        <v>19</v>
      </c>
      <c r="BA49" s="84">
        <v>1</v>
      </c>
      <c r="BB49" s="24">
        <v>1</v>
      </c>
      <c r="BC49" s="24">
        <v>0</v>
      </c>
      <c r="BD49" s="24">
        <f t="shared" si="63"/>
        <v>1</v>
      </c>
      <c r="BE49" s="85">
        <v>0</v>
      </c>
      <c r="BF49" s="84">
        <f t="shared" si="64"/>
        <v>14</v>
      </c>
      <c r="BG49" s="24">
        <f t="shared" si="65"/>
        <v>6</v>
      </c>
      <c r="BH49" s="24">
        <f t="shared" si="66"/>
        <v>9</v>
      </c>
      <c r="BI49" s="24">
        <f t="shared" si="67"/>
        <v>15</v>
      </c>
      <c r="BJ49" s="85">
        <f t="shared" si="68"/>
        <v>0</v>
      </c>
      <c r="BK49" s="24">
        <v>13</v>
      </c>
      <c r="BL49" s="24">
        <v>5</v>
      </c>
      <c r="BM49" s="24">
        <v>9</v>
      </c>
      <c r="BN49" s="24">
        <f t="shared" si="69"/>
        <v>14</v>
      </c>
      <c r="BO49" s="85">
        <v>0</v>
      </c>
      <c r="BP49" s="40"/>
      <c r="BQ49" s="47"/>
      <c r="BR49" s="30">
        <v>7</v>
      </c>
      <c r="BS49" s="23" t="s">
        <v>210</v>
      </c>
      <c r="BT49" s="23"/>
      <c r="BU49" s="23"/>
      <c r="BV49" s="23"/>
      <c r="BW49" s="24"/>
      <c r="BX49" s="23"/>
      <c r="BY49" s="84">
        <v>1</v>
      </c>
      <c r="BZ49" s="24">
        <v>0</v>
      </c>
      <c r="CA49" s="24">
        <v>2</v>
      </c>
      <c r="CB49" s="24">
        <f t="shared" si="2"/>
        <v>2</v>
      </c>
      <c r="CC49" s="85">
        <v>0</v>
      </c>
      <c r="CD49" s="84">
        <f t="shared" si="3"/>
        <v>21</v>
      </c>
      <c r="CE49" s="24">
        <f t="shared" si="4"/>
        <v>4</v>
      </c>
      <c r="CF49" s="24">
        <f t="shared" si="5"/>
        <v>8</v>
      </c>
      <c r="CG49" s="24">
        <f t="shared" si="6"/>
        <v>12</v>
      </c>
      <c r="CH49" s="85">
        <f t="shared" si="7"/>
        <v>2</v>
      </c>
      <c r="CI49" s="24">
        <v>20</v>
      </c>
      <c r="CJ49" s="24">
        <v>4</v>
      </c>
      <c r="CK49" s="24">
        <v>6</v>
      </c>
      <c r="CL49" s="24">
        <f>+CJ49+CK49</f>
        <v>10</v>
      </c>
      <c r="CM49" s="85">
        <v>2</v>
      </c>
      <c r="CN49" s="40"/>
    </row>
    <row r="50" spans="1:92" ht="15.95" customHeight="1" x14ac:dyDescent="0.25">
      <c r="A50" s="47"/>
      <c r="B50" s="6" t="s">
        <v>117</v>
      </c>
      <c r="C50" s="6"/>
      <c r="N50" s="6"/>
      <c r="O50" s="6"/>
      <c r="Q50" s="47"/>
      <c r="R50" s="47"/>
      <c r="AR50" s="40"/>
      <c r="AS50" s="47"/>
      <c r="AT50" s="30">
        <v>8.5</v>
      </c>
      <c r="AU50" s="23" t="s">
        <v>63</v>
      </c>
      <c r="AY50" s="24">
        <v>1</v>
      </c>
      <c r="AZ50" s="23" t="s">
        <v>19</v>
      </c>
      <c r="BA50" s="84">
        <v>0</v>
      </c>
      <c r="BB50" s="24">
        <v>0</v>
      </c>
      <c r="BC50" s="24">
        <v>0</v>
      </c>
      <c r="BD50" s="24">
        <f t="shared" si="63"/>
        <v>0</v>
      </c>
      <c r="BE50" s="85">
        <v>0</v>
      </c>
      <c r="BF50" s="84">
        <f t="shared" si="64"/>
        <v>9</v>
      </c>
      <c r="BG50" s="24">
        <f t="shared" si="65"/>
        <v>2</v>
      </c>
      <c r="BH50" s="24">
        <f t="shared" si="66"/>
        <v>9</v>
      </c>
      <c r="BI50" s="24">
        <f t="shared" si="67"/>
        <v>11</v>
      </c>
      <c r="BJ50" s="85">
        <f t="shared" si="68"/>
        <v>0</v>
      </c>
      <c r="BK50" s="24">
        <v>9</v>
      </c>
      <c r="BL50" s="24">
        <v>2</v>
      </c>
      <c r="BM50" s="24">
        <v>9</v>
      </c>
      <c r="BN50" s="24">
        <f t="shared" si="69"/>
        <v>11</v>
      </c>
      <c r="BO50" s="85">
        <v>0</v>
      </c>
      <c r="BP50" s="40"/>
      <c r="BQ50" s="47"/>
      <c r="BR50" s="30">
        <v>7.5</v>
      </c>
      <c r="BS50" s="23" t="s">
        <v>608</v>
      </c>
      <c r="BT50" s="23"/>
      <c r="BU50" s="23"/>
      <c r="BV50" s="23"/>
      <c r="BW50" s="24"/>
      <c r="BX50" s="23"/>
      <c r="BY50" s="84">
        <v>0</v>
      </c>
      <c r="BZ50" s="24">
        <v>0</v>
      </c>
      <c r="CA50" s="24">
        <v>0</v>
      </c>
      <c r="CB50" s="24">
        <f t="shared" si="2"/>
        <v>0</v>
      </c>
      <c r="CC50" s="85">
        <v>0</v>
      </c>
      <c r="CD50" s="84">
        <f t="shared" si="3"/>
        <v>1</v>
      </c>
      <c r="CE50" s="24">
        <f t="shared" si="4"/>
        <v>0</v>
      </c>
      <c r="CF50" s="24">
        <f t="shared" si="5"/>
        <v>0</v>
      </c>
      <c r="CG50" s="24">
        <f t="shared" si="6"/>
        <v>0</v>
      </c>
      <c r="CH50" s="85">
        <f t="shared" si="7"/>
        <v>0</v>
      </c>
      <c r="CI50" s="24">
        <v>1</v>
      </c>
      <c r="CJ50" s="24">
        <v>0</v>
      </c>
      <c r="CK50" s="24">
        <v>0</v>
      </c>
      <c r="CL50" s="24">
        <f t="shared" ref="CL50:CL53" si="71">+CJ50+CK50</f>
        <v>0</v>
      </c>
      <c r="CM50" s="85">
        <v>0</v>
      </c>
      <c r="CN50" s="40"/>
    </row>
    <row r="51" spans="1:92" ht="15.95" customHeight="1" x14ac:dyDescent="0.25">
      <c r="A51" s="47"/>
      <c r="Q51" s="47"/>
      <c r="R51" s="47"/>
      <c r="AR51" s="40"/>
      <c r="AS51" s="47"/>
      <c r="AT51" s="30">
        <v>8</v>
      </c>
      <c r="AU51" s="23" t="s">
        <v>81</v>
      </c>
      <c r="AV51" s="23"/>
      <c r="AW51" s="23"/>
      <c r="AX51" s="30"/>
      <c r="AY51" s="24">
        <v>10</v>
      </c>
      <c r="AZ51" s="23" t="s">
        <v>19</v>
      </c>
      <c r="BA51" s="84">
        <v>0</v>
      </c>
      <c r="BB51" s="24">
        <v>0</v>
      </c>
      <c r="BC51" s="24">
        <v>0</v>
      </c>
      <c r="BD51" s="24">
        <f t="shared" si="63"/>
        <v>0</v>
      </c>
      <c r="BE51" s="85">
        <v>0</v>
      </c>
      <c r="BF51" s="84">
        <f t="shared" si="64"/>
        <v>21</v>
      </c>
      <c r="BG51" s="24">
        <f t="shared" si="65"/>
        <v>10</v>
      </c>
      <c r="BH51" s="24">
        <f t="shared" si="66"/>
        <v>9</v>
      </c>
      <c r="BI51" s="24">
        <f t="shared" si="67"/>
        <v>19</v>
      </c>
      <c r="BJ51" s="85">
        <f t="shared" si="68"/>
        <v>0</v>
      </c>
      <c r="BK51" s="24">
        <v>21</v>
      </c>
      <c r="BL51" s="24">
        <v>10</v>
      </c>
      <c r="BM51" s="24">
        <v>9</v>
      </c>
      <c r="BN51" s="24">
        <f t="shared" si="69"/>
        <v>19</v>
      </c>
      <c r="BO51" s="85">
        <v>0</v>
      </c>
      <c r="BP51" s="40"/>
      <c r="BQ51" s="47"/>
      <c r="BR51" s="30">
        <v>6</v>
      </c>
      <c r="BS51" s="23" t="s">
        <v>364</v>
      </c>
      <c r="BT51" s="23"/>
      <c r="BU51" s="23"/>
      <c r="BV51" s="23"/>
      <c r="BW51" s="24"/>
      <c r="BX51" s="23"/>
      <c r="BY51" s="84">
        <v>1</v>
      </c>
      <c r="BZ51" s="24">
        <v>0</v>
      </c>
      <c r="CA51" s="24">
        <v>0</v>
      </c>
      <c r="CB51" s="24">
        <f t="shared" si="2"/>
        <v>0</v>
      </c>
      <c r="CC51" s="85">
        <v>0</v>
      </c>
      <c r="CD51" s="84">
        <f t="shared" si="3"/>
        <v>4</v>
      </c>
      <c r="CE51" s="24">
        <f t="shared" si="4"/>
        <v>0</v>
      </c>
      <c r="CF51" s="24">
        <f t="shared" si="5"/>
        <v>2</v>
      </c>
      <c r="CG51" s="24">
        <f t="shared" si="6"/>
        <v>2</v>
      </c>
      <c r="CH51" s="85">
        <f t="shared" si="7"/>
        <v>0</v>
      </c>
      <c r="CI51" s="24">
        <v>3</v>
      </c>
      <c r="CJ51" s="24">
        <v>0</v>
      </c>
      <c r="CK51" s="24">
        <v>2</v>
      </c>
      <c r="CL51" s="24">
        <f t="shared" si="71"/>
        <v>2</v>
      </c>
      <c r="CM51" s="85">
        <v>0</v>
      </c>
      <c r="CN51" s="40"/>
    </row>
    <row r="52" spans="1:92" ht="15.95" customHeight="1" x14ac:dyDescent="0.25">
      <c r="A52" s="47"/>
      <c r="C52" s="6" t="s">
        <v>86</v>
      </c>
      <c r="H52" s="6" t="s">
        <v>93</v>
      </c>
      <c r="M52" s="6" t="s">
        <v>94</v>
      </c>
      <c r="Q52" s="47"/>
      <c r="R52" s="47"/>
      <c r="AR52" s="40"/>
      <c r="AS52" s="47"/>
      <c r="AT52" s="30">
        <v>7.5</v>
      </c>
      <c r="AU52" s="23" t="s">
        <v>172</v>
      </c>
      <c r="AY52" s="24">
        <v>7</v>
      </c>
      <c r="AZ52" s="23" t="s">
        <v>19</v>
      </c>
      <c r="BA52" s="84">
        <v>1</v>
      </c>
      <c r="BB52" s="24">
        <v>1</v>
      </c>
      <c r="BC52" s="24">
        <v>2</v>
      </c>
      <c r="BD52" s="24">
        <f t="shared" si="63"/>
        <v>3</v>
      </c>
      <c r="BE52" s="85">
        <v>0</v>
      </c>
      <c r="BF52" s="84">
        <f t="shared" si="64"/>
        <v>22</v>
      </c>
      <c r="BG52" s="24">
        <f t="shared" si="65"/>
        <v>9</v>
      </c>
      <c r="BH52" s="24">
        <f t="shared" si="66"/>
        <v>19</v>
      </c>
      <c r="BI52" s="24">
        <f t="shared" si="67"/>
        <v>28</v>
      </c>
      <c r="BJ52" s="85">
        <f t="shared" si="68"/>
        <v>14</v>
      </c>
      <c r="BK52" s="24">
        <v>21</v>
      </c>
      <c r="BL52" s="24">
        <v>8</v>
      </c>
      <c r="BM52" s="24">
        <v>17</v>
      </c>
      <c r="BN52" s="24">
        <f t="shared" si="69"/>
        <v>25</v>
      </c>
      <c r="BO52" s="85">
        <v>14</v>
      </c>
      <c r="BP52" s="40"/>
      <c r="BQ52" s="47"/>
      <c r="BR52" s="30">
        <v>9</v>
      </c>
      <c r="BS52" s="23" t="s">
        <v>281</v>
      </c>
      <c r="BT52" s="23"/>
      <c r="BU52" s="23"/>
      <c r="BV52" s="23"/>
      <c r="BW52" s="24"/>
      <c r="BX52" s="23"/>
      <c r="BY52" s="84">
        <v>0</v>
      </c>
      <c r="BZ52" s="24">
        <v>0</v>
      </c>
      <c r="CA52" s="24">
        <v>0</v>
      </c>
      <c r="CB52" s="24">
        <f t="shared" si="2"/>
        <v>0</v>
      </c>
      <c r="CC52" s="85">
        <v>0</v>
      </c>
      <c r="CD52" s="84">
        <f t="shared" si="3"/>
        <v>2</v>
      </c>
      <c r="CE52" s="24">
        <f t="shared" si="4"/>
        <v>0</v>
      </c>
      <c r="CF52" s="24">
        <f t="shared" si="5"/>
        <v>0</v>
      </c>
      <c r="CG52" s="24">
        <f t="shared" si="6"/>
        <v>0</v>
      </c>
      <c r="CH52" s="85">
        <f t="shared" si="7"/>
        <v>0</v>
      </c>
      <c r="CI52" s="24">
        <v>2</v>
      </c>
      <c r="CJ52" s="24">
        <v>0</v>
      </c>
      <c r="CK52" s="24">
        <v>0</v>
      </c>
      <c r="CL52" s="24">
        <f t="shared" si="71"/>
        <v>0</v>
      </c>
      <c r="CM52" s="85">
        <v>0</v>
      </c>
      <c r="CN52" s="40"/>
    </row>
    <row r="53" spans="1:92" ht="15.95" customHeight="1" x14ac:dyDescent="0.25">
      <c r="A53" s="47"/>
      <c r="C53" s="23" t="s">
        <v>440</v>
      </c>
      <c r="F53" s="23"/>
      <c r="H53" s="23" t="s">
        <v>140</v>
      </c>
      <c r="I53" s="23"/>
      <c r="J53" s="23"/>
      <c r="K53" s="23"/>
      <c r="L53" s="23"/>
      <c r="M53" s="23" t="s">
        <v>776</v>
      </c>
      <c r="O53" s="23"/>
      <c r="P53" s="23"/>
      <c r="Q53" s="47"/>
      <c r="R53" s="47"/>
      <c r="AR53" s="40"/>
      <c r="AS53" s="47"/>
      <c r="AT53" s="30">
        <v>7</v>
      </c>
      <c r="AU53" s="23" t="s">
        <v>57</v>
      </c>
      <c r="AY53" s="24">
        <v>5</v>
      </c>
      <c r="AZ53" s="23" t="s">
        <v>19</v>
      </c>
      <c r="BA53" s="84">
        <v>0</v>
      </c>
      <c r="BB53" s="24">
        <v>0</v>
      </c>
      <c r="BC53" s="24">
        <v>0</v>
      </c>
      <c r="BD53" s="24">
        <f t="shared" si="63"/>
        <v>0</v>
      </c>
      <c r="BE53" s="85">
        <v>0</v>
      </c>
      <c r="BF53" s="84">
        <f t="shared" si="64"/>
        <v>12</v>
      </c>
      <c r="BG53" s="24">
        <f t="shared" si="65"/>
        <v>0</v>
      </c>
      <c r="BH53" s="24">
        <f t="shared" si="66"/>
        <v>5</v>
      </c>
      <c r="BI53" s="24">
        <f t="shared" si="67"/>
        <v>5</v>
      </c>
      <c r="BJ53" s="85">
        <f t="shared" si="68"/>
        <v>0</v>
      </c>
      <c r="BK53" s="24">
        <v>12</v>
      </c>
      <c r="BL53" s="24">
        <v>0</v>
      </c>
      <c r="BM53" s="24">
        <v>5</v>
      </c>
      <c r="BN53" s="24">
        <f t="shared" si="69"/>
        <v>5</v>
      </c>
      <c r="BO53" s="85">
        <v>0</v>
      </c>
      <c r="BP53" s="40"/>
      <c r="BQ53" s="47"/>
      <c r="BR53" s="30">
        <v>6</v>
      </c>
      <c r="BS53" s="23" t="s">
        <v>282</v>
      </c>
      <c r="BT53" s="23"/>
      <c r="BU53" s="23"/>
      <c r="BV53" s="23"/>
      <c r="BW53" s="24"/>
      <c r="BX53" s="23"/>
      <c r="BY53" s="84">
        <v>1</v>
      </c>
      <c r="BZ53" s="24">
        <v>0</v>
      </c>
      <c r="CA53" s="24">
        <v>0</v>
      </c>
      <c r="CB53" s="24">
        <f t="shared" si="2"/>
        <v>0</v>
      </c>
      <c r="CC53" s="85">
        <v>0</v>
      </c>
      <c r="CD53" s="84">
        <f t="shared" si="3"/>
        <v>16</v>
      </c>
      <c r="CE53" s="24">
        <f t="shared" si="4"/>
        <v>2</v>
      </c>
      <c r="CF53" s="24">
        <f t="shared" si="5"/>
        <v>2</v>
      </c>
      <c r="CG53" s="24">
        <f t="shared" si="6"/>
        <v>4</v>
      </c>
      <c r="CH53" s="85">
        <f t="shared" si="7"/>
        <v>2</v>
      </c>
      <c r="CI53" s="24">
        <v>15</v>
      </c>
      <c r="CJ53" s="24">
        <v>2</v>
      </c>
      <c r="CK53" s="24">
        <v>2</v>
      </c>
      <c r="CL53" s="24">
        <f t="shared" si="71"/>
        <v>4</v>
      </c>
      <c r="CM53" s="85">
        <v>2</v>
      </c>
      <c r="CN53" s="40"/>
    </row>
    <row r="54" spans="1:92" ht="15.95" customHeight="1" thickBot="1" x14ac:dyDescent="0.3">
      <c r="A54" s="47"/>
      <c r="C54" s="23"/>
      <c r="H54" s="23"/>
      <c r="M54" s="23"/>
      <c r="Q54" s="47"/>
      <c r="R54" s="47"/>
      <c r="AR54" s="40"/>
      <c r="AS54" s="47"/>
      <c r="AT54" s="30">
        <v>7</v>
      </c>
      <c r="AU54" s="23" t="s">
        <v>44</v>
      </c>
      <c r="AV54" s="23"/>
      <c r="AW54" s="23"/>
      <c r="AX54" s="30"/>
      <c r="AY54" s="24">
        <v>6</v>
      </c>
      <c r="AZ54" s="23" t="s">
        <v>19</v>
      </c>
      <c r="BA54" s="84">
        <v>1</v>
      </c>
      <c r="BB54" s="24">
        <v>0</v>
      </c>
      <c r="BC54" s="24">
        <v>0</v>
      </c>
      <c r="BD54" s="24">
        <f t="shared" si="63"/>
        <v>0</v>
      </c>
      <c r="BE54" s="85">
        <v>0</v>
      </c>
      <c r="BF54" s="84">
        <f t="shared" si="64"/>
        <v>18</v>
      </c>
      <c r="BG54" s="24">
        <f t="shared" si="65"/>
        <v>0</v>
      </c>
      <c r="BH54" s="24">
        <f t="shared" si="66"/>
        <v>5</v>
      </c>
      <c r="BI54" s="24">
        <f t="shared" si="67"/>
        <v>5</v>
      </c>
      <c r="BJ54" s="85">
        <f t="shared" si="68"/>
        <v>4</v>
      </c>
      <c r="BK54" s="24">
        <v>17</v>
      </c>
      <c r="BL54" s="24">
        <v>0</v>
      </c>
      <c r="BM54" s="24">
        <v>5</v>
      </c>
      <c r="BN54" s="24">
        <f t="shared" si="69"/>
        <v>5</v>
      </c>
      <c r="BO54" s="85">
        <v>4</v>
      </c>
      <c r="BP54" s="40"/>
      <c r="BQ54" s="47"/>
      <c r="BR54" s="30">
        <v>6</v>
      </c>
      <c r="BS54" s="23" t="s">
        <v>211</v>
      </c>
      <c r="BT54" s="23"/>
      <c r="BU54" s="23"/>
      <c r="BV54" s="23"/>
      <c r="BW54" s="24"/>
      <c r="BX54" s="23"/>
      <c r="BY54" s="84">
        <v>0</v>
      </c>
      <c r="BZ54" s="24">
        <v>0</v>
      </c>
      <c r="CA54" s="24">
        <v>0</v>
      </c>
      <c r="CB54" s="24">
        <f t="shared" si="2"/>
        <v>0</v>
      </c>
      <c r="CC54" s="85">
        <v>0</v>
      </c>
      <c r="CD54" s="84">
        <f t="shared" si="3"/>
        <v>2</v>
      </c>
      <c r="CE54" s="24">
        <f t="shared" si="4"/>
        <v>0</v>
      </c>
      <c r="CF54" s="24">
        <f t="shared" si="5"/>
        <v>1</v>
      </c>
      <c r="CG54" s="24">
        <f t="shared" si="6"/>
        <v>1</v>
      </c>
      <c r="CH54" s="85">
        <f t="shared" si="7"/>
        <v>0</v>
      </c>
      <c r="CI54" s="24">
        <v>2</v>
      </c>
      <c r="CJ54" s="24">
        <v>0</v>
      </c>
      <c r="CK54" s="24">
        <v>1</v>
      </c>
      <c r="CL54" s="24">
        <f>+CJ54+CK54</f>
        <v>1</v>
      </c>
      <c r="CM54" s="85">
        <v>0</v>
      </c>
      <c r="CN54" s="40"/>
    </row>
    <row r="55" spans="1:92" ht="15.95" customHeight="1" x14ac:dyDescent="0.25">
      <c r="A55" s="47"/>
      <c r="C55" s="23"/>
      <c r="M55" s="23"/>
      <c r="Q55" s="47"/>
      <c r="R55" s="47"/>
      <c r="AR55" s="40"/>
      <c r="AS55" s="47"/>
      <c r="AT55" s="30">
        <v>6.5</v>
      </c>
      <c r="AU55" s="23" t="s">
        <v>130</v>
      </c>
      <c r="AV55" s="23"/>
      <c r="AW55" s="23"/>
      <c r="AX55" s="30"/>
      <c r="AY55" s="24">
        <v>4</v>
      </c>
      <c r="AZ55" s="23" t="s">
        <v>19</v>
      </c>
      <c r="BA55" s="84">
        <v>0</v>
      </c>
      <c r="BB55" s="24">
        <v>0</v>
      </c>
      <c r="BC55" s="24">
        <v>0</v>
      </c>
      <c r="BD55" s="24">
        <f t="shared" si="63"/>
        <v>0</v>
      </c>
      <c r="BE55" s="85">
        <v>0</v>
      </c>
      <c r="BF55" s="84">
        <f t="shared" si="64"/>
        <v>17</v>
      </c>
      <c r="BG55" s="24">
        <f t="shared" si="65"/>
        <v>4</v>
      </c>
      <c r="BH55" s="24">
        <f t="shared" si="66"/>
        <v>5</v>
      </c>
      <c r="BI55" s="24">
        <f t="shared" si="67"/>
        <v>9</v>
      </c>
      <c r="BJ55" s="85">
        <f t="shared" si="68"/>
        <v>0</v>
      </c>
      <c r="BK55" s="24">
        <v>17</v>
      </c>
      <c r="BL55" s="24">
        <v>4</v>
      </c>
      <c r="BM55" s="24">
        <v>5</v>
      </c>
      <c r="BN55" s="24">
        <f t="shared" si="69"/>
        <v>9</v>
      </c>
      <c r="BO55" s="85">
        <v>0</v>
      </c>
      <c r="BP55" s="40"/>
      <c r="BQ55" s="47"/>
      <c r="BR55" s="57"/>
      <c r="BS55" s="34" t="s">
        <v>120</v>
      </c>
      <c r="BT55" s="34"/>
      <c r="BU55" s="34"/>
      <c r="BV55" s="57"/>
      <c r="BW55" s="15"/>
      <c r="BX55" s="34"/>
      <c r="BY55" s="86">
        <f>SUM(BY6:BY54)</f>
        <v>20</v>
      </c>
      <c r="BZ55" s="15">
        <f t="shared" ref="BZ55:CM55" si="72">SUM(BZ6:BZ54)</f>
        <v>3</v>
      </c>
      <c r="CA55" s="15">
        <f t="shared" si="72"/>
        <v>11</v>
      </c>
      <c r="CB55" s="15">
        <f t="shared" si="72"/>
        <v>14</v>
      </c>
      <c r="CC55" s="87">
        <f t="shared" si="72"/>
        <v>2</v>
      </c>
      <c r="CD55" s="86">
        <f t="shared" si="72"/>
        <v>327</v>
      </c>
      <c r="CE55" s="15">
        <f t="shared" si="72"/>
        <v>95</v>
      </c>
      <c r="CF55" s="15">
        <f t="shared" si="72"/>
        <v>140</v>
      </c>
      <c r="CG55" s="15">
        <f t="shared" si="72"/>
        <v>235</v>
      </c>
      <c r="CH55" s="87">
        <f t="shared" si="72"/>
        <v>46</v>
      </c>
      <c r="CI55" s="15">
        <f t="shared" si="72"/>
        <v>307</v>
      </c>
      <c r="CJ55" s="15">
        <f t="shared" si="72"/>
        <v>92</v>
      </c>
      <c r="CK55" s="15">
        <f t="shared" si="72"/>
        <v>129</v>
      </c>
      <c r="CL55" s="15">
        <f t="shared" si="72"/>
        <v>221</v>
      </c>
      <c r="CM55" s="87">
        <f t="shared" si="72"/>
        <v>44</v>
      </c>
      <c r="CN55" s="40"/>
    </row>
    <row r="56" spans="1:92" ht="15.95" customHeight="1" x14ac:dyDescent="0.25">
      <c r="A56" s="47"/>
      <c r="Q56" s="47"/>
      <c r="R56" s="47"/>
      <c r="AR56" s="40"/>
      <c r="AS56" s="47"/>
      <c r="AT56" s="30">
        <v>6</v>
      </c>
      <c r="AU56" s="23" t="s">
        <v>179</v>
      </c>
      <c r="AV56" s="23"/>
      <c r="AW56" s="23"/>
      <c r="AX56" s="30"/>
      <c r="AY56" s="24">
        <v>11</v>
      </c>
      <c r="AZ56" s="23" t="s">
        <v>19</v>
      </c>
      <c r="BA56" s="84">
        <v>1</v>
      </c>
      <c r="BB56" s="24">
        <v>0</v>
      </c>
      <c r="BC56" s="24">
        <v>0</v>
      </c>
      <c r="BD56" s="24">
        <f t="shared" si="63"/>
        <v>0</v>
      </c>
      <c r="BE56" s="85">
        <v>0</v>
      </c>
      <c r="BF56" s="84">
        <f t="shared" si="64"/>
        <v>23</v>
      </c>
      <c r="BG56" s="24">
        <f t="shared" si="65"/>
        <v>5</v>
      </c>
      <c r="BH56" s="24">
        <f t="shared" si="66"/>
        <v>14</v>
      </c>
      <c r="BI56" s="24">
        <f t="shared" si="67"/>
        <v>19</v>
      </c>
      <c r="BJ56" s="85">
        <f t="shared" si="68"/>
        <v>8</v>
      </c>
      <c r="BK56" s="24">
        <v>22</v>
      </c>
      <c r="BL56" s="24">
        <v>5</v>
      </c>
      <c r="BM56" s="24">
        <v>14</v>
      </c>
      <c r="BN56" s="24">
        <f t="shared" si="69"/>
        <v>19</v>
      </c>
      <c r="BO56" s="85">
        <v>8</v>
      </c>
      <c r="BP56" s="40"/>
      <c r="BQ56" s="47"/>
      <c r="CN56" s="40"/>
    </row>
    <row r="57" spans="1:92" ht="15.95" customHeight="1" x14ac:dyDescent="0.25">
      <c r="A57" s="47"/>
      <c r="Q57" s="47"/>
      <c r="R57" s="47"/>
      <c r="AR57" s="40"/>
      <c r="AS57" s="47"/>
      <c r="AT57" s="30">
        <v>6</v>
      </c>
      <c r="AU57" s="23" t="s">
        <v>145</v>
      </c>
      <c r="AV57" s="23"/>
      <c r="AW57" s="23"/>
      <c r="AX57" s="30"/>
      <c r="AY57" s="24">
        <v>8</v>
      </c>
      <c r="AZ57" s="23" t="s">
        <v>19</v>
      </c>
      <c r="BA57" s="84">
        <v>1</v>
      </c>
      <c r="BB57" s="24">
        <v>0</v>
      </c>
      <c r="BC57" s="24">
        <v>0</v>
      </c>
      <c r="BD57" s="24">
        <f t="shared" si="63"/>
        <v>0</v>
      </c>
      <c r="BE57" s="85">
        <v>0</v>
      </c>
      <c r="BF57" s="84">
        <f t="shared" si="64"/>
        <v>19</v>
      </c>
      <c r="BG57" s="24">
        <f t="shared" si="65"/>
        <v>0</v>
      </c>
      <c r="BH57" s="24">
        <f t="shared" si="66"/>
        <v>7</v>
      </c>
      <c r="BI57" s="24">
        <f t="shared" si="67"/>
        <v>7</v>
      </c>
      <c r="BJ57" s="85">
        <f t="shared" si="68"/>
        <v>0</v>
      </c>
      <c r="BK57" s="24">
        <v>18</v>
      </c>
      <c r="BL57" s="24">
        <v>0</v>
      </c>
      <c r="BM57" s="24">
        <v>7</v>
      </c>
      <c r="BN57" s="24">
        <f t="shared" si="69"/>
        <v>7</v>
      </c>
      <c r="BO57" s="85">
        <v>0</v>
      </c>
      <c r="BP57" s="40"/>
      <c r="BQ57" s="47"/>
      <c r="BR57" s="30"/>
      <c r="BS57" s="23"/>
      <c r="BT57" s="23"/>
      <c r="BU57" s="23"/>
      <c r="BV57" s="30"/>
      <c r="BW57" s="24"/>
      <c r="BX57" s="23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40"/>
    </row>
    <row r="58" spans="1:92" ht="15.95" customHeight="1" thickBot="1" x14ac:dyDescent="0.3">
      <c r="A58" s="47"/>
      <c r="Q58" s="47"/>
      <c r="R58" s="47"/>
      <c r="AR58" s="40"/>
      <c r="AS58" s="47"/>
      <c r="AT58" s="17" t="s">
        <v>164</v>
      </c>
      <c r="AU58" s="17"/>
      <c r="AV58" s="17"/>
      <c r="AW58" s="17"/>
      <c r="AX58" s="17"/>
      <c r="AY58" s="17"/>
      <c r="AZ58" s="17"/>
      <c r="BA58" s="88">
        <f>SUM(BA46:BA57)</f>
        <v>11</v>
      </c>
      <c r="BB58" s="25">
        <f>SUM(BB46:BB57)</f>
        <v>4</v>
      </c>
      <c r="BC58" s="25">
        <f>SUM(BC46:BC57)</f>
        <v>7</v>
      </c>
      <c r="BD58" s="25">
        <f>+BC58+BB58</f>
        <v>11</v>
      </c>
      <c r="BE58" s="89">
        <f>SUM(BE46:BE57)</f>
        <v>0</v>
      </c>
      <c r="BF58" s="88">
        <f>SUM(BF46:BF57)</f>
        <v>252</v>
      </c>
      <c r="BG58" s="25">
        <f>SUM(BG46:BG57)</f>
        <v>77</v>
      </c>
      <c r="BH58" s="25">
        <f>SUM(BH46:BH57)</f>
        <v>123</v>
      </c>
      <c r="BI58" s="25">
        <f>+BH58+BG58</f>
        <v>200</v>
      </c>
      <c r="BJ58" s="89">
        <f>SUM(BJ46:BJ57)</f>
        <v>38</v>
      </c>
      <c r="BK58" s="25">
        <f>SUM(BK46:BK57)</f>
        <v>241</v>
      </c>
      <c r="BL58" s="25">
        <f>SUM(BL46:BL57)</f>
        <v>73</v>
      </c>
      <c r="BM58" s="25">
        <f>SUM(BM46:BM57)</f>
        <v>116</v>
      </c>
      <c r="BN58" s="25">
        <f>+BM58+BL58</f>
        <v>189</v>
      </c>
      <c r="BO58" s="89">
        <f>SUM(BO46:BO57)</f>
        <v>38</v>
      </c>
      <c r="BP58" s="40"/>
      <c r="BQ58" s="47"/>
      <c r="BR58" s="16"/>
      <c r="BS58" s="16"/>
      <c r="BT58" s="16"/>
      <c r="BU58" s="16"/>
      <c r="BV58" s="16"/>
      <c r="BW58" s="16"/>
      <c r="BX58" s="16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40"/>
    </row>
    <row r="59" spans="1:92" ht="15.95" customHeight="1" x14ac:dyDescent="0.25">
      <c r="A59" s="47"/>
      <c r="Q59" s="47"/>
      <c r="R59" s="47"/>
      <c r="AR59" s="40"/>
      <c r="AS59" s="47"/>
      <c r="BF59" s="11"/>
      <c r="BP59" s="40"/>
      <c r="BQ59" s="47"/>
      <c r="CD59" s="11"/>
      <c r="CN59" s="40"/>
    </row>
    <row r="60" spans="1:92" ht="15.95" customHeight="1" x14ac:dyDescent="0.25">
      <c r="A60" s="47"/>
      <c r="Q60" s="47"/>
      <c r="R60" s="47"/>
      <c r="AR60" s="40"/>
      <c r="AS60" s="47"/>
      <c r="BF60" s="11"/>
      <c r="BP60" s="40"/>
      <c r="BQ60" s="47"/>
      <c r="CD60" s="11"/>
      <c r="CN60" s="40"/>
    </row>
    <row r="61" spans="1:92" ht="15.95" customHeight="1" x14ac:dyDescent="0.25">
      <c r="A61" s="47"/>
      <c r="Q61" s="40"/>
      <c r="R61" s="47"/>
      <c r="AR61" s="40"/>
      <c r="AS61" s="47"/>
      <c r="BF61" s="11"/>
      <c r="BP61" s="40"/>
      <c r="BQ61" s="47"/>
      <c r="CD61" s="11"/>
      <c r="CN61" s="40"/>
    </row>
    <row r="62" spans="1:92" ht="15.95" customHeight="1" x14ac:dyDescent="0.25">
      <c r="A62" s="47"/>
      <c r="Q62" s="47"/>
      <c r="R62" s="47"/>
      <c r="AR62" s="40"/>
      <c r="AS62" s="47"/>
      <c r="BF62" s="11"/>
      <c r="BP62" s="40"/>
      <c r="BQ62" s="47"/>
      <c r="CD62" s="11"/>
      <c r="CN62" s="40"/>
    </row>
    <row r="63" spans="1:92" ht="15.95" customHeight="1" x14ac:dyDescent="0.25">
      <c r="A63" s="40"/>
      <c r="Q63" s="40"/>
      <c r="R63" s="47"/>
      <c r="AR63" s="40"/>
      <c r="AS63" s="47"/>
      <c r="BF63" s="11"/>
      <c r="BP63" s="40"/>
      <c r="BQ63" s="47"/>
      <c r="CD63" s="11"/>
      <c r="CN63" s="40"/>
    </row>
    <row r="64" spans="1:92" ht="15.95" customHeight="1" x14ac:dyDescent="0.25">
      <c r="A64" s="47"/>
      <c r="Q64" s="47"/>
      <c r="R64" s="47"/>
      <c r="AR64" s="40"/>
      <c r="AS64" s="47"/>
      <c r="BF64" s="11"/>
      <c r="BP64" s="40"/>
      <c r="BQ64" s="47"/>
      <c r="CD64" s="11"/>
      <c r="CN64" s="40"/>
    </row>
    <row r="65" spans="1:92" ht="15.95" customHeight="1" x14ac:dyDescent="0.25">
      <c r="A65" s="40"/>
      <c r="Q65" s="40"/>
      <c r="R65" s="47"/>
      <c r="AR65" s="40"/>
      <c r="AS65" s="47"/>
      <c r="BF65" s="11"/>
      <c r="BP65" s="40"/>
      <c r="BQ65" s="47"/>
      <c r="CD65" s="11"/>
      <c r="CN65" s="40"/>
    </row>
    <row r="66" spans="1:92" ht="15.95" customHeight="1" x14ac:dyDescent="0.25">
      <c r="A66" s="47"/>
      <c r="Q66" s="40"/>
      <c r="R66" s="47"/>
      <c r="AR66" s="40"/>
      <c r="AS66" s="47"/>
      <c r="BF66" s="11"/>
      <c r="BP66" s="40"/>
      <c r="BQ66" s="47"/>
      <c r="CD66" s="11"/>
      <c r="CN66" s="40"/>
    </row>
    <row r="67" spans="1:92" ht="15.95" customHeight="1" x14ac:dyDescent="0.25">
      <c r="A67" s="47"/>
      <c r="Q67" s="40"/>
      <c r="R67" s="40"/>
      <c r="AR67" s="40"/>
      <c r="AS67" s="40"/>
      <c r="BF67" s="11"/>
      <c r="BP67" s="40"/>
      <c r="BQ67" s="40"/>
      <c r="CD67" s="11"/>
      <c r="CN67" s="40"/>
    </row>
    <row r="68" spans="1:92" ht="15.95" customHeight="1" x14ac:dyDescent="0.25">
      <c r="A68" s="47"/>
      <c r="Q68" s="40"/>
      <c r="R68" s="40"/>
      <c r="AR68" s="40"/>
      <c r="AS68" s="40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P68" s="40"/>
      <c r="BQ68" s="40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N68" s="40"/>
    </row>
    <row r="69" spans="1:92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  <c r="AS69" s="40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23"/>
      <c r="BH69" s="11"/>
      <c r="BI69" s="11"/>
      <c r="BJ69" s="11"/>
      <c r="BK69" s="23"/>
      <c r="BL69" s="23"/>
      <c r="BM69" s="11"/>
      <c r="BN69" s="24"/>
      <c r="BO69" s="24"/>
      <c r="BP69" s="40"/>
      <c r="BQ69" s="40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23"/>
      <c r="CF69" s="11"/>
      <c r="CG69" s="11"/>
      <c r="CH69" s="11"/>
      <c r="CI69" s="23"/>
      <c r="CJ69" s="23"/>
      <c r="CK69" s="11"/>
      <c r="CL69" s="24"/>
      <c r="CM69" s="24"/>
      <c r="CN69" s="40"/>
    </row>
    <row r="70" spans="1:92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  <c r="AS70" s="40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23"/>
      <c r="BH70" s="11"/>
      <c r="BI70" s="11"/>
      <c r="BJ70" s="11"/>
      <c r="BK70" s="23"/>
      <c r="BL70" s="23"/>
      <c r="BM70" s="11"/>
      <c r="BN70" s="24"/>
      <c r="BO70" s="24"/>
      <c r="BP70" s="40"/>
      <c r="BQ70" s="40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23"/>
      <c r="CF70" s="11"/>
      <c r="CG70" s="11"/>
      <c r="CH70" s="11"/>
      <c r="CI70" s="23"/>
      <c r="CJ70" s="23"/>
      <c r="CK70" s="11"/>
      <c r="CL70" s="24"/>
      <c r="CM70" s="24"/>
      <c r="CN70" s="40"/>
    </row>
    <row r="71" spans="1:92" ht="15.95" customHeight="1" x14ac:dyDescent="0.25">
      <c r="A71" s="47"/>
      <c r="Q71" s="40"/>
      <c r="R71" s="45"/>
      <c r="AR71" s="49"/>
      <c r="AS71" s="45"/>
      <c r="BP71" s="49"/>
      <c r="BQ71" s="45"/>
      <c r="CN71" s="49"/>
    </row>
    <row r="72" spans="1:92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  <c r="AS72" s="45"/>
      <c r="AT72" s="45"/>
      <c r="AU72" s="45"/>
      <c r="AV72" s="45"/>
      <c r="AW72" s="45"/>
      <c r="AX72" s="45"/>
      <c r="AY72" s="45"/>
      <c r="AZ72" s="45"/>
      <c r="BA72" s="45"/>
      <c r="BB72" s="49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9"/>
      <c r="BQ72" s="45"/>
      <c r="BR72" s="45"/>
      <c r="BS72" s="45"/>
      <c r="BT72" s="45"/>
      <c r="BU72" s="45"/>
      <c r="BV72" s="45"/>
      <c r="BW72" s="45"/>
      <c r="BX72" s="45"/>
      <c r="BY72" s="45"/>
      <c r="BZ72" s="49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9"/>
    </row>
    <row r="73" spans="1:92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  <c r="AS73" s="45"/>
      <c r="AT73" s="109" t="s">
        <v>394</v>
      </c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49"/>
      <c r="BQ73" s="45"/>
      <c r="BR73" s="109" t="s">
        <v>394</v>
      </c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49"/>
    </row>
    <row r="74" spans="1:92" ht="20.25" x14ac:dyDescent="0.3">
      <c r="A74" s="45"/>
      <c r="B74" s="28" t="s">
        <v>108</v>
      </c>
      <c r="C74" s="28">
        <f>+C2</f>
        <v>23</v>
      </c>
      <c r="D74" s="110" t="s">
        <v>741</v>
      </c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27"/>
      <c r="P74" s="27"/>
      <c r="Q74" s="45"/>
      <c r="R74" s="45"/>
      <c r="S74" s="110" t="s">
        <v>754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  <c r="AS74" s="45"/>
      <c r="AT74" s="110" t="s">
        <v>755</v>
      </c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45"/>
      <c r="BQ74" s="45"/>
      <c r="BR74" s="110" t="s">
        <v>758</v>
      </c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45"/>
    </row>
    <row r="75" spans="1:92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  <c r="AS75" s="40"/>
      <c r="AU75" s="16"/>
      <c r="AV75" s="16"/>
      <c r="AW75" s="16"/>
      <c r="AX75" s="16"/>
      <c r="AY75" s="16"/>
      <c r="AZ75" s="16"/>
      <c r="BA75" s="16"/>
      <c r="BB75" s="32"/>
      <c r="BC75" s="32"/>
      <c r="BD75" s="32"/>
      <c r="BE75" s="32"/>
      <c r="BF75" s="33"/>
      <c r="BG75" s="32"/>
      <c r="BH75" s="32"/>
      <c r="BI75" s="32"/>
      <c r="BJ75" s="32"/>
      <c r="BK75" s="32"/>
      <c r="BL75" s="32"/>
      <c r="BM75" s="32"/>
      <c r="BN75" s="23"/>
      <c r="BO75" s="11"/>
      <c r="BP75" s="40"/>
      <c r="BQ75" s="40"/>
      <c r="BS75" s="16"/>
      <c r="BT75" s="16"/>
      <c r="BU75" s="16"/>
      <c r="BV75" s="16"/>
      <c r="BW75" s="16"/>
      <c r="BX75" s="16"/>
      <c r="BY75" s="16"/>
      <c r="BZ75" s="32"/>
      <c r="CA75" s="32"/>
      <c r="CB75" s="32"/>
      <c r="CC75" s="32"/>
      <c r="CD75" s="33"/>
      <c r="CE75" s="32"/>
      <c r="CF75" s="32"/>
      <c r="CG75" s="32"/>
      <c r="CH75" s="32"/>
      <c r="CI75" s="32"/>
      <c r="CJ75" s="32"/>
      <c r="CK75" s="32"/>
      <c r="CL75" s="23"/>
      <c r="CM75" s="11"/>
      <c r="CN75" s="40"/>
    </row>
    <row r="76" spans="1:92" ht="15.75" x14ac:dyDescent="0.25">
      <c r="A76" s="40"/>
      <c r="Q76" s="45"/>
      <c r="R76" s="45"/>
      <c r="S76" s="23"/>
      <c r="T76" s="23"/>
      <c r="U76" s="23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3"/>
      <c r="AG76" s="23"/>
      <c r="AH76" s="23"/>
      <c r="AI76" s="24"/>
      <c r="AJ76" s="24"/>
      <c r="AK76" s="24"/>
      <c r="AL76" s="24"/>
      <c r="AM76" s="24"/>
      <c r="AN76" s="24"/>
      <c r="AO76" s="24"/>
      <c r="AP76" s="24"/>
      <c r="AQ76" s="24"/>
      <c r="AR76" s="45"/>
      <c r="AS76" s="45"/>
      <c r="BP76" s="45"/>
      <c r="BQ76" s="45"/>
      <c r="CN76" s="45"/>
    </row>
    <row r="77" spans="1:92" ht="15.75" customHeight="1" x14ac:dyDescent="0.25">
      <c r="A77" s="40"/>
      <c r="Q77" s="45"/>
      <c r="R77" s="45"/>
      <c r="S77" s="30"/>
      <c r="T77" s="23"/>
      <c r="Z77" s="24"/>
      <c r="AA77" s="24"/>
      <c r="AB77" s="24"/>
      <c r="AC77" s="24"/>
      <c r="AD77" s="24"/>
      <c r="AF77" s="30"/>
      <c r="AG77" s="23"/>
      <c r="AM77" s="24"/>
      <c r="AN77" s="24"/>
      <c r="AO77" s="24"/>
      <c r="AP77" s="24"/>
      <c r="AQ77" s="24"/>
      <c r="AR77" s="45"/>
      <c r="AS77" s="45"/>
      <c r="AV77" s="30"/>
      <c r="AW77" s="23"/>
      <c r="AY77" s="23"/>
      <c r="AZ77" s="2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45"/>
      <c r="BQ77" s="45"/>
      <c r="BT77" s="30"/>
      <c r="BU77" s="23"/>
      <c r="BW77" s="23"/>
      <c r="BX77" s="2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45"/>
    </row>
    <row r="78" spans="1:92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/>
      <c r="T78" s="23"/>
      <c r="Z78" s="24"/>
      <c r="AA78" s="24"/>
      <c r="AB78" s="24"/>
      <c r="AC78" s="24"/>
      <c r="AD78" s="24"/>
      <c r="AF78" s="30"/>
      <c r="AG78" s="23"/>
      <c r="AM78" s="24"/>
      <c r="AN78" s="24"/>
      <c r="AO78" s="24"/>
      <c r="AP78" s="24"/>
      <c r="AQ78" s="24"/>
      <c r="AR78" s="40"/>
      <c r="AS78" s="40"/>
      <c r="AV78" s="30"/>
      <c r="AW78" s="23"/>
      <c r="AY78" s="23"/>
      <c r="AZ78" s="23"/>
      <c r="BA78" s="106" t="s">
        <v>752</v>
      </c>
      <c r="BB78" s="107"/>
      <c r="BC78" s="107"/>
      <c r="BD78" s="107"/>
      <c r="BE78" s="108"/>
      <c r="BF78" s="111" t="s">
        <v>756</v>
      </c>
      <c r="BG78" s="112"/>
      <c r="BH78" s="112"/>
      <c r="BI78" s="112"/>
      <c r="BJ78" s="113"/>
      <c r="BK78" s="106" t="s">
        <v>757</v>
      </c>
      <c r="BL78" s="107"/>
      <c r="BM78" s="107"/>
      <c r="BN78" s="107"/>
      <c r="BO78" s="108"/>
      <c r="BP78" s="40"/>
      <c r="BQ78" s="40"/>
      <c r="CN78" s="40"/>
    </row>
    <row r="79" spans="1:92" ht="15.75" customHeight="1" thickBot="1" x14ac:dyDescent="0.3">
      <c r="A79" s="40"/>
      <c r="D79" s="23" t="s">
        <v>171</v>
      </c>
      <c r="E79" s="23"/>
      <c r="F79" s="23"/>
      <c r="G79" s="23" t="s">
        <v>131</v>
      </c>
      <c r="H79" s="24"/>
      <c r="I79" s="24">
        <v>23</v>
      </c>
      <c r="J79" s="24">
        <v>24</v>
      </c>
      <c r="K79" s="24">
        <v>33</v>
      </c>
      <c r="L79" s="55">
        <v>57</v>
      </c>
      <c r="M79" s="24">
        <v>6</v>
      </c>
      <c r="Q79" s="40"/>
      <c r="R79" s="40"/>
      <c r="S79" s="30"/>
      <c r="T79" s="23"/>
      <c r="U79" s="117" t="s">
        <v>741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24"/>
      <c r="AN79" s="24"/>
      <c r="AO79" s="24"/>
      <c r="AP79" s="24"/>
      <c r="AQ79" s="24"/>
      <c r="AR79" s="40"/>
      <c r="AS79" s="40"/>
      <c r="AT79" s="24" t="s">
        <v>150</v>
      </c>
      <c r="AU79" s="23" t="s">
        <v>114</v>
      </c>
      <c r="AV79" s="23"/>
      <c r="AW79" s="23"/>
      <c r="AX79" s="23"/>
      <c r="AY79" s="23" t="s">
        <v>151</v>
      </c>
      <c r="AZ79" s="10" t="s">
        <v>28</v>
      </c>
      <c r="BA79" s="100" t="s">
        <v>4</v>
      </c>
      <c r="BB79" s="101" t="s">
        <v>29</v>
      </c>
      <c r="BC79" s="101" t="s">
        <v>30</v>
      </c>
      <c r="BD79" s="101" t="s">
        <v>31</v>
      </c>
      <c r="BE79" s="102" t="s">
        <v>3</v>
      </c>
      <c r="BF79" s="97" t="s">
        <v>4</v>
      </c>
      <c r="BG79" s="98" t="s">
        <v>29</v>
      </c>
      <c r="BH79" s="98" t="s">
        <v>30</v>
      </c>
      <c r="BI79" s="98" t="s">
        <v>31</v>
      </c>
      <c r="BJ79" s="99" t="s">
        <v>3</v>
      </c>
      <c r="BK79" s="100" t="s">
        <v>4</v>
      </c>
      <c r="BL79" s="101" t="s">
        <v>29</v>
      </c>
      <c r="BM79" s="101" t="s">
        <v>30</v>
      </c>
      <c r="BN79" s="101" t="s">
        <v>31</v>
      </c>
      <c r="BO79" s="102" t="s">
        <v>3</v>
      </c>
      <c r="BP79" s="40"/>
      <c r="BQ79" s="40"/>
      <c r="CN79" s="40"/>
    </row>
    <row r="80" spans="1:92" ht="15.75" customHeight="1" x14ac:dyDescent="0.25">
      <c r="A80" s="40"/>
      <c r="D80" s="23" t="s">
        <v>158</v>
      </c>
      <c r="E80" s="23"/>
      <c r="F80" s="23"/>
      <c r="G80" s="23" t="s">
        <v>131</v>
      </c>
      <c r="H80" s="24"/>
      <c r="I80" s="24">
        <v>23</v>
      </c>
      <c r="J80" s="24">
        <v>32</v>
      </c>
      <c r="K80" s="24">
        <v>23</v>
      </c>
      <c r="L80" s="55">
        <v>55</v>
      </c>
      <c r="M80" s="24">
        <v>10</v>
      </c>
      <c r="Q80" s="40"/>
      <c r="R80" s="40"/>
      <c r="S80" s="30"/>
      <c r="T80" s="23"/>
      <c r="Z80" s="24"/>
      <c r="AA80" s="24"/>
      <c r="AB80" s="24"/>
      <c r="AC80" s="24"/>
      <c r="AD80" s="24"/>
      <c r="AF80" s="30"/>
      <c r="AG80" s="23"/>
      <c r="AM80" s="24"/>
      <c r="AN80" s="24"/>
      <c r="AO80" s="24"/>
      <c r="AP80" s="24"/>
      <c r="AQ80" s="24"/>
      <c r="AR80" s="40"/>
      <c r="AS80" s="40"/>
      <c r="AT80" s="12" t="s">
        <v>23</v>
      </c>
      <c r="AU80" s="12"/>
      <c r="AV80" s="12"/>
      <c r="AW80" s="12"/>
      <c r="AX80" s="12"/>
      <c r="AY80" s="14" t="s">
        <v>60</v>
      </c>
      <c r="BA80" s="84">
        <v>0</v>
      </c>
      <c r="BB80" s="24">
        <v>0</v>
      </c>
      <c r="BC80" s="24">
        <v>0</v>
      </c>
      <c r="BD80" s="24">
        <f t="shared" ref="BD80:BD91" si="73">+BB80+BC80</f>
        <v>0</v>
      </c>
      <c r="BE80" s="85">
        <v>0</v>
      </c>
      <c r="BF80" s="84">
        <f t="shared" ref="BF80:BF91" si="74">+BK80+BA80</f>
        <v>50</v>
      </c>
      <c r="BG80" s="24">
        <f t="shared" ref="BG80:BG91" si="75">+BL80+BB80</f>
        <v>13</v>
      </c>
      <c r="BH80" s="24">
        <f t="shared" ref="BH80:BH91" si="76">+BM80+BC80</f>
        <v>23</v>
      </c>
      <c r="BI80" s="24">
        <f t="shared" ref="BI80:BI91" si="77">+BN80+BD80</f>
        <v>36</v>
      </c>
      <c r="BJ80" s="85">
        <f t="shared" ref="BJ80:BJ91" si="78">+BO80+BE80</f>
        <v>10</v>
      </c>
      <c r="BK80" s="24">
        <v>50</v>
      </c>
      <c r="BL80" s="24">
        <v>13</v>
      </c>
      <c r="BM80" s="24">
        <v>23</v>
      </c>
      <c r="BN80" s="24">
        <f t="shared" ref="BN80:BN91" si="79">+BL80+BM80</f>
        <v>36</v>
      </c>
      <c r="BO80" s="85">
        <v>10</v>
      </c>
      <c r="BP80" s="40"/>
      <c r="BQ80" s="40"/>
      <c r="BT80" s="30"/>
      <c r="BU80" s="23"/>
      <c r="BW80" s="23"/>
      <c r="BX80" s="23"/>
      <c r="BY80" s="106" t="s">
        <v>752</v>
      </c>
      <c r="BZ80" s="107"/>
      <c r="CA80" s="107"/>
      <c r="CB80" s="107"/>
      <c r="CC80" s="108"/>
      <c r="CD80" s="111" t="s">
        <v>756</v>
      </c>
      <c r="CE80" s="112"/>
      <c r="CF80" s="112"/>
      <c r="CG80" s="112"/>
      <c r="CH80" s="113"/>
      <c r="CI80" s="106" t="s">
        <v>757</v>
      </c>
      <c r="CJ80" s="107"/>
      <c r="CK80" s="107"/>
      <c r="CL80" s="107"/>
      <c r="CM80" s="108"/>
      <c r="CN80" s="40"/>
    </row>
    <row r="81" spans="1:92" ht="15.75" customHeight="1" thickBot="1" x14ac:dyDescent="0.3">
      <c r="A81" s="40"/>
      <c r="D81" s="23" t="s">
        <v>78</v>
      </c>
      <c r="E81" s="23"/>
      <c r="F81" s="23"/>
      <c r="G81" s="23" t="s">
        <v>23</v>
      </c>
      <c r="H81" s="24"/>
      <c r="I81" s="24">
        <v>19</v>
      </c>
      <c r="J81" s="24">
        <v>31</v>
      </c>
      <c r="K81" s="24">
        <v>9</v>
      </c>
      <c r="L81" s="55">
        <v>40</v>
      </c>
      <c r="M81" s="24">
        <v>10</v>
      </c>
      <c r="Q81" s="40"/>
      <c r="R81" s="40"/>
      <c r="S81" s="30"/>
      <c r="T81" s="23"/>
      <c r="U81" s="42" t="s">
        <v>150</v>
      </c>
      <c r="V81" s="10" t="s">
        <v>168</v>
      </c>
      <c r="W81" s="10"/>
      <c r="X81" s="10"/>
      <c r="Y81" s="10"/>
      <c r="Z81" s="10"/>
      <c r="AA81" s="10"/>
      <c r="AB81" s="10"/>
      <c r="AC81" s="42" t="s">
        <v>4</v>
      </c>
      <c r="AD81" s="42" t="s">
        <v>8</v>
      </c>
      <c r="AE81" s="42" t="s">
        <v>9</v>
      </c>
      <c r="AF81" s="42" t="s">
        <v>10</v>
      </c>
      <c r="AG81" s="42" t="s">
        <v>100</v>
      </c>
      <c r="AH81" s="42"/>
      <c r="AI81" s="42" t="s">
        <v>5</v>
      </c>
      <c r="AJ81" s="42" t="s">
        <v>7</v>
      </c>
      <c r="AK81" s="42" t="s">
        <v>6</v>
      </c>
      <c r="AL81" s="42" t="s">
        <v>101</v>
      </c>
      <c r="AM81" s="24"/>
      <c r="AN81" s="24"/>
      <c r="AO81" s="24"/>
      <c r="AP81" s="24"/>
      <c r="AQ81" s="24"/>
      <c r="AR81" s="40"/>
      <c r="AS81" s="40"/>
      <c r="AT81" s="30">
        <v>7</v>
      </c>
      <c r="AU81" s="23" t="s">
        <v>176</v>
      </c>
      <c r="AV81" s="23"/>
      <c r="AW81" s="23"/>
      <c r="AX81" s="23"/>
      <c r="AY81" s="24">
        <v>35</v>
      </c>
      <c r="AZ81" s="23" t="s">
        <v>23</v>
      </c>
      <c r="BA81" s="84">
        <v>1</v>
      </c>
      <c r="BB81" s="24">
        <v>0</v>
      </c>
      <c r="BC81" s="24">
        <v>0</v>
      </c>
      <c r="BD81" s="24">
        <f t="shared" si="73"/>
        <v>0</v>
      </c>
      <c r="BE81" s="85">
        <v>0</v>
      </c>
      <c r="BF81" s="84">
        <f t="shared" si="74"/>
        <v>17</v>
      </c>
      <c r="BG81" s="24">
        <f t="shared" si="75"/>
        <v>0</v>
      </c>
      <c r="BH81" s="24">
        <f t="shared" si="76"/>
        <v>1</v>
      </c>
      <c r="BI81" s="24">
        <f t="shared" si="77"/>
        <v>1</v>
      </c>
      <c r="BJ81" s="85">
        <f t="shared" si="78"/>
        <v>0</v>
      </c>
      <c r="BK81" s="24">
        <v>16</v>
      </c>
      <c r="BL81" s="24">
        <v>0</v>
      </c>
      <c r="BM81" s="24">
        <v>1</v>
      </c>
      <c r="BN81" s="24">
        <f t="shared" si="79"/>
        <v>1</v>
      </c>
      <c r="BO81" s="85">
        <v>0</v>
      </c>
      <c r="BP81" s="40"/>
      <c r="BQ81" s="40"/>
      <c r="BR81" s="43" t="s">
        <v>150</v>
      </c>
      <c r="BS81" s="31" t="s">
        <v>759</v>
      </c>
      <c r="BT81" s="31"/>
      <c r="BU81" s="31"/>
      <c r="BV81" s="31"/>
      <c r="BW81" s="31"/>
      <c r="BX81" s="103"/>
      <c r="BY81" s="100" t="s">
        <v>4</v>
      </c>
      <c r="BZ81" s="101" t="s">
        <v>29</v>
      </c>
      <c r="CA81" s="101" t="s">
        <v>30</v>
      </c>
      <c r="CB81" s="101" t="s">
        <v>31</v>
      </c>
      <c r="CC81" s="102" t="s">
        <v>3</v>
      </c>
      <c r="CD81" s="97" t="s">
        <v>4</v>
      </c>
      <c r="CE81" s="98" t="s">
        <v>29</v>
      </c>
      <c r="CF81" s="98" t="s">
        <v>30</v>
      </c>
      <c r="CG81" s="98" t="s">
        <v>31</v>
      </c>
      <c r="CH81" s="99" t="s">
        <v>3</v>
      </c>
      <c r="CI81" s="100" t="s">
        <v>4</v>
      </c>
      <c r="CJ81" s="101" t="s">
        <v>29</v>
      </c>
      <c r="CK81" s="101" t="s">
        <v>30</v>
      </c>
      <c r="CL81" s="101" t="s">
        <v>31</v>
      </c>
      <c r="CM81" s="102" t="s">
        <v>3</v>
      </c>
      <c r="CN81" s="40"/>
    </row>
    <row r="82" spans="1:92" ht="15.75" customHeight="1" x14ac:dyDescent="0.25">
      <c r="A82" s="40"/>
      <c r="D82" s="23" t="s">
        <v>125</v>
      </c>
      <c r="E82" s="23"/>
      <c r="F82" s="23"/>
      <c r="G82" s="23" t="s">
        <v>25</v>
      </c>
      <c r="H82" s="24"/>
      <c r="I82" s="24">
        <v>23</v>
      </c>
      <c r="J82" s="24">
        <v>28</v>
      </c>
      <c r="K82" s="24">
        <v>9</v>
      </c>
      <c r="L82" s="55">
        <v>37</v>
      </c>
      <c r="M82" s="24">
        <v>0</v>
      </c>
      <c r="Q82" s="40"/>
      <c r="R82" s="40"/>
      <c r="S82" s="30"/>
      <c r="T82" s="23"/>
      <c r="U82" s="30">
        <v>7</v>
      </c>
      <c r="V82" s="23" t="s">
        <v>176</v>
      </c>
      <c r="W82" s="23"/>
      <c r="X82" s="23"/>
      <c r="Y82" s="23"/>
      <c r="Z82" s="24"/>
      <c r="AC82" s="24">
        <f t="shared" ref="AC82:AF91" si="80">SUMIF($V$97:$V$100,$V82,AC$97:AC$100)+SUMIF($V$111:$V$121,$V82,AC$111:AC$121)</f>
        <v>1</v>
      </c>
      <c r="AD82" s="24">
        <f t="shared" si="80"/>
        <v>0</v>
      </c>
      <c r="AE82" s="24">
        <f t="shared" si="80"/>
        <v>1</v>
      </c>
      <c r="AF82" s="24">
        <f t="shared" si="80"/>
        <v>0</v>
      </c>
      <c r="AG82" s="115">
        <f t="shared" ref="AG82" si="81">(2*AD82+AF82)/(2*AC82)</f>
        <v>0</v>
      </c>
      <c r="AH82" s="115"/>
      <c r="AI82" s="24">
        <f t="shared" ref="AI82:AK91" si="82">SUMIF($V$97:$V$100,$V82,AI$97:AI$100)+SUMIF($V$111:$V$121,$V82,AI$111:AI$121)</f>
        <v>4</v>
      </c>
      <c r="AJ82" s="24">
        <f t="shared" si="82"/>
        <v>0</v>
      </c>
      <c r="AK82" s="24">
        <f t="shared" si="82"/>
        <v>0</v>
      </c>
      <c r="AL82" s="29">
        <f t="shared" ref="AL82" si="83">+AI82/AC82</f>
        <v>4</v>
      </c>
      <c r="AM82" s="24"/>
      <c r="AN82" s="24"/>
      <c r="AO82" s="24"/>
      <c r="AP82" s="24"/>
      <c r="AQ82" s="24"/>
      <c r="AR82" s="40"/>
      <c r="AS82" s="40"/>
      <c r="AT82" s="30">
        <v>9.5</v>
      </c>
      <c r="AU82" s="23" t="s">
        <v>78</v>
      </c>
      <c r="AV82" s="23"/>
      <c r="AW82" s="23"/>
      <c r="AX82" s="23"/>
      <c r="AY82" s="24">
        <v>14</v>
      </c>
      <c r="AZ82" s="23" t="s">
        <v>23</v>
      </c>
      <c r="BA82" s="84">
        <v>1</v>
      </c>
      <c r="BB82" s="24">
        <v>0</v>
      </c>
      <c r="BC82" s="24">
        <v>0</v>
      </c>
      <c r="BD82" s="24">
        <f t="shared" si="73"/>
        <v>0</v>
      </c>
      <c r="BE82" s="85">
        <v>0</v>
      </c>
      <c r="BF82" s="84">
        <f t="shared" si="74"/>
        <v>19</v>
      </c>
      <c r="BG82" s="24">
        <f t="shared" si="75"/>
        <v>31</v>
      </c>
      <c r="BH82" s="24">
        <f t="shared" si="76"/>
        <v>9</v>
      </c>
      <c r="BI82" s="24">
        <f t="shared" si="77"/>
        <v>40</v>
      </c>
      <c r="BJ82" s="85">
        <f t="shared" si="78"/>
        <v>10</v>
      </c>
      <c r="BK82" s="24">
        <v>18</v>
      </c>
      <c r="BL82" s="24">
        <v>31</v>
      </c>
      <c r="BM82" s="24">
        <v>9</v>
      </c>
      <c r="BN82" s="24">
        <f t="shared" si="79"/>
        <v>40</v>
      </c>
      <c r="BO82" s="85">
        <v>10</v>
      </c>
      <c r="BP82" s="40"/>
      <c r="BQ82" s="40"/>
      <c r="BR82" s="30">
        <v>6</v>
      </c>
      <c r="BS82" s="23" t="s">
        <v>157</v>
      </c>
      <c r="BT82" s="23"/>
      <c r="BU82" s="23"/>
      <c r="BV82" s="23"/>
      <c r="BW82" s="24"/>
      <c r="BX82" s="23"/>
      <c r="BY82" s="84">
        <v>0</v>
      </c>
      <c r="BZ82" s="24">
        <v>0</v>
      </c>
      <c r="CA82" s="24">
        <v>0</v>
      </c>
      <c r="CB82" s="24">
        <f t="shared" ref="CB82:CB101" si="84">+BZ82+CA82</f>
        <v>0</v>
      </c>
      <c r="CC82" s="85">
        <v>0</v>
      </c>
      <c r="CD82" s="84">
        <f t="shared" ref="CD82:CD101" si="85">+CI82+BY82</f>
        <v>3.5</v>
      </c>
      <c r="CE82" s="24">
        <f t="shared" ref="CE82:CE101" si="86">+CJ82+BZ82</f>
        <v>0</v>
      </c>
      <c r="CF82" s="24">
        <f t="shared" ref="CF82:CF101" si="87">+CK82+CA82</f>
        <v>1</v>
      </c>
      <c r="CG82" s="24">
        <f t="shared" ref="CG82:CG101" si="88">+CL82+CB82</f>
        <v>1</v>
      </c>
      <c r="CH82" s="85">
        <f t="shared" ref="CH82:CH101" si="89">+CM82+CC82</f>
        <v>0</v>
      </c>
      <c r="CI82" s="24">
        <v>3.5</v>
      </c>
      <c r="CJ82" s="24">
        <v>0</v>
      </c>
      <c r="CK82" s="24">
        <v>1</v>
      </c>
      <c r="CL82" s="24">
        <f t="shared" ref="CL82:CL97" si="90">+CJ82+CK82</f>
        <v>1</v>
      </c>
      <c r="CM82" s="85">
        <v>0</v>
      </c>
      <c r="CN82" s="40"/>
    </row>
    <row r="83" spans="1:92" ht="15.75" customHeight="1" x14ac:dyDescent="0.25">
      <c r="A83" s="40"/>
      <c r="D83" s="23" t="s">
        <v>180</v>
      </c>
      <c r="E83" s="23"/>
      <c r="F83" s="23"/>
      <c r="G83" s="23" t="s">
        <v>23</v>
      </c>
      <c r="H83" s="24"/>
      <c r="I83" s="24">
        <v>20</v>
      </c>
      <c r="J83" s="24">
        <v>21</v>
      </c>
      <c r="K83" s="24">
        <v>16</v>
      </c>
      <c r="L83" s="55">
        <v>37</v>
      </c>
      <c r="M83" s="24">
        <v>2</v>
      </c>
      <c r="Q83" s="40"/>
      <c r="R83" s="40"/>
      <c r="S83" s="30"/>
      <c r="T83" s="23"/>
      <c r="U83" s="30">
        <v>7.5</v>
      </c>
      <c r="V83" s="23" t="s">
        <v>82</v>
      </c>
      <c r="W83" s="23"/>
      <c r="X83" s="23"/>
      <c r="Y83" s="23"/>
      <c r="Z83" s="24"/>
      <c r="AC83" s="24">
        <f t="shared" si="80"/>
        <v>4</v>
      </c>
      <c r="AD83" s="24">
        <f t="shared" si="80"/>
        <v>4</v>
      </c>
      <c r="AE83" s="24">
        <f t="shared" si="80"/>
        <v>0</v>
      </c>
      <c r="AF83" s="24">
        <f t="shared" si="80"/>
        <v>0</v>
      </c>
      <c r="AG83" s="115">
        <f t="shared" ref="AG83:AG86" si="91">+(AD83*2+AF83)/(2*AC83)</f>
        <v>1</v>
      </c>
      <c r="AH83" s="115"/>
      <c r="AI83" s="24">
        <f t="shared" si="82"/>
        <v>5</v>
      </c>
      <c r="AJ83" s="24">
        <f t="shared" si="82"/>
        <v>0</v>
      </c>
      <c r="AK83" s="24">
        <f t="shared" si="82"/>
        <v>0</v>
      </c>
      <c r="AL83" s="26">
        <f t="shared" ref="AL83:AL92" si="92">+AI83/AC83</f>
        <v>1.25</v>
      </c>
      <c r="AM83" s="24"/>
      <c r="AN83" s="24"/>
      <c r="AO83" s="24"/>
      <c r="AP83" s="24"/>
      <c r="AQ83" s="24"/>
      <c r="AR83" s="40"/>
      <c r="AS83" s="40"/>
      <c r="AT83" s="30">
        <v>9</v>
      </c>
      <c r="AU83" s="23" t="s">
        <v>180</v>
      </c>
      <c r="AV83" s="23"/>
      <c r="AW83" s="23"/>
      <c r="AX83" s="23"/>
      <c r="AY83" s="24">
        <v>55</v>
      </c>
      <c r="AZ83" s="23" t="s">
        <v>23</v>
      </c>
      <c r="BA83" s="84">
        <v>1</v>
      </c>
      <c r="BB83" s="24">
        <v>1</v>
      </c>
      <c r="BC83" s="24">
        <v>0</v>
      </c>
      <c r="BD83" s="24">
        <f t="shared" si="73"/>
        <v>1</v>
      </c>
      <c r="BE83" s="85">
        <v>0</v>
      </c>
      <c r="BF83" s="84">
        <f t="shared" si="74"/>
        <v>20</v>
      </c>
      <c r="BG83" s="24">
        <f t="shared" si="75"/>
        <v>21</v>
      </c>
      <c r="BH83" s="24">
        <f t="shared" si="76"/>
        <v>16</v>
      </c>
      <c r="BI83" s="24">
        <f t="shared" si="77"/>
        <v>37</v>
      </c>
      <c r="BJ83" s="85">
        <f t="shared" si="78"/>
        <v>2</v>
      </c>
      <c r="BK83" s="24">
        <v>19</v>
      </c>
      <c r="BL83" s="24">
        <v>20</v>
      </c>
      <c r="BM83" s="24">
        <v>16</v>
      </c>
      <c r="BN83" s="24">
        <f t="shared" si="79"/>
        <v>36</v>
      </c>
      <c r="BO83" s="85">
        <v>2</v>
      </c>
      <c r="BP83" s="40"/>
      <c r="BQ83" s="40"/>
      <c r="BR83" s="30">
        <v>6</v>
      </c>
      <c r="BS83" s="23" t="s">
        <v>179</v>
      </c>
      <c r="BT83" s="23"/>
      <c r="BU83" s="23"/>
      <c r="BV83" s="23"/>
      <c r="BW83" s="24"/>
      <c r="BX83" s="23"/>
      <c r="BY83" s="84">
        <v>0</v>
      </c>
      <c r="BZ83" s="24">
        <v>0</v>
      </c>
      <c r="CA83" s="24">
        <v>0</v>
      </c>
      <c r="CB83" s="24">
        <f t="shared" si="84"/>
        <v>0</v>
      </c>
      <c r="CC83" s="85">
        <v>0</v>
      </c>
      <c r="CD83" s="84">
        <f t="shared" si="85"/>
        <v>3</v>
      </c>
      <c r="CE83" s="24">
        <f t="shared" si="86"/>
        <v>1</v>
      </c>
      <c r="CF83" s="24">
        <f t="shared" si="87"/>
        <v>1</v>
      </c>
      <c r="CG83" s="24">
        <f t="shared" si="88"/>
        <v>2</v>
      </c>
      <c r="CH83" s="85">
        <f t="shared" si="89"/>
        <v>0</v>
      </c>
      <c r="CI83" s="24">
        <v>3</v>
      </c>
      <c r="CJ83" s="24">
        <v>1</v>
      </c>
      <c r="CK83" s="24">
        <v>1</v>
      </c>
      <c r="CL83" s="24">
        <f t="shared" si="90"/>
        <v>2</v>
      </c>
      <c r="CM83" s="85">
        <v>0</v>
      </c>
      <c r="CN83" s="40"/>
    </row>
    <row r="84" spans="1:92" ht="15.75" customHeight="1" x14ac:dyDescent="0.25">
      <c r="A84" s="40"/>
      <c r="D84" s="23" t="s">
        <v>119</v>
      </c>
      <c r="E84" s="23"/>
      <c r="F84" s="23"/>
      <c r="G84" s="23" t="s">
        <v>19</v>
      </c>
      <c r="H84" s="24"/>
      <c r="I84" s="24">
        <v>21</v>
      </c>
      <c r="J84" s="24">
        <v>26</v>
      </c>
      <c r="K84" s="24">
        <v>10</v>
      </c>
      <c r="L84" s="55">
        <v>36</v>
      </c>
      <c r="M84" s="24">
        <v>6</v>
      </c>
      <c r="Q84" s="40"/>
      <c r="R84" s="40"/>
      <c r="S84" s="30"/>
      <c r="T84" s="23"/>
      <c r="U84" s="30">
        <v>7.5</v>
      </c>
      <c r="V84" s="23" t="s">
        <v>388</v>
      </c>
      <c r="W84" s="23"/>
      <c r="X84" s="23"/>
      <c r="Y84" s="23"/>
      <c r="Z84" s="24"/>
      <c r="AC84" s="24">
        <f t="shared" si="80"/>
        <v>4</v>
      </c>
      <c r="AD84" s="24">
        <f t="shared" si="80"/>
        <v>3</v>
      </c>
      <c r="AE84" s="24">
        <f t="shared" si="80"/>
        <v>1</v>
      </c>
      <c r="AF84" s="24">
        <f t="shared" si="80"/>
        <v>0</v>
      </c>
      <c r="AG84" s="115">
        <f t="shared" si="91"/>
        <v>0.75</v>
      </c>
      <c r="AH84" s="115"/>
      <c r="AI84" s="24">
        <f t="shared" si="82"/>
        <v>7</v>
      </c>
      <c r="AJ84" s="24">
        <f t="shared" si="82"/>
        <v>0</v>
      </c>
      <c r="AK84" s="24">
        <f t="shared" si="82"/>
        <v>0</v>
      </c>
      <c r="AL84" s="26">
        <f t="shared" si="92"/>
        <v>1.75</v>
      </c>
      <c r="AM84" s="24"/>
      <c r="AN84" s="24"/>
      <c r="AO84" s="24"/>
      <c r="AP84" s="24"/>
      <c r="AQ84" s="24"/>
      <c r="AR84" s="40"/>
      <c r="AS84" s="40"/>
      <c r="AT84" s="30">
        <v>8</v>
      </c>
      <c r="AU84" s="23" t="s">
        <v>123</v>
      </c>
      <c r="AV84" s="23"/>
      <c r="AW84" s="23"/>
      <c r="AX84" s="23"/>
      <c r="AY84" s="24">
        <v>16</v>
      </c>
      <c r="AZ84" s="23" t="s">
        <v>23</v>
      </c>
      <c r="BA84" s="84">
        <v>1</v>
      </c>
      <c r="BB84" s="24">
        <v>0</v>
      </c>
      <c r="BC84" s="24">
        <v>1</v>
      </c>
      <c r="BD84" s="24">
        <f t="shared" si="73"/>
        <v>1</v>
      </c>
      <c r="BE84" s="85">
        <v>2</v>
      </c>
      <c r="BF84" s="84">
        <f t="shared" si="74"/>
        <v>23</v>
      </c>
      <c r="BG84" s="24">
        <f t="shared" si="75"/>
        <v>9</v>
      </c>
      <c r="BH84" s="24">
        <f t="shared" si="76"/>
        <v>18</v>
      </c>
      <c r="BI84" s="24">
        <f t="shared" si="77"/>
        <v>27</v>
      </c>
      <c r="BJ84" s="85">
        <f t="shared" si="78"/>
        <v>4</v>
      </c>
      <c r="BK84" s="24">
        <v>22</v>
      </c>
      <c r="BL84" s="24">
        <v>9</v>
      </c>
      <c r="BM84" s="24">
        <v>17</v>
      </c>
      <c r="BN84" s="24">
        <f t="shared" si="79"/>
        <v>26</v>
      </c>
      <c r="BO84" s="85">
        <v>2</v>
      </c>
      <c r="BP84" s="40"/>
      <c r="BQ84" s="40"/>
      <c r="BR84" s="30">
        <v>6.5</v>
      </c>
      <c r="BS84" s="23" t="s">
        <v>69</v>
      </c>
      <c r="BT84" s="23"/>
      <c r="BU84" s="23"/>
      <c r="BV84" s="23"/>
      <c r="BW84" s="24"/>
      <c r="BX84" s="23"/>
      <c r="BY84" s="84">
        <v>0</v>
      </c>
      <c r="BZ84" s="24">
        <v>0</v>
      </c>
      <c r="CA84" s="24">
        <v>0</v>
      </c>
      <c r="CB84" s="24">
        <f t="shared" si="84"/>
        <v>0</v>
      </c>
      <c r="CC84" s="85">
        <v>0</v>
      </c>
      <c r="CD84" s="84">
        <f t="shared" si="85"/>
        <v>1</v>
      </c>
      <c r="CE84" s="24">
        <f t="shared" si="86"/>
        <v>0</v>
      </c>
      <c r="CF84" s="24">
        <f t="shared" si="87"/>
        <v>0</v>
      </c>
      <c r="CG84" s="24">
        <f t="shared" si="88"/>
        <v>0</v>
      </c>
      <c r="CH84" s="85">
        <f t="shared" si="89"/>
        <v>0</v>
      </c>
      <c r="CI84" s="24">
        <v>1</v>
      </c>
      <c r="CJ84" s="24">
        <v>0</v>
      </c>
      <c r="CK84" s="24">
        <v>0</v>
      </c>
      <c r="CL84" s="24">
        <f t="shared" si="90"/>
        <v>0</v>
      </c>
      <c r="CM84" s="85">
        <v>0</v>
      </c>
      <c r="CN84" s="40"/>
    </row>
    <row r="85" spans="1:92" ht="15.75" customHeight="1" x14ac:dyDescent="0.25">
      <c r="A85" s="40"/>
      <c r="D85" s="23" t="s">
        <v>61</v>
      </c>
      <c r="E85" s="23"/>
      <c r="F85" s="23"/>
      <c r="G85" s="23" t="s">
        <v>17</v>
      </c>
      <c r="H85" s="24"/>
      <c r="I85" s="24">
        <v>19</v>
      </c>
      <c r="J85" s="24">
        <v>19</v>
      </c>
      <c r="K85" s="24">
        <v>16</v>
      </c>
      <c r="L85" s="55">
        <v>35</v>
      </c>
      <c r="M85" s="24">
        <v>4</v>
      </c>
      <c r="Q85" s="40"/>
      <c r="R85" s="40"/>
      <c r="S85" s="30"/>
      <c r="T85" s="23"/>
      <c r="U85" s="30">
        <v>7.5</v>
      </c>
      <c r="V85" s="23" t="s">
        <v>16</v>
      </c>
      <c r="W85" s="23"/>
      <c r="X85" s="23"/>
      <c r="Y85" s="23"/>
      <c r="Z85" s="24"/>
      <c r="AC85" s="24">
        <f t="shared" si="80"/>
        <v>7</v>
      </c>
      <c r="AD85" s="24">
        <f t="shared" si="80"/>
        <v>1</v>
      </c>
      <c r="AE85" s="24">
        <f t="shared" si="80"/>
        <v>5</v>
      </c>
      <c r="AF85" s="24">
        <f t="shared" si="80"/>
        <v>1</v>
      </c>
      <c r="AG85" s="115">
        <f t="shared" si="91"/>
        <v>0.21428571428571427</v>
      </c>
      <c r="AH85" s="115"/>
      <c r="AI85" s="24">
        <f t="shared" si="82"/>
        <v>21</v>
      </c>
      <c r="AJ85" s="24">
        <f t="shared" si="82"/>
        <v>1</v>
      </c>
      <c r="AK85" s="24">
        <f t="shared" si="82"/>
        <v>0</v>
      </c>
      <c r="AL85" s="26">
        <f t="shared" si="92"/>
        <v>3</v>
      </c>
      <c r="AM85" s="24"/>
      <c r="AN85" s="24"/>
      <c r="AO85" s="24"/>
      <c r="AP85" s="24"/>
      <c r="AQ85" s="24"/>
      <c r="AR85" s="40"/>
      <c r="AS85" s="40"/>
      <c r="AT85" s="30">
        <v>8</v>
      </c>
      <c r="AU85" s="23" t="s">
        <v>175</v>
      </c>
      <c r="AV85" s="23"/>
      <c r="AW85" s="23"/>
      <c r="AX85" s="23"/>
      <c r="AY85" s="24">
        <v>44</v>
      </c>
      <c r="AZ85" s="23" t="s">
        <v>23</v>
      </c>
      <c r="BA85" s="84">
        <v>1</v>
      </c>
      <c r="BB85" s="24">
        <v>0</v>
      </c>
      <c r="BC85" s="24">
        <v>1</v>
      </c>
      <c r="BD85" s="24">
        <f t="shared" si="73"/>
        <v>1</v>
      </c>
      <c r="BE85" s="85">
        <v>0</v>
      </c>
      <c r="BF85" s="84">
        <f t="shared" si="74"/>
        <v>20</v>
      </c>
      <c r="BG85" s="24">
        <f t="shared" si="75"/>
        <v>3</v>
      </c>
      <c r="BH85" s="24">
        <f t="shared" si="76"/>
        <v>11</v>
      </c>
      <c r="BI85" s="24">
        <f t="shared" si="77"/>
        <v>14</v>
      </c>
      <c r="BJ85" s="85">
        <f t="shared" si="78"/>
        <v>2</v>
      </c>
      <c r="BK85" s="24">
        <v>19</v>
      </c>
      <c r="BL85" s="24">
        <v>3</v>
      </c>
      <c r="BM85" s="24">
        <v>10</v>
      </c>
      <c r="BN85" s="24">
        <f t="shared" si="79"/>
        <v>13</v>
      </c>
      <c r="BO85" s="85">
        <v>2</v>
      </c>
      <c r="BP85" s="40"/>
      <c r="BQ85" s="40"/>
      <c r="BR85" s="30">
        <v>7</v>
      </c>
      <c r="BS85" s="23" t="s">
        <v>167</v>
      </c>
      <c r="BT85" s="23"/>
      <c r="BU85" s="23"/>
      <c r="BV85" s="23"/>
      <c r="BW85" s="24"/>
      <c r="BX85" s="23"/>
      <c r="BY85" s="84">
        <v>0</v>
      </c>
      <c r="BZ85" s="24">
        <v>0</v>
      </c>
      <c r="CA85" s="24">
        <v>0</v>
      </c>
      <c r="CB85" s="24">
        <f t="shared" si="84"/>
        <v>0</v>
      </c>
      <c r="CC85" s="85">
        <v>0</v>
      </c>
      <c r="CD85" s="84">
        <f t="shared" si="85"/>
        <v>4</v>
      </c>
      <c r="CE85" s="24">
        <f t="shared" si="86"/>
        <v>0</v>
      </c>
      <c r="CF85" s="24">
        <f t="shared" si="87"/>
        <v>0</v>
      </c>
      <c r="CG85" s="24">
        <f t="shared" si="88"/>
        <v>0</v>
      </c>
      <c r="CH85" s="85">
        <f t="shared" si="89"/>
        <v>0</v>
      </c>
      <c r="CI85" s="24">
        <v>4</v>
      </c>
      <c r="CJ85" s="24">
        <v>0</v>
      </c>
      <c r="CK85" s="24">
        <v>0</v>
      </c>
      <c r="CL85" s="24">
        <f t="shared" si="90"/>
        <v>0</v>
      </c>
      <c r="CM85" s="85">
        <v>0</v>
      </c>
      <c r="CN85" s="40"/>
    </row>
    <row r="86" spans="1:92" ht="15.75" customHeight="1" x14ac:dyDescent="0.25">
      <c r="A86" s="40"/>
      <c r="D86" s="23" t="s">
        <v>112</v>
      </c>
      <c r="E86" s="23"/>
      <c r="F86" s="23"/>
      <c r="G86" s="23" t="s">
        <v>15</v>
      </c>
      <c r="H86" s="24"/>
      <c r="I86" s="24">
        <v>19</v>
      </c>
      <c r="J86" s="24">
        <v>19</v>
      </c>
      <c r="K86" s="24">
        <v>14</v>
      </c>
      <c r="L86" s="55">
        <v>33</v>
      </c>
      <c r="M86" s="24">
        <v>6</v>
      </c>
      <c r="Q86" s="46"/>
      <c r="R86" s="46"/>
      <c r="S86" s="30"/>
      <c r="T86" s="23"/>
      <c r="U86" s="30">
        <v>7.5</v>
      </c>
      <c r="V86" s="23" t="s">
        <v>111</v>
      </c>
      <c r="AC86" s="24">
        <f t="shared" si="80"/>
        <v>2</v>
      </c>
      <c r="AD86" s="24">
        <f t="shared" si="80"/>
        <v>2</v>
      </c>
      <c r="AE86" s="24">
        <f t="shared" si="80"/>
        <v>0</v>
      </c>
      <c r="AF86" s="24">
        <f t="shared" si="80"/>
        <v>0</v>
      </c>
      <c r="AG86" s="115">
        <f t="shared" si="91"/>
        <v>1</v>
      </c>
      <c r="AH86" s="115"/>
      <c r="AI86" s="24">
        <f t="shared" si="82"/>
        <v>1</v>
      </c>
      <c r="AJ86" s="24">
        <f t="shared" si="82"/>
        <v>0</v>
      </c>
      <c r="AK86" s="24">
        <f t="shared" si="82"/>
        <v>1</v>
      </c>
      <c r="AL86" s="26">
        <f t="shared" si="92"/>
        <v>0.5</v>
      </c>
      <c r="AM86" s="24"/>
      <c r="AN86" s="24"/>
      <c r="AO86" s="24"/>
      <c r="AP86" s="24"/>
      <c r="AQ86" s="24"/>
      <c r="AR86" s="46"/>
      <c r="AS86" s="46"/>
      <c r="AT86" s="30">
        <v>7.5</v>
      </c>
      <c r="AU86" s="23" t="s">
        <v>68</v>
      </c>
      <c r="AV86" s="23"/>
      <c r="AW86" s="23"/>
      <c r="AX86" s="23"/>
      <c r="AY86" s="24">
        <v>72</v>
      </c>
      <c r="AZ86" s="23" t="s">
        <v>23</v>
      </c>
      <c r="BA86" s="84">
        <v>1</v>
      </c>
      <c r="BB86" s="24">
        <v>0</v>
      </c>
      <c r="BC86" s="24">
        <v>0</v>
      </c>
      <c r="BD86" s="24">
        <f t="shared" si="73"/>
        <v>0</v>
      </c>
      <c r="BE86" s="85">
        <v>2</v>
      </c>
      <c r="BF86" s="84">
        <f t="shared" si="74"/>
        <v>14</v>
      </c>
      <c r="BG86" s="24">
        <f t="shared" si="75"/>
        <v>1</v>
      </c>
      <c r="BH86" s="24">
        <f t="shared" si="76"/>
        <v>9</v>
      </c>
      <c r="BI86" s="24">
        <f t="shared" si="77"/>
        <v>10</v>
      </c>
      <c r="BJ86" s="85">
        <f t="shared" si="78"/>
        <v>4</v>
      </c>
      <c r="BK86" s="24">
        <v>13</v>
      </c>
      <c r="BL86" s="24">
        <v>1</v>
      </c>
      <c r="BM86" s="24">
        <v>9</v>
      </c>
      <c r="BN86" s="24">
        <f t="shared" si="79"/>
        <v>10</v>
      </c>
      <c r="BO86" s="85">
        <v>2</v>
      </c>
      <c r="BP86" s="46"/>
      <c r="BQ86" s="46"/>
      <c r="BR86" s="30">
        <v>7</v>
      </c>
      <c r="BS86" s="23" t="s">
        <v>92</v>
      </c>
      <c r="BT86" s="23"/>
      <c r="BU86" s="23"/>
      <c r="BV86" s="23"/>
      <c r="BW86" s="24"/>
      <c r="BX86" s="23"/>
      <c r="BY86" s="84">
        <v>1</v>
      </c>
      <c r="BZ86" s="24">
        <v>0</v>
      </c>
      <c r="CA86" s="24">
        <v>0</v>
      </c>
      <c r="CB86" s="24">
        <f t="shared" si="84"/>
        <v>0</v>
      </c>
      <c r="CC86" s="85">
        <v>0</v>
      </c>
      <c r="CD86" s="84">
        <f t="shared" si="85"/>
        <v>8</v>
      </c>
      <c r="CE86" s="24">
        <f t="shared" si="86"/>
        <v>0</v>
      </c>
      <c r="CF86" s="24">
        <f t="shared" si="87"/>
        <v>2</v>
      </c>
      <c r="CG86" s="24">
        <f t="shared" si="88"/>
        <v>2</v>
      </c>
      <c r="CH86" s="85">
        <f t="shared" si="89"/>
        <v>0</v>
      </c>
      <c r="CI86" s="24">
        <v>7</v>
      </c>
      <c r="CJ86" s="24">
        <v>0</v>
      </c>
      <c r="CK86" s="24">
        <v>2</v>
      </c>
      <c r="CL86" s="24">
        <f t="shared" si="90"/>
        <v>2</v>
      </c>
      <c r="CM86" s="85">
        <v>0</v>
      </c>
      <c r="CN86" s="46"/>
    </row>
    <row r="87" spans="1:92" ht="15.75" customHeight="1" x14ac:dyDescent="0.25">
      <c r="A87" s="40"/>
      <c r="D87" s="23" t="s">
        <v>106</v>
      </c>
      <c r="E87" s="23"/>
      <c r="F87" s="23"/>
      <c r="G87" s="23" t="s">
        <v>15</v>
      </c>
      <c r="H87" s="24"/>
      <c r="I87" s="24">
        <v>19</v>
      </c>
      <c r="J87" s="24">
        <v>18</v>
      </c>
      <c r="K87" s="24">
        <v>15</v>
      </c>
      <c r="L87" s="55">
        <v>33</v>
      </c>
      <c r="M87" s="24">
        <v>2</v>
      </c>
      <c r="Q87" s="46"/>
      <c r="R87" s="46"/>
      <c r="S87" s="30"/>
      <c r="T87" s="23"/>
      <c r="U87" s="30">
        <v>7.5</v>
      </c>
      <c r="V87" s="23" t="s">
        <v>445</v>
      </c>
      <c r="W87" s="23"/>
      <c r="X87" s="23"/>
      <c r="Y87" s="23"/>
      <c r="Z87" s="24"/>
      <c r="AC87" s="24">
        <f t="shared" si="80"/>
        <v>1</v>
      </c>
      <c r="AD87" s="24">
        <f t="shared" si="80"/>
        <v>0</v>
      </c>
      <c r="AE87" s="24">
        <f t="shared" si="80"/>
        <v>1</v>
      </c>
      <c r="AF87" s="24">
        <f t="shared" si="80"/>
        <v>0</v>
      </c>
      <c r="AG87" s="115">
        <f>+(AD87*2+AF87)/(2*AC87)</f>
        <v>0</v>
      </c>
      <c r="AH87" s="115"/>
      <c r="AI87" s="24">
        <f t="shared" si="82"/>
        <v>3</v>
      </c>
      <c r="AJ87" s="24">
        <f t="shared" si="82"/>
        <v>0</v>
      </c>
      <c r="AK87" s="24">
        <f t="shared" si="82"/>
        <v>0</v>
      </c>
      <c r="AL87" s="26">
        <f t="shared" si="92"/>
        <v>3</v>
      </c>
      <c r="AM87" s="24"/>
      <c r="AN87" s="24"/>
      <c r="AO87" s="24"/>
      <c r="AP87" s="24"/>
      <c r="AQ87" s="24"/>
      <c r="AR87" s="46"/>
      <c r="AS87" s="46"/>
      <c r="AT87" s="30">
        <v>7.5</v>
      </c>
      <c r="AU87" s="23" t="s">
        <v>115</v>
      </c>
      <c r="AV87" s="23"/>
      <c r="AW87" s="23"/>
      <c r="AX87" s="23"/>
      <c r="AY87" s="24">
        <v>10</v>
      </c>
      <c r="AZ87" s="23" t="s">
        <v>23</v>
      </c>
      <c r="BA87" s="84">
        <v>1</v>
      </c>
      <c r="BB87" s="24">
        <v>0</v>
      </c>
      <c r="BC87" s="24">
        <v>0</v>
      </c>
      <c r="BD87" s="24">
        <f t="shared" si="73"/>
        <v>0</v>
      </c>
      <c r="BE87" s="85">
        <v>0</v>
      </c>
      <c r="BF87" s="84">
        <f t="shared" si="74"/>
        <v>17</v>
      </c>
      <c r="BG87" s="24">
        <f t="shared" si="75"/>
        <v>0</v>
      </c>
      <c r="BH87" s="24">
        <f t="shared" si="76"/>
        <v>13</v>
      </c>
      <c r="BI87" s="24">
        <f t="shared" si="77"/>
        <v>13</v>
      </c>
      <c r="BJ87" s="85">
        <f t="shared" si="78"/>
        <v>8</v>
      </c>
      <c r="BK87" s="24">
        <v>16</v>
      </c>
      <c r="BL87" s="24">
        <v>0</v>
      </c>
      <c r="BM87" s="24">
        <v>13</v>
      </c>
      <c r="BN87" s="24">
        <f t="shared" si="79"/>
        <v>13</v>
      </c>
      <c r="BO87" s="85">
        <v>8</v>
      </c>
      <c r="BP87" s="46"/>
      <c r="BQ87" s="46"/>
      <c r="BR87" s="30">
        <v>6</v>
      </c>
      <c r="BS87" s="23" t="s">
        <v>70</v>
      </c>
      <c r="BT87" s="23"/>
      <c r="BU87" s="23"/>
      <c r="BV87" s="23"/>
      <c r="BW87" s="24"/>
      <c r="BX87" s="23"/>
      <c r="BY87" s="84">
        <v>0</v>
      </c>
      <c r="BZ87" s="24">
        <v>0</v>
      </c>
      <c r="CA87" s="24">
        <v>0</v>
      </c>
      <c r="CB87" s="24">
        <f t="shared" si="84"/>
        <v>0</v>
      </c>
      <c r="CC87" s="85">
        <v>0</v>
      </c>
      <c r="CD87" s="84">
        <f t="shared" si="85"/>
        <v>1</v>
      </c>
      <c r="CE87" s="24">
        <f t="shared" si="86"/>
        <v>0</v>
      </c>
      <c r="CF87" s="24">
        <f t="shared" si="87"/>
        <v>0</v>
      </c>
      <c r="CG87" s="24">
        <f t="shared" si="88"/>
        <v>0</v>
      </c>
      <c r="CH87" s="85">
        <f t="shared" si="89"/>
        <v>0</v>
      </c>
      <c r="CI87" s="24">
        <v>1</v>
      </c>
      <c r="CJ87" s="24">
        <v>0</v>
      </c>
      <c r="CK87" s="24">
        <v>0</v>
      </c>
      <c r="CL87" s="24">
        <f t="shared" si="90"/>
        <v>0</v>
      </c>
      <c r="CM87" s="85">
        <v>0</v>
      </c>
      <c r="CN87" s="46"/>
    </row>
    <row r="88" spans="1:92" ht="15.75" customHeight="1" x14ac:dyDescent="0.25">
      <c r="A88" s="40"/>
      <c r="D88" s="23" t="s">
        <v>172</v>
      </c>
      <c r="G88" s="23" t="s">
        <v>19</v>
      </c>
      <c r="H88" s="24"/>
      <c r="I88" s="24">
        <v>22</v>
      </c>
      <c r="J88" s="24">
        <v>9</v>
      </c>
      <c r="K88" s="24">
        <v>19</v>
      </c>
      <c r="L88" s="55">
        <v>28</v>
      </c>
      <c r="M88" s="24">
        <v>14</v>
      </c>
      <c r="Q88" s="46"/>
      <c r="R88" s="46"/>
      <c r="S88" s="30"/>
      <c r="T88" s="23"/>
      <c r="U88" s="30">
        <v>7.5</v>
      </c>
      <c r="V88" s="23" t="s">
        <v>97</v>
      </c>
      <c r="W88" s="23"/>
      <c r="X88" s="23"/>
      <c r="Y88" s="23"/>
      <c r="Z88" s="24"/>
      <c r="AC88" s="24">
        <f t="shared" si="80"/>
        <v>3</v>
      </c>
      <c r="AD88" s="24">
        <f t="shared" si="80"/>
        <v>2</v>
      </c>
      <c r="AE88" s="24">
        <f t="shared" si="80"/>
        <v>1</v>
      </c>
      <c r="AF88" s="24">
        <f t="shared" si="80"/>
        <v>0</v>
      </c>
      <c r="AG88" s="115">
        <f>+(AD88*2+AF88)/(2*AC88)</f>
        <v>0.66666666666666663</v>
      </c>
      <c r="AH88" s="115"/>
      <c r="AI88" s="24">
        <f t="shared" si="82"/>
        <v>6</v>
      </c>
      <c r="AJ88" s="24">
        <f t="shared" si="82"/>
        <v>0</v>
      </c>
      <c r="AK88" s="24">
        <f t="shared" si="82"/>
        <v>0</v>
      </c>
      <c r="AL88" s="26">
        <f t="shared" si="92"/>
        <v>2</v>
      </c>
      <c r="AM88" s="24"/>
      <c r="AN88" s="24"/>
      <c r="AO88" s="24"/>
      <c r="AP88" s="24"/>
      <c r="AQ88" s="24"/>
      <c r="AR88" s="46"/>
      <c r="AS88" s="46"/>
      <c r="AT88" s="30">
        <v>6.5</v>
      </c>
      <c r="AU88" s="23" t="s">
        <v>69</v>
      </c>
      <c r="AV88" s="23"/>
      <c r="AW88" s="23"/>
      <c r="AX88" s="23"/>
      <c r="AY88" s="24">
        <v>24</v>
      </c>
      <c r="AZ88" s="23" t="s">
        <v>23</v>
      </c>
      <c r="BA88" s="84">
        <v>1</v>
      </c>
      <c r="BB88" s="24">
        <v>0</v>
      </c>
      <c r="BC88" s="24">
        <v>0</v>
      </c>
      <c r="BD88" s="24">
        <f t="shared" si="73"/>
        <v>0</v>
      </c>
      <c r="BE88" s="85">
        <v>0</v>
      </c>
      <c r="BF88" s="84">
        <f t="shared" si="74"/>
        <v>17</v>
      </c>
      <c r="BG88" s="24">
        <f t="shared" si="75"/>
        <v>0</v>
      </c>
      <c r="BH88" s="24">
        <f t="shared" si="76"/>
        <v>17</v>
      </c>
      <c r="BI88" s="24">
        <f t="shared" si="77"/>
        <v>17</v>
      </c>
      <c r="BJ88" s="85">
        <f t="shared" si="78"/>
        <v>0</v>
      </c>
      <c r="BK88" s="24">
        <v>16</v>
      </c>
      <c r="BL88" s="24">
        <v>0</v>
      </c>
      <c r="BM88" s="24">
        <v>17</v>
      </c>
      <c r="BN88" s="24">
        <f t="shared" si="79"/>
        <v>17</v>
      </c>
      <c r="BO88" s="85">
        <v>0</v>
      </c>
      <c r="BP88" s="46"/>
      <c r="BQ88" s="46"/>
      <c r="BR88" s="30">
        <v>6.5</v>
      </c>
      <c r="BS88" s="23" t="s">
        <v>173</v>
      </c>
      <c r="BT88" s="23"/>
      <c r="BU88" s="23"/>
      <c r="BV88" s="23"/>
      <c r="BW88" s="24"/>
      <c r="BX88" s="23"/>
      <c r="BY88" s="84">
        <v>0</v>
      </c>
      <c r="BZ88" s="24">
        <v>0</v>
      </c>
      <c r="CA88" s="24">
        <v>0</v>
      </c>
      <c r="CB88" s="24">
        <f t="shared" si="84"/>
        <v>0</v>
      </c>
      <c r="CC88" s="85">
        <v>0</v>
      </c>
      <c r="CD88" s="84">
        <f t="shared" si="85"/>
        <v>2</v>
      </c>
      <c r="CE88" s="24">
        <f t="shared" si="86"/>
        <v>1</v>
      </c>
      <c r="CF88" s="24">
        <f t="shared" si="87"/>
        <v>0</v>
      </c>
      <c r="CG88" s="24">
        <f t="shared" si="88"/>
        <v>1</v>
      </c>
      <c r="CH88" s="85">
        <f t="shared" si="89"/>
        <v>0</v>
      </c>
      <c r="CI88" s="24">
        <v>2</v>
      </c>
      <c r="CJ88" s="24">
        <v>1</v>
      </c>
      <c r="CK88" s="24">
        <v>0</v>
      </c>
      <c r="CL88" s="24">
        <f t="shared" si="90"/>
        <v>1</v>
      </c>
      <c r="CM88" s="85">
        <v>0</v>
      </c>
      <c r="CN88" s="46"/>
    </row>
    <row r="89" spans="1:92" ht="15.75" customHeight="1" x14ac:dyDescent="0.25">
      <c r="A89" s="40"/>
      <c r="D89" s="23" t="s">
        <v>123</v>
      </c>
      <c r="E89" s="23"/>
      <c r="F89" s="23"/>
      <c r="G89" s="23" t="s">
        <v>23</v>
      </c>
      <c r="H89" s="24"/>
      <c r="I89" s="24">
        <v>23</v>
      </c>
      <c r="J89" s="24">
        <v>9</v>
      </c>
      <c r="K89" s="24">
        <v>18</v>
      </c>
      <c r="L89" s="55">
        <v>27</v>
      </c>
      <c r="M89" s="24">
        <v>4</v>
      </c>
      <c r="Q89" s="47"/>
      <c r="R89" s="47"/>
      <c r="S89" s="30"/>
      <c r="T89" s="23"/>
      <c r="U89" s="30">
        <v>8</v>
      </c>
      <c r="V89" s="23" t="s">
        <v>446</v>
      </c>
      <c r="AC89" s="24">
        <f t="shared" si="80"/>
        <v>1</v>
      </c>
      <c r="AD89" s="24">
        <f t="shared" si="80"/>
        <v>1</v>
      </c>
      <c r="AE89" s="24">
        <f t="shared" si="80"/>
        <v>0</v>
      </c>
      <c r="AF89" s="24">
        <f t="shared" si="80"/>
        <v>0</v>
      </c>
      <c r="AG89" s="115">
        <f>+(AD89*2+AF89)/(2*AC89)</f>
        <v>1</v>
      </c>
      <c r="AH89" s="115"/>
      <c r="AI89" s="24">
        <f t="shared" si="82"/>
        <v>3</v>
      </c>
      <c r="AJ89" s="24">
        <f t="shared" si="82"/>
        <v>0</v>
      </c>
      <c r="AK89" s="24">
        <f t="shared" si="82"/>
        <v>0</v>
      </c>
      <c r="AL89" s="26">
        <f t="shared" si="92"/>
        <v>3</v>
      </c>
      <c r="AM89" s="24"/>
      <c r="AN89" s="24"/>
      <c r="AO89" s="24"/>
      <c r="AP89" s="24"/>
      <c r="AQ89" s="24"/>
      <c r="AR89" s="47"/>
      <c r="AS89" s="47"/>
      <c r="AT89" s="30">
        <v>6.5</v>
      </c>
      <c r="AU89" s="23" t="s">
        <v>72</v>
      </c>
      <c r="AV89" s="23"/>
      <c r="AW89" s="23"/>
      <c r="AX89" s="23"/>
      <c r="AY89" s="24">
        <v>88</v>
      </c>
      <c r="AZ89" s="23" t="s">
        <v>23</v>
      </c>
      <c r="BA89" s="84">
        <v>1</v>
      </c>
      <c r="BB89" s="24">
        <v>0</v>
      </c>
      <c r="BC89" s="24">
        <v>0</v>
      </c>
      <c r="BD89" s="24">
        <f t="shared" si="73"/>
        <v>0</v>
      </c>
      <c r="BE89" s="85">
        <v>0</v>
      </c>
      <c r="BF89" s="84">
        <f t="shared" si="74"/>
        <v>10</v>
      </c>
      <c r="BG89" s="24">
        <f t="shared" si="75"/>
        <v>0</v>
      </c>
      <c r="BH89" s="24">
        <f t="shared" si="76"/>
        <v>2</v>
      </c>
      <c r="BI89" s="24">
        <f t="shared" si="77"/>
        <v>2</v>
      </c>
      <c r="BJ89" s="85">
        <f t="shared" si="78"/>
        <v>0</v>
      </c>
      <c r="BK89" s="24">
        <v>9</v>
      </c>
      <c r="BL89" s="24">
        <v>0</v>
      </c>
      <c r="BM89" s="24">
        <v>2</v>
      </c>
      <c r="BN89" s="24">
        <f t="shared" si="79"/>
        <v>2</v>
      </c>
      <c r="BO89" s="85">
        <v>0</v>
      </c>
      <c r="BP89" s="47"/>
      <c r="BQ89" s="47"/>
      <c r="BR89" s="30">
        <v>9</v>
      </c>
      <c r="BS89" s="23" t="s">
        <v>180</v>
      </c>
      <c r="BT89" s="23"/>
      <c r="BU89" s="23"/>
      <c r="BV89" s="23"/>
      <c r="BW89" s="24"/>
      <c r="BX89" s="23"/>
      <c r="BY89" s="84">
        <v>0</v>
      </c>
      <c r="BZ89" s="24">
        <v>0</v>
      </c>
      <c r="CA89" s="24">
        <v>0</v>
      </c>
      <c r="CB89" s="24">
        <f t="shared" si="84"/>
        <v>0</v>
      </c>
      <c r="CC89" s="85">
        <v>0</v>
      </c>
      <c r="CD89" s="84">
        <f t="shared" si="85"/>
        <v>1</v>
      </c>
      <c r="CE89" s="24">
        <f t="shared" si="86"/>
        <v>0</v>
      </c>
      <c r="CF89" s="24">
        <f t="shared" si="87"/>
        <v>0</v>
      </c>
      <c r="CG89" s="24">
        <f t="shared" si="88"/>
        <v>0</v>
      </c>
      <c r="CH89" s="85">
        <f t="shared" si="89"/>
        <v>0</v>
      </c>
      <c r="CI89" s="24">
        <v>1</v>
      </c>
      <c r="CJ89" s="24">
        <v>0</v>
      </c>
      <c r="CK89" s="24">
        <v>0</v>
      </c>
      <c r="CL89" s="24">
        <f t="shared" si="90"/>
        <v>0</v>
      </c>
      <c r="CM89" s="85">
        <v>0</v>
      </c>
      <c r="CN89" s="47"/>
    </row>
    <row r="90" spans="1:92" ht="15.75" customHeight="1" x14ac:dyDescent="0.25">
      <c r="A90" s="40"/>
      <c r="D90" s="23" t="s">
        <v>62</v>
      </c>
      <c r="E90" s="23"/>
      <c r="F90" s="23"/>
      <c r="G90" s="16" t="s">
        <v>21</v>
      </c>
      <c r="H90" s="24"/>
      <c r="I90" s="24">
        <v>18</v>
      </c>
      <c r="J90" s="24">
        <v>14</v>
      </c>
      <c r="K90" s="24">
        <v>7</v>
      </c>
      <c r="L90" s="55">
        <v>21</v>
      </c>
      <c r="M90" s="24">
        <v>6</v>
      </c>
      <c r="Q90" s="47"/>
      <c r="R90" s="47"/>
      <c r="S90" s="30"/>
      <c r="T90" s="23"/>
      <c r="U90" s="30">
        <v>7</v>
      </c>
      <c r="V90" s="23" t="s">
        <v>211</v>
      </c>
      <c r="W90" s="23"/>
      <c r="X90" s="23"/>
      <c r="Y90" s="23"/>
      <c r="Z90" s="24"/>
      <c r="AC90" s="24">
        <f t="shared" si="80"/>
        <v>13</v>
      </c>
      <c r="AD90" s="24">
        <f t="shared" si="80"/>
        <v>6</v>
      </c>
      <c r="AE90" s="24">
        <f t="shared" si="80"/>
        <v>5</v>
      </c>
      <c r="AF90" s="24">
        <f t="shared" si="80"/>
        <v>2</v>
      </c>
      <c r="AG90" s="115">
        <f>+(AD90*2+AF90)/(2*AC90)</f>
        <v>0.53846153846153844</v>
      </c>
      <c r="AH90" s="115"/>
      <c r="AI90" s="24">
        <f t="shared" si="82"/>
        <v>38</v>
      </c>
      <c r="AJ90" s="24">
        <f t="shared" si="82"/>
        <v>0</v>
      </c>
      <c r="AK90" s="24">
        <f t="shared" si="82"/>
        <v>1</v>
      </c>
      <c r="AL90" s="26">
        <f t="shared" si="92"/>
        <v>2.9230769230769229</v>
      </c>
      <c r="AM90" s="24"/>
      <c r="AN90" s="24"/>
      <c r="AO90" s="24"/>
      <c r="AP90" s="24"/>
      <c r="AQ90" s="24"/>
      <c r="AR90" s="47"/>
      <c r="AS90" s="47"/>
      <c r="AT90" s="30">
        <v>6</v>
      </c>
      <c r="AU90" s="23" t="s">
        <v>56</v>
      </c>
      <c r="AV90" s="23"/>
      <c r="AW90" s="23"/>
      <c r="AX90" s="23"/>
      <c r="AY90" s="24">
        <v>32</v>
      </c>
      <c r="AZ90" s="23" t="s">
        <v>23</v>
      </c>
      <c r="BA90" s="84">
        <v>1</v>
      </c>
      <c r="BB90" s="24">
        <v>0</v>
      </c>
      <c r="BC90" s="24">
        <v>0</v>
      </c>
      <c r="BD90" s="24">
        <f t="shared" si="73"/>
        <v>0</v>
      </c>
      <c r="BE90" s="85">
        <v>0</v>
      </c>
      <c r="BF90" s="84">
        <f t="shared" si="74"/>
        <v>22</v>
      </c>
      <c r="BG90" s="24">
        <f t="shared" si="75"/>
        <v>4</v>
      </c>
      <c r="BH90" s="24">
        <f t="shared" si="76"/>
        <v>10</v>
      </c>
      <c r="BI90" s="24">
        <f t="shared" si="77"/>
        <v>14</v>
      </c>
      <c r="BJ90" s="85">
        <f t="shared" si="78"/>
        <v>4</v>
      </c>
      <c r="BK90" s="24">
        <v>21</v>
      </c>
      <c r="BL90" s="24">
        <v>4</v>
      </c>
      <c r="BM90" s="24">
        <v>10</v>
      </c>
      <c r="BN90" s="24">
        <f t="shared" si="79"/>
        <v>14</v>
      </c>
      <c r="BO90" s="85">
        <v>4</v>
      </c>
      <c r="BP90" s="47"/>
      <c r="BQ90" s="47"/>
      <c r="BR90" s="30">
        <v>7</v>
      </c>
      <c r="BS90" s="23" t="s">
        <v>89</v>
      </c>
      <c r="BT90" s="23"/>
      <c r="BU90" s="23"/>
      <c r="BV90" s="23"/>
      <c r="BW90" s="24"/>
      <c r="BX90" s="23"/>
      <c r="BY90" s="84">
        <v>0</v>
      </c>
      <c r="BZ90" s="24">
        <v>0</v>
      </c>
      <c r="CA90" s="24">
        <v>0</v>
      </c>
      <c r="CB90" s="24">
        <f t="shared" si="84"/>
        <v>0</v>
      </c>
      <c r="CC90" s="85">
        <v>0</v>
      </c>
      <c r="CD90" s="84">
        <f t="shared" si="85"/>
        <v>2</v>
      </c>
      <c r="CE90" s="24">
        <f t="shared" si="86"/>
        <v>0</v>
      </c>
      <c r="CF90" s="24">
        <f t="shared" si="87"/>
        <v>0</v>
      </c>
      <c r="CG90" s="24">
        <f t="shared" si="88"/>
        <v>0</v>
      </c>
      <c r="CH90" s="85">
        <f t="shared" si="89"/>
        <v>0</v>
      </c>
      <c r="CI90" s="24">
        <v>2</v>
      </c>
      <c r="CJ90" s="24">
        <v>0</v>
      </c>
      <c r="CK90" s="24">
        <v>0</v>
      </c>
      <c r="CL90" s="24">
        <f t="shared" si="90"/>
        <v>0</v>
      </c>
      <c r="CM90" s="85">
        <v>0</v>
      </c>
      <c r="CN90" s="47"/>
    </row>
    <row r="91" spans="1:92" ht="15.75" customHeight="1" thickBot="1" x14ac:dyDescent="0.3">
      <c r="A91" s="40"/>
      <c r="D91" s="23" t="s">
        <v>37</v>
      </c>
      <c r="E91" s="23"/>
      <c r="F91" s="23"/>
      <c r="G91" s="23" t="s">
        <v>17</v>
      </c>
      <c r="H91" s="24"/>
      <c r="I91" s="24">
        <v>18</v>
      </c>
      <c r="J91" s="24">
        <v>6</v>
      </c>
      <c r="K91" s="24">
        <v>15</v>
      </c>
      <c r="L91" s="55">
        <v>21</v>
      </c>
      <c r="M91" s="24">
        <v>6</v>
      </c>
      <c r="Q91" s="47"/>
      <c r="R91" s="47"/>
      <c r="S91" s="30"/>
      <c r="T91" s="23"/>
      <c r="U91" s="59">
        <v>7</v>
      </c>
      <c r="V91" s="31" t="s">
        <v>363</v>
      </c>
      <c r="W91" s="31"/>
      <c r="X91" s="31"/>
      <c r="Y91" s="31"/>
      <c r="Z91" s="43"/>
      <c r="AA91" s="3"/>
      <c r="AB91" s="3"/>
      <c r="AC91" s="24">
        <f t="shared" si="80"/>
        <v>15</v>
      </c>
      <c r="AD91" s="24">
        <f t="shared" si="80"/>
        <v>5</v>
      </c>
      <c r="AE91" s="24">
        <f t="shared" si="80"/>
        <v>9</v>
      </c>
      <c r="AF91" s="24">
        <f t="shared" si="80"/>
        <v>1</v>
      </c>
      <c r="AG91" s="119">
        <f>+(AD91*2+AF91)/(2*AC91)</f>
        <v>0.36666666666666664</v>
      </c>
      <c r="AH91" s="119"/>
      <c r="AI91" s="24">
        <f t="shared" si="82"/>
        <v>56</v>
      </c>
      <c r="AJ91" s="24">
        <f t="shared" si="82"/>
        <v>1</v>
      </c>
      <c r="AK91" s="24">
        <f t="shared" si="82"/>
        <v>1</v>
      </c>
      <c r="AL91" s="60">
        <f t="shared" si="92"/>
        <v>3.7333333333333334</v>
      </c>
      <c r="AM91" s="24"/>
      <c r="AN91" s="24"/>
      <c r="AO91" s="24"/>
      <c r="AP91" s="24"/>
      <c r="AQ91" s="24"/>
      <c r="AR91" s="47"/>
      <c r="AS91" s="47"/>
      <c r="AT91" s="30">
        <v>6</v>
      </c>
      <c r="AU91" s="23" t="s">
        <v>83</v>
      </c>
      <c r="AV91" s="23"/>
      <c r="AW91" s="23"/>
      <c r="AX91" s="23"/>
      <c r="AY91" s="24">
        <v>15</v>
      </c>
      <c r="AZ91" s="23" t="s">
        <v>23</v>
      </c>
      <c r="BA91" s="84">
        <v>1</v>
      </c>
      <c r="BB91" s="24">
        <v>0</v>
      </c>
      <c r="BC91" s="24">
        <v>0</v>
      </c>
      <c r="BD91" s="24">
        <f t="shared" si="73"/>
        <v>0</v>
      </c>
      <c r="BE91" s="85">
        <v>0</v>
      </c>
      <c r="BF91" s="84">
        <f t="shared" si="74"/>
        <v>22</v>
      </c>
      <c r="BG91" s="24">
        <f t="shared" si="75"/>
        <v>3</v>
      </c>
      <c r="BH91" s="24">
        <f t="shared" si="76"/>
        <v>13</v>
      </c>
      <c r="BI91" s="24">
        <f t="shared" si="77"/>
        <v>16</v>
      </c>
      <c r="BJ91" s="85">
        <f t="shared" si="78"/>
        <v>0</v>
      </c>
      <c r="BK91" s="24">
        <v>21</v>
      </c>
      <c r="BL91" s="24">
        <v>3</v>
      </c>
      <c r="BM91" s="24">
        <v>13</v>
      </c>
      <c r="BN91" s="24">
        <f t="shared" si="79"/>
        <v>16</v>
      </c>
      <c r="BO91" s="85">
        <v>0</v>
      </c>
      <c r="BP91" s="47"/>
      <c r="BQ91" s="47"/>
      <c r="BR91" s="30">
        <v>7</v>
      </c>
      <c r="BS91" s="23" t="s">
        <v>122</v>
      </c>
      <c r="BT91" s="23"/>
      <c r="BU91" s="23"/>
      <c r="BV91" s="23"/>
      <c r="BW91" s="24"/>
      <c r="BX91" s="23"/>
      <c r="BY91" s="84">
        <v>0</v>
      </c>
      <c r="BZ91" s="24">
        <v>0</v>
      </c>
      <c r="CA91" s="24">
        <v>0</v>
      </c>
      <c r="CB91" s="24">
        <f t="shared" si="84"/>
        <v>0</v>
      </c>
      <c r="CC91" s="85">
        <v>0</v>
      </c>
      <c r="CD91" s="84">
        <f t="shared" si="85"/>
        <v>3</v>
      </c>
      <c r="CE91" s="24">
        <f t="shared" si="86"/>
        <v>0</v>
      </c>
      <c r="CF91" s="24">
        <f t="shared" si="87"/>
        <v>0</v>
      </c>
      <c r="CG91" s="24">
        <f t="shared" si="88"/>
        <v>0</v>
      </c>
      <c r="CH91" s="85">
        <f t="shared" si="89"/>
        <v>0</v>
      </c>
      <c r="CI91" s="24">
        <v>3</v>
      </c>
      <c r="CJ91" s="24">
        <v>0</v>
      </c>
      <c r="CK91" s="24">
        <v>0</v>
      </c>
      <c r="CL91" s="24">
        <f t="shared" si="90"/>
        <v>0</v>
      </c>
      <c r="CM91" s="85">
        <v>0</v>
      </c>
      <c r="CN91" s="47"/>
    </row>
    <row r="92" spans="1:92" ht="15.75" customHeight="1" thickBot="1" x14ac:dyDescent="0.3">
      <c r="A92" s="40"/>
      <c r="D92" s="23" t="s">
        <v>81</v>
      </c>
      <c r="E92" s="23"/>
      <c r="F92" s="23"/>
      <c r="G92" s="23" t="s">
        <v>19</v>
      </c>
      <c r="H92" s="24"/>
      <c r="I92" s="24">
        <v>21</v>
      </c>
      <c r="J92" s="24">
        <v>10</v>
      </c>
      <c r="K92" s="24">
        <v>9</v>
      </c>
      <c r="L92" s="55">
        <v>19</v>
      </c>
      <c r="M92" s="24">
        <v>0</v>
      </c>
      <c r="Q92" s="47"/>
      <c r="R92" s="47"/>
      <c r="S92" s="30"/>
      <c r="T92" s="23"/>
      <c r="U92" s="8"/>
      <c r="V92" s="35"/>
      <c r="W92" s="34" t="s">
        <v>27</v>
      </c>
      <c r="X92" s="35"/>
      <c r="Y92" s="35"/>
      <c r="Z92" s="15"/>
      <c r="AA92" s="8"/>
      <c r="AB92" s="8"/>
      <c r="AC92" s="15">
        <f>SUM(AC82:AC91)</f>
        <v>51</v>
      </c>
      <c r="AD92" s="15">
        <f>SUM(AD82:AD91)</f>
        <v>24</v>
      </c>
      <c r="AE92" s="15">
        <f>SUM(AE82:AE91)</f>
        <v>23</v>
      </c>
      <c r="AF92" s="15">
        <f>SUM(AF82:AF91)</f>
        <v>4</v>
      </c>
      <c r="AG92" s="118">
        <f>(2*AD92+AF92)/(2*AC92)</f>
        <v>0.50980392156862742</v>
      </c>
      <c r="AH92" s="118"/>
      <c r="AI92" s="15">
        <f>SUM(AI82:AI91)</f>
        <v>144</v>
      </c>
      <c r="AJ92" s="15">
        <f>SUM(AJ82:AJ91)</f>
        <v>2</v>
      </c>
      <c r="AK92" s="15">
        <f>SUM(AK82:AK91)</f>
        <v>3</v>
      </c>
      <c r="AL92" s="36">
        <f t="shared" si="92"/>
        <v>2.8235294117647061</v>
      </c>
      <c r="AM92" s="24"/>
      <c r="AN92" s="24"/>
      <c r="AO92" s="24"/>
      <c r="AP92" s="24"/>
      <c r="AQ92" s="24"/>
      <c r="AR92" s="47"/>
      <c r="AS92" s="47"/>
      <c r="AT92" s="17" t="s">
        <v>73</v>
      </c>
      <c r="AU92" s="17"/>
      <c r="AV92" s="17"/>
      <c r="AW92" s="17"/>
      <c r="AX92" s="17"/>
      <c r="AY92" s="17"/>
      <c r="AZ92" s="17"/>
      <c r="BA92" s="88">
        <f>SUM(BA80:BA91)</f>
        <v>11</v>
      </c>
      <c r="BB92" s="25">
        <f t="shared" ref="BB92" si="93">SUM(BB80:BB91)</f>
        <v>1</v>
      </c>
      <c r="BC92" s="25">
        <f>SUM(BC80:BC91)</f>
        <v>2</v>
      </c>
      <c r="BD92" s="25">
        <f>+BC92+BB92</f>
        <v>3</v>
      </c>
      <c r="BE92" s="89">
        <f>SUM(BE80:BE91)</f>
        <v>4</v>
      </c>
      <c r="BF92" s="88">
        <f>SUM(BF80:BF91)</f>
        <v>251</v>
      </c>
      <c r="BG92" s="25">
        <f t="shared" ref="BG92" si="94">SUM(BG80:BG91)</f>
        <v>85</v>
      </c>
      <c r="BH92" s="25">
        <f>SUM(BH80:BH91)</f>
        <v>142</v>
      </c>
      <c r="BI92" s="25">
        <f>+BH92+BG92</f>
        <v>227</v>
      </c>
      <c r="BJ92" s="89">
        <f>SUM(BJ80:BJ91)</f>
        <v>44</v>
      </c>
      <c r="BK92" s="25">
        <f>SUM(BK80:BK91)</f>
        <v>240</v>
      </c>
      <c r="BL92" s="25">
        <f t="shared" ref="BL92" si="95">SUM(BL80:BL91)</f>
        <v>84</v>
      </c>
      <c r="BM92" s="25">
        <f>SUM(BM80:BM91)</f>
        <v>140</v>
      </c>
      <c r="BN92" s="25">
        <f>+BM92+BL92</f>
        <v>224</v>
      </c>
      <c r="BO92" s="89">
        <f>SUM(BO80:BO91)</f>
        <v>40</v>
      </c>
      <c r="BP92" s="47"/>
      <c r="BQ92" s="47"/>
      <c r="BR92" s="30">
        <v>6.5</v>
      </c>
      <c r="BS92" s="23" t="s">
        <v>143</v>
      </c>
      <c r="BT92" s="23"/>
      <c r="BU92" s="23"/>
      <c r="BV92" s="23"/>
      <c r="BW92" s="24"/>
      <c r="BX92" s="23"/>
      <c r="BY92" s="84">
        <v>0</v>
      </c>
      <c r="BZ92" s="24">
        <v>0</v>
      </c>
      <c r="CA92" s="24">
        <v>0</v>
      </c>
      <c r="CB92" s="24">
        <f t="shared" si="84"/>
        <v>0</v>
      </c>
      <c r="CC92" s="85">
        <v>0</v>
      </c>
      <c r="CD92" s="84">
        <f t="shared" si="85"/>
        <v>1</v>
      </c>
      <c r="CE92" s="24">
        <f t="shared" si="86"/>
        <v>0</v>
      </c>
      <c r="CF92" s="24">
        <f t="shared" si="87"/>
        <v>0</v>
      </c>
      <c r="CG92" s="24">
        <f t="shared" si="88"/>
        <v>0</v>
      </c>
      <c r="CH92" s="85">
        <f t="shared" si="89"/>
        <v>0</v>
      </c>
      <c r="CI92" s="24">
        <v>1</v>
      </c>
      <c r="CJ92" s="24">
        <v>0</v>
      </c>
      <c r="CK92" s="24">
        <v>0</v>
      </c>
      <c r="CL92" s="24">
        <f t="shared" si="90"/>
        <v>0</v>
      </c>
      <c r="CM92" s="85">
        <v>0</v>
      </c>
      <c r="CN92" s="47"/>
    </row>
    <row r="93" spans="1:92" ht="15.75" customHeight="1" x14ac:dyDescent="0.25">
      <c r="A93" s="40"/>
      <c r="D93" s="23" t="s">
        <v>179</v>
      </c>
      <c r="E93" s="23"/>
      <c r="F93" s="23"/>
      <c r="G93" s="23" t="s">
        <v>19</v>
      </c>
      <c r="H93" s="24"/>
      <c r="I93" s="24">
        <v>23</v>
      </c>
      <c r="J93" s="24">
        <v>5</v>
      </c>
      <c r="K93" s="24">
        <v>14</v>
      </c>
      <c r="L93" s="55">
        <v>19</v>
      </c>
      <c r="M93" s="24">
        <v>8</v>
      </c>
      <c r="Q93" s="47"/>
      <c r="R93" s="47"/>
      <c r="S93" s="30"/>
      <c r="T93" s="23"/>
      <c r="Z93" s="24"/>
      <c r="AA93" s="24"/>
      <c r="AB93" s="24"/>
      <c r="AC93" s="24"/>
      <c r="AD93" s="24"/>
      <c r="AF93" s="30"/>
      <c r="AG93" s="23"/>
      <c r="AM93" s="24"/>
      <c r="AN93" s="24"/>
      <c r="AO93" s="24"/>
      <c r="AP93" s="24"/>
      <c r="AQ93" s="24"/>
      <c r="AR93" s="47"/>
      <c r="AS93" s="47"/>
      <c r="AT93" s="12" t="s">
        <v>21</v>
      </c>
      <c r="AU93" s="12"/>
      <c r="AV93" s="12"/>
      <c r="AW93" s="12"/>
      <c r="AX93" s="13"/>
      <c r="AY93" s="14" t="s">
        <v>75</v>
      </c>
      <c r="BA93" s="84">
        <v>5</v>
      </c>
      <c r="BB93" s="24">
        <v>1</v>
      </c>
      <c r="BC93" s="24">
        <v>1</v>
      </c>
      <c r="BD93" s="24">
        <f t="shared" ref="BD93:BD104" si="96">+BB93+BC93</f>
        <v>2</v>
      </c>
      <c r="BE93" s="85">
        <v>2</v>
      </c>
      <c r="BF93" s="84">
        <f t="shared" ref="BF93:BF104" si="97">+BK93+BA93</f>
        <v>86</v>
      </c>
      <c r="BG93" s="24">
        <f t="shared" ref="BG93:BG104" si="98">+BL93+BB93</f>
        <v>25</v>
      </c>
      <c r="BH93" s="24">
        <f t="shared" ref="BH93:BH104" si="99">+BM93+BC93</f>
        <v>33</v>
      </c>
      <c r="BI93" s="24">
        <f t="shared" ref="BI93:BI104" si="100">+BN93+BD93</f>
        <v>58</v>
      </c>
      <c r="BJ93" s="85">
        <f t="shared" ref="BJ93:BJ104" si="101">+BO93+BE93</f>
        <v>14</v>
      </c>
      <c r="BK93" s="15">
        <v>81</v>
      </c>
      <c r="BL93" s="15">
        <v>24</v>
      </c>
      <c r="BM93" s="15">
        <v>32</v>
      </c>
      <c r="BN93" s="15">
        <f t="shared" ref="BN93:BN104" si="102">+BL93+BM93</f>
        <v>56</v>
      </c>
      <c r="BO93" s="87">
        <v>12</v>
      </c>
      <c r="BP93" s="47"/>
      <c r="BQ93" s="47"/>
      <c r="BR93" s="30">
        <v>6.5</v>
      </c>
      <c r="BS93" s="23" t="s">
        <v>55</v>
      </c>
      <c r="BT93" s="23"/>
      <c r="BU93" s="23"/>
      <c r="BV93" s="23"/>
      <c r="BW93" s="24"/>
      <c r="BX93" s="23"/>
      <c r="BY93" s="84">
        <v>0</v>
      </c>
      <c r="BZ93" s="24">
        <v>0</v>
      </c>
      <c r="CA93" s="24">
        <v>0</v>
      </c>
      <c r="CB93" s="24">
        <f t="shared" si="84"/>
        <v>0</v>
      </c>
      <c r="CC93" s="85">
        <v>0</v>
      </c>
      <c r="CD93" s="84">
        <f t="shared" si="85"/>
        <v>2</v>
      </c>
      <c r="CE93" s="24">
        <f t="shared" si="86"/>
        <v>0</v>
      </c>
      <c r="CF93" s="24">
        <f t="shared" si="87"/>
        <v>1</v>
      </c>
      <c r="CG93" s="24">
        <f t="shared" si="88"/>
        <v>1</v>
      </c>
      <c r="CH93" s="85">
        <f t="shared" si="89"/>
        <v>0</v>
      </c>
      <c r="CI93" s="24">
        <v>2</v>
      </c>
      <c r="CJ93" s="24">
        <v>0</v>
      </c>
      <c r="CK93" s="24">
        <v>1</v>
      </c>
      <c r="CL93" s="24">
        <f t="shared" si="90"/>
        <v>1</v>
      </c>
      <c r="CM93" s="85">
        <v>0</v>
      </c>
      <c r="CN93" s="47"/>
    </row>
    <row r="94" spans="1:92" ht="15.75" customHeight="1" x14ac:dyDescent="0.25">
      <c r="A94" s="40"/>
      <c r="D94" s="23" t="s">
        <v>122</v>
      </c>
      <c r="E94" s="23"/>
      <c r="F94" s="23"/>
      <c r="G94" s="23" t="s">
        <v>131</v>
      </c>
      <c r="H94" s="24"/>
      <c r="I94" s="24">
        <v>23</v>
      </c>
      <c r="J94" s="24">
        <v>6</v>
      </c>
      <c r="K94" s="24">
        <v>12</v>
      </c>
      <c r="L94" s="55">
        <v>18</v>
      </c>
      <c r="M94" s="24">
        <v>0</v>
      </c>
      <c r="Q94" s="47"/>
      <c r="R94" s="47"/>
      <c r="S94" s="30"/>
      <c r="T94" s="23"/>
      <c r="Z94" s="24"/>
      <c r="AA94" s="24"/>
      <c r="AB94" s="24"/>
      <c r="AC94" s="24"/>
      <c r="AD94" s="24"/>
      <c r="AF94" s="30"/>
      <c r="AG94" s="23"/>
      <c r="AM94" s="24"/>
      <c r="AN94" s="24"/>
      <c r="AO94" s="24"/>
      <c r="AP94" s="24"/>
      <c r="AQ94" s="24"/>
      <c r="AR94" s="47"/>
      <c r="AS94" s="47"/>
      <c r="AT94" s="30">
        <v>7.5</v>
      </c>
      <c r="AU94" s="23" t="s">
        <v>111</v>
      </c>
      <c r="AV94" s="23"/>
      <c r="AW94" s="23"/>
      <c r="AX94" s="30"/>
      <c r="AY94" s="24">
        <v>30</v>
      </c>
      <c r="AZ94" s="16" t="s">
        <v>21</v>
      </c>
      <c r="BA94" s="84">
        <v>0</v>
      </c>
      <c r="BB94" s="24">
        <v>0</v>
      </c>
      <c r="BC94" s="24">
        <v>0</v>
      </c>
      <c r="BD94" s="24">
        <f t="shared" si="96"/>
        <v>0</v>
      </c>
      <c r="BE94" s="85">
        <v>0</v>
      </c>
      <c r="BF94" s="84">
        <f t="shared" si="97"/>
        <v>13</v>
      </c>
      <c r="BG94" s="24">
        <f t="shared" si="98"/>
        <v>0</v>
      </c>
      <c r="BH94" s="24">
        <f t="shared" si="99"/>
        <v>0</v>
      </c>
      <c r="BI94" s="24">
        <f t="shared" si="100"/>
        <v>0</v>
      </c>
      <c r="BJ94" s="85">
        <f t="shared" si="101"/>
        <v>0</v>
      </c>
      <c r="BK94" s="24">
        <v>13</v>
      </c>
      <c r="BL94" s="24">
        <v>0</v>
      </c>
      <c r="BM94" s="24">
        <v>0</v>
      </c>
      <c r="BN94" s="24">
        <f t="shared" si="102"/>
        <v>0</v>
      </c>
      <c r="BO94" s="85">
        <v>0</v>
      </c>
      <c r="BP94" s="47"/>
      <c r="BQ94" s="47"/>
      <c r="BR94" s="30">
        <v>6.5</v>
      </c>
      <c r="BS94" s="23" t="s">
        <v>42</v>
      </c>
      <c r="BT94" s="23"/>
      <c r="BU94" s="23"/>
      <c r="BV94" s="23"/>
      <c r="BW94" s="24"/>
      <c r="BX94" s="23"/>
      <c r="BY94" s="84">
        <v>0</v>
      </c>
      <c r="BZ94" s="24">
        <v>0</v>
      </c>
      <c r="CA94" s="24">
        <v>0</v>
      </c>
      <c r="CB94" s="24">
        <f t="shared" si="84"/>
        <v>0</v>
      </c>
      <c r="CC94" s="85">
        <v>0</v>
      </c>
      <c r="CD94" s="84">
        <f t="shared" si="85"/>
        <v>5</v>
      </c>
      <c r="CE94" s="24">
        <f t="shared" si="86"/>
        <v>0</v>
      </c>
      <c r="CF94" s="24">
        <f t="shared" si="87"/>
        <v>4</v>
      </c>
      <c r="CG94" s="24">
        <f t="shared" si="88"/>
        <v>4</v>
      </c>
      <c r="CH94" s="85">
        <f t="shared" si="89"/>
        <v>0</v>
      </c>
      <c r="CI94" s="24">
        <v>5</v>
      </c>
      <c r="CJ94" s="24">
        <v>0</v>
      </c>
      <c r="CK94" s="24">
        <v>4</v>
      </c>
      <c r="CL94" s="24">
        <f t="shared" si="90"/>
        <v>4</v>
      </c>
      <c r="CM94" s="85">
        <v>0</v>
      </c>
      <c r="CN94" s="47"/>
    </row>
    <row r="95" spans="1:92" ht="15.75" customHeight="1" x14ac:dyDescent="0.25">
      <c r="A95" s="40"/>
      <c r="D95" s="23" t="s">
        <v>41</v>
      </c>
      <c r="E95" s="23"/>
      <c r="F95" s="23"/>
      <c r="G95" s="23" t="s">
        <v>131</v>
      </c>
      <c r="H95" s="24"/>
      <c r="I95" s="24">
        <v>22</v>
      </c>
      <c r="J95" s="24">
        <v>10</v>
      </c>
      <c r="K95" s="24">
        <v>7</v>
      </c>
      <c r="L95" s="55">
        <v>17</v>
      </c>
      <c r="M95" s="24">
        <v>10</v>
      </c>
      <c r="Q95" s="47"/>
      <c r="R95" s="47"/>
      <c r="S95" s="30"/>
      <c r="T95" s="23"/>
      <c r="U95" s="117" t="s">
        <v>753</v>
      </c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24"/>
      <c r="AN95" s="24"/>
      <c r="AO95" s="24"/>
      <c r="AP95" s="24"/>
      <c r="AQ95" s="24"/>
      <c r="AR95" s="47"/>
      <c r="AS95" s="47"/>
      <c r="AT95" s="30">
        <v>9</v>
      </c>
      <c r="AU95" s="23" t="s">
        <v>103</v>
      </c>
      <c r="AV95" s="23"/>
      <c r="AW95" s="23"/>
      <c r="AX95" s="30"/>
      <c r="AY95" s="24"/>
      <c r="AZ95" s="16" t="s">
        <v>21</v>
      </c>
      <c r="BA95" s="84">
        <v>0</v>
      </c>
      <c r="BB95" s="24">
        <v>0</v>
      </c>
      <c r="BC95" s="24">
        <v>0</v>
      </c>
      <c r="BD95" s="24">
        <f t="shared" si="96"/>
        <v>0</v>
      </c>
      <c r="BE95" s="85">
        <v>0</v>
      </c>
      <c r="BF95" s="84">
        <f t="shared" si="97"/>
        <v>0</v>
      </c>
      <c r="BG95" s="24">
        <f t="shared" si="98"/>
        <v>0</v>
      </c>
      <c r="BH95" s="24">
        <f t="shared" si="99"/>
        <v>0</v>
      </c>
      <c r="BI95" s="24">
        <f t="shared" si="100"/>
        <v>0</v>
      </c>
      <c r="BJ95" s="85">
        <f t="shared" si="101"/>
        <v>0</v>
      </c>
      <c r="BK95" s="24">
        <v>0</v>
      </c>
      <c r="BL95" s="24">
        <v>0</v>
      </c>
      <c r="BM95" s="24">
        <v>0</v>
      </c>
      <c r="BN95" s="24">
        <f t="shared" si="102"/>
        <v>0</v>
      </c>
      <c r="BO95" s="85">
        <v>0</v>
      </c>
      <c r="BP95" s="47"/>
      <c r="BQ95" s="47"/>
      <c r="BR95" s="30">
        <v>8.5</v>
      </c>
      <c r="BS95" s="23" t="s">
        <v>158</v>
      </c>
      <c r="BT95" s="23"/>
      <c r="BU95" s="23"/>
      <c r="BV95" s="23"/>
      <c r="BW95" s="24"/>
      <c r="BX95" s="23"/>
      <c r="BY95" s="84">
        <v>0</v>
      </c>
      <c r="BZ95" s="24">
        <v>0</v>
      </c>
      <c r="CA95" s="24">
        <v>0</v>
      </c>
      <c r="CB95" s="24">
        <f t="shared" si="84"/>
        <v>0</v>
      </c>
      <c r="CC95" s="85">
        <v>0</v>
      </c>
      <c r="CD95" s="84">
        <f t="shared" si="85"/>
        <v>1</v>
      </c>
      <c r="CE95" s="24">
        <f t="shared" si="86"/>
        <v>2</v>
      </c>
      <c r="CF95" s="24">
        <f t="shared" si="87"/>
        <v>0</v>
      </c>
      <c r="CG95" s="24">
        <f t="shared" si="88"/>
        <v>2</v>
      </c>
      <c r="CH95" s="85">
        <f t="shared" si="89"/>
        <v>0</v>
      </c>
      <c r="CI95" s="24">
        <v>1</v>
      </c>
      <c r="CJ95" s="24">
        <v>2</v>
      </c>
      <c r="CK95" s="24">
        <v>0</v>
      </c>
      <c r="CL95" s="24">
        <f t="shared" si="90"/>
        <v>2</v>
      </c>
      <c r="CM95" s="85">
        <v>0</v>
      </c>
      <c r="CN95" s="47"/>
    </row>
    <row r="96" spans="1:92" ht="15.75" customHeight="1" x14ac:dyDescent="0.25">
      <c r="A96" s="40"/>
      <c r="D96" s="23" t="s">
        <v>154</v>
      </c>
      <c r="E96" s="23"/>
      <c r="F96" s="23"/>
      <c r="G96" s="23" t="s">
        <v>25</v>
      </c>
      <c r="H96" s="24"/>
      <c r="I96" s="24">
        <v>22</v>
      </c>
      <c r="J96" s="24">
        <v>10</v>
      </c>
      <c r="K96" s="24">
        <v>7</v>
      </c>
      <c r="L96" s="55">
        <v>17</v>
      </c>
      <c r="M96" s="24">
        <v>2</v>
      </c>
      <c r="Q96" s="47"/>
      <c r="R96" s="47"/>
      <c r="S96" s="30"/>
      <c r="T96" s="23"/>
      <c r="Z96" s="24"/>
      <c r="AA96" s="24"/>
      <c r="AB96" s="24"/>
      <c r="AC96" s="24"/>
      <c r="AD96" s="24"/>
      <c r="AF96" s="30"/>
      <c r="AG96" s="23"/>
      <c r="AM96" s="24"/>
      <c r="AN96" s="24"/>
      <c r="AO96" s="24"/>
      <c r="AP96" s="24"/>
      <c r="AQ96" s="24"/>
      <c r="AR96" s="47"/>
      <c r="AS96" s="47"/>
      <c r="AT96" s="30">
        <v>8.5</v>
      </c>
      <c r="AU96" s="23" t="s">
        <v>36</v>
      </c>
      <c r="AV96" s="23"/>
      <c r="AW96" s="23"/>
      <c r="AX96" s="30"/>
      <c r="AY96" s="24">
        <v>4</v>
      </c>
      <c r="AZ96" s="16" t="s">
        <v>21</v>
      </c>
      <c r="BA96" s="84">
        <v>0</v>
      </c>
      <c r="BB96" s="24">
        <v>0</v>
      </c>
      <c r="BC96" s="24">
        <v>0</v>
      </c>
      <c r="BD96" s="24">
        <f t="shared" si="96"/>
        <v>0</v>
      </c>
      <c r="BE96" s="85">
        <v>0</v>
      </c>
      <c r="BF96" s="84">
        <f t="shared" si="97"/>
        <v>17</v>
      </c>
      <c r="BG96" s="24">
        <f t="shared" si="98"/>
        <v>1</v>
      </c>
      <c r="BH96" s="24">
        <f t="shared" si="99"/>
        <v>4</v>
      </c>
      <c r="BI96" s="24">
        <f t="shared" si="100"/>
        <v>5</v>
      </c>
      <c r="BJ96" s="85">
        <f t="shared" si="101"/>
        <v>0</v>
      </c>
      <c r="BK96" s="24">
        <v>17</v>
      </c>
      <c r="BL96" s="24">
        <v>1</v>
      </c>
      <c r="BM96" s="24">
        <v>4</v>
      </c>
      <c r="BN96" s="24">
        <f t="shared" si="102"/>
        <v>5</v>
      </c>
      <c r="BO96" s="85">
        <v>0</v>
      </c>
      <c r="BP96" s="47"/>
      <c r="BQ96" s="47"/>
      <c r="BR96" s="30">
        <v>7</v>
      </c>
      <c r="BS96" s="23" t="s">
        <v>82</v>
      </c>
      <c r="BT96" s="23"/>
      <c r="BU96" s="23"/>
      <c r="BV96" s="23"/>
      <c r="BW96" s="24"/>
      <c r="BX96" s="23"/>
      <c r="BY96" s="84">
        <v>0</v>
      </c>
      <c r="BZ96" s="24">
        <v>0</v>
      </c>
      <c r="CA96" s="24">
        <v>0</v>
      </c>
      <c r="CB96" s="24">
        <f t="shared" si="84"/>
        <v>0</v>
      </c>
      <c r="CC96" s="85">
        <v>0</v>
      </c>
      <c r="CD96" s="84">
        <f t="shared" si="85"/>
        <v>1</v>
      </c>
      <c r="CE96" s="24">
        <f t="shared" si="86"/>
        <v>0</v>
      </c>
      <c r="CF96" s="24">
        <f t="shared" si="87"/>
        <v>0</v>
      </c>
      <c r="CG96" s="24">
        <f t="shared" si="88"/>
        <v>0</v>
      </c>
      <c r="CH96" s="85">
        <f t="shared" si="89"/>
        <v>0</v>
      </c>
      <c r="CI96" s="24">
        <v>1</v>
      </c>
      <c r="CJ96" s="24">
        <v>0</v>
      </c>
      <c r="CK96" s="24">
        <v>0</v>
      </c>
      <c r="CL96" s="24">
        <f t="shared" si="90"/>
        <v>0</v>
      </c>
      <c r="CM96" s="85">
        <v>0</v>
      </c>
      <c r="CN96" s="47"/>
    </row>
    <row r="97" spans="1:92" ht="15.75" customHeight="1" thickBot="1" x14ac:dyDescent="0.3">
      <c r="A97" s="40"/>
      <c r="D97" s="23" t="s">
        <v>65</v>
      </c>
      <c r="E97" s="23"/>
      <c r="F97" s="23"/>
      <c r="G97" s="23" t="s">
        <v>131</v>
      </c>
      <c r="H97" s="24"/>
      <c r="I97" s="24">
        <v>17</v>
      </c>
      <c r="J97" s="24">
        <v>2</v>
      </c>
      <c r="K97" s="24">
        <v>15</v>
      </c>
      <c r="L97" s="55">
        <v>17</v>
      </c>
      <c r="M97" s="24">
        <v>0</v>
      </c>
      <c r="Q97" s="47"/>
      <c r="R97" s="47"/>
      <c r="S97" s="30"/>
      <c r="T97" s="23"/>
      <c r="U97" s="42" t="s">
        <v>150</v>
      </c>
      <c r="V97" s="10" t="s">
        <v>168</v>
      </c>
      <c r="W97" s="10"/>
      <c r="X97" s="10"/>
      <c r="Y97" s="10"/>
      <c r="Z97" s="10"/>
      <c r="AA97" s="10"/>
      <c r="AB97" s="10"/>
      <c r="AC97" s="42" t="s">
        <v>4</v>
      </c>
      <c r="AD97" s="42" t="s">
        <v>8</v>
      </c>
      <c r="AE97" s="42" t="s">
        <v>9</v>
      </c>
      <c r="AF97" s="42" t="s">
        <v>10</v>
      </c>
      <c r="AG97" s="114" t="s">
        <v>100</v>
      </c>
      <c r="AH97" s="114"/>
      <c r="AI97" s="42" t="s">
        <v>5</v>
      </c>
      <c r="AJ97" s="42" t="s">
        <v>7</v>
      </c>
      <c r="AK97" s="42" t="s">
        <v>6</v>
      </c>
      <c r="AL97" s="42" t="s">
        <v>101</v>
      </c>
      <c r="AM97" s="24"/>
      <c r="AN97" s="24"/>
      <c r="AO97" s="24"/>
      <c r="AP97" s="24"/>
      <c r="AQ97" s="24"/>
      <c r="AR97" s="47"/>
      <c r="AS97" s="47"/>
      <c r="AT97" s="30">
        <v>8.5</v>
      </c>
      <c r="AU97" s="23" t="s">
        <v>62</v>
      </c>
      <c r="AV97" s="23"/>
      <c r="AW97" s="23"/>
      <c r="AX97" s="30"/>
      <c r="AY97" s="24">
        <v>11</v>
      </c>
      <c r="AZ97" s="16" t="s">
        <v>21</v>
      </c>
      <c r="BA97" s="84">
        <v>0</v>
      </c>
      <c r="BB97" s="24">
        <v>0</v>
      </c>
      <c r="BC97" s="24">
        <v>0</v>
      </c>
      <c r="BD97" s="24">
        <f t="shared" si="96"/>
        <v>0</v>
      </c>
      <c r="BE97" s="85">
        <v>0</v>
      </c>
      <c r="BF97" s="84">
        <f t="shared" si="97"/>
        <v>18</v>
      </c>
      <c r="BG97" s="24">
        <f t="shared" si="98"/>
        <v>14</v>
      </c>
      <c r="BH97" s="24">
        <f t="shared" si="99"/>
        <v>7</v>
      </c>
      <c r="BI97" s="24">
        <f t="shared" si="100"/>
        <v>21</v>
      </c>
      <c r="BJ97" s="85">
        <f t="shared" si="101"/>
        <v>6</v>
      </c>
      <c r="BK97" s="24">
        <v>18</v>
      </c>
      <c r="BL97" s="24">
        <v>14</v>
      </c>
      <c r="BM97" s="24">
        <v>7</v>
      </c>
      <c r="BN97" s="24">
        <f t="shared" si="102"/>
        <v>21</v>
      </c>
      <c r="BO97" s="85">
        <v>6</v>
      </c>
      <c r="BP97" s="47"/>
      <c r="BQ97" s="47"/>
      <c r="BR97" s="30">
        <v>7</v>
      </c>
      <c r="BS97" s="23" t="s">
        <v>91</v>
      </c>
      <c r="BT97" s="23"/>
      <c r="BU97" s="23"/>
      <c r="BV97" s="23"/>
      <c r="BW97" s="24"/>
      <c r="BX97" s="23"/>
      <c r="BY97" s="84">
        <v>0</v>
      </c>
      <c r="BZ97" s="24">
        <v>0</v>
      </c>
      <c r="CA97" s="24">
        <v>0</v>
      </c>
      <c r="CB97" s="24">
        <f t="shared" si="84"/>
        <v>0</v>
      </c>
      <c r="CC97" s="85">
        <v>0</v>
      </c>
      <c r="CD97" s="84">
        <f t="shared" si="85"/>
        <v>1</v>
      </c>
      <c r="CE97" s="24">
        <f t="shared" si="86"/>
        <v>0</v>
      </c>
      <c r="CF97" s="24">
        <f t="shared" si="87"/>
        <v>0</v>
      </c>
      <c r="CG97" s="24">
        <f t="shared" si="88"/>
        <v>0</v>
      </c>
      <c r="CH97" s="85">
        <f t="shared" si="89"/>
        <v>0</v>
      </c>
      <c r="CI97" s="24">
        <v>1</v>
      </c>
      <c r="CJ97" s="24">
        <v>0</v>
      </c>
      <c r="CK97" s="24">
        <v>0</v>
      </c>
      <c r="CL97" s="24">
        <f t="shared" si="90"/>
        <v>0</v>
      </c>
      <c r="CM97" s="85">
        <v>0</v>
      </c>
      <c r="CN97" s="47"/>
    </row>
    <row r="98" spans="1:92" ht="15.75" customHeight="1" x14ac:dyDescent="0.25">
      <c r="A98" s="40"/>
      <c r="D98" s="23" t="s">
        <v>69</v>
      </c>
      <c r="E98" s="23"/>
      <c r="F98" s="23"/>
      <c r="G98" s="23" t="s">
        <v>23</v>
      </c>
      <c r="H98" s="24"/>
      <c r="I98" s="24">
        <v>17</v>
      </c>
      <c r="J98" s="24">
        <v>0</v>
      </c>
      <c r="K98" s="24">
        <v>17</v>
      </c>
      <c r="L98" s="55">
        <v>17</v>
      </c>
      <c r="M98" s="24">
        <v>0</v>
      </c>
      <c r="Q98" s="47"/>
      <c r="R98" s="47"/>
      <c r="S98" s="30"/>
      <c r="T98" s="23"/>
      <c r="U98" s="30">
        <v>7.5</v>
      </c>
      <c r="V98" s="23" t="s">
        <v>16</v>
      </c>
      <c r="W98" s="23"/>
      <c r="X98" s="23"/>
      <c r="Y98" s="23"/>
      <c r="Z98" s="24"/>
      <c r="AC98" s="24">
        <f>+AD98+AE98+AF98</f>
        <v>1</v>
      </c>
      <c r="AD98" s="24">
        <v>0</v>
      </c>
      <c r="AE98" s="24">
        <v>1</v>
      </c>
      <c r="AF98" s="24">
        <v>0</v>
      </c>
      <c r="AG98" s="115">
        <f>+(AD98*2+AF98)/(2*AC98)</f>
        <v>0</v>
      </c>
      <c r="AH98" s="115"/>
      <c r="AI98" s="24">
        <v>2</v>
      </c>
      <c r="AJ98" s="24">
        <v>0</v>
      </c>
      <c r="AK98" s="24">
        <v>0</v>
      </c>
      <c r="AL98" s="26">
        <f t="shared" ref="AL98:AL100" si="103">+AI98/AC98</f>
        <v>2</v>
      </c>
      <c r="AM98" s="24"/>
      <c r="AN98" s="24"/>
      <c r="AO98" s="24"/>
      <c r="AP98" s="24"/>
      <c r="AQ98" s="24"/>
      <c r="AR98" s="47"/>
      <c r="AS98" s="47"/>
      <c r="AT98" s="30">
        <v>7.5</v>
      </c>
      <c r="AU98" s="23" t="s">
        <v>118</v>
      </c>
      <c r="AV98" s="23"/>
      <c r="AW98" s="23"/>
      <c r="AX98" s="30"/>
      <c r="AY98" s="24">
        <v>33</v>
      </c>
      <c r="AZ98" s="16" t="s">
        <v>21</v>
      </c>
      <c r="BA98" s="84">
        <v>1</v>
      </c>
      <c r="BB98" s="24">
        <v>0</v>
      </c>
      <c r="BC98" s="24">
        <v>0</v>
      </c>
      <c r="BD98" s="24">
        <f t="shared" si="96"/>
        <v>0</v>
      </c>
      <c r="BE98" s="85">
        <v>0</v>
      </c>
      <c r="BF98" s="84">
        <f t="shared" si="97"/>
        <v>21</v>
      </c>
      <c r="BG98" s="24">
        <f t="shared" si="98"/>
        <v>1</v>
      </c>
      <c r="BH98" s="24">
        <f t="shared" si="99"/>
        <v>8</v>
      </c>
      <c r="BI98" s="24">
        <f t="shared" si="100"/>
        <v>9</v>
      </c>
      <c r="BJ98" s="85">
        <f t="shared" si="101"/>
        <v>0</v>
      </c>
      <c r="BK98" s="24">
        <v>20</v>
      </c>
      <c r="BL98" s="24">
        <v>1</v>
      </c>
      <c r="BM98" s="24">
        <v>8</v>
      </c>
      <c r="BN98" s="24">
        <f t="shared" si="102"/>
        <v>9</v>
      </c>
      <c r="BO98" s="85">
        <v>0</v>
      </c>
      <c r="BP98" s="47"/>
      <c r="BQ98" s="47"/>
      <c r="BR98" s="30">
        <v>6.5</v>
      </c>
      <c r="BS98" s="23" t="s">
        <v>71</v>
      </c>
      <c r="BT98" s="23"/>
      <c r="BU98" s="23"/>
      <c r="BV98" s="23"/>
      <c r="BW98" s="24"/>
      <c r="BX98" s="23"/>
      <c r="BY98" s="84">
        <v>0</v>
      </c>
      <c r="BZ98" s="24">
        <v>0</v>
      </c>
      <c r="CA98" s="24">
        <v>0</v>
      </c>
      <c r="CB98" s="24">
        <f t="shared" si="84"/>
        <v>0</v>
      </c>
      <c r="CC98" s="85">
        <v>0</v>
      </c>
      <c r="CD98" s="84">
        <f t="shared" si="85"/>
        <v>1</v>
      </c>
      <c r="CE98" s="24">
        <f t="shared" si="86"/>
        <v>0</v>
      </c>
      <c r="CF98" s="24">
        <f t="shared" si="87"/>
        <v>0</v>
      </c>
      <c r="CG98" s="24">
        <f t="shared" si="88"/>
        <v>0</v>
      </c>
      <c r="CH98" s="85">
        <f t="shared" si="89"/>
        <v>0</v>
      </c>
      <c r="CI98" s="24">
        <v>1</v>
      </c>
      <c r="CJ98" s="24">
        <v>0</v>
      </c>
      <c r="CK98" s="24">
        <v>0</v>
      </c>
      <c r="CL98" s="24">
        <f>+CJ98+CK98</f>
        <v>0</v>
      </c>
      <c r="CM98" s="85">
        <v>0</v>
      </c>
      <c r="CN98" s="47"/>
    </row>
    <row r="99" spans="1:92" ht="15.75" customHeight="1" thickBot="1" x14ac:dyDescent="0.3">
      <c r="A99" s="40"/>
      <c r="D99" s="23" t="s">
        <v>49</v>
      </c>
      <c r="E99" s="23"/>
      <c r="F99" s="23"/>
      <c r="G99" s="16" t="s">
        <v>138</v>
      </c>
      <c r="H99" s="24"/>
      <c r="I99" s="24">
        <v>21</v>
      </c>
      <c r="J99" s="24">
        <v>8</v>
      </c>
      <c r="K99" s="24">
        <v>8</v>
      </c>
      <c r="L99" s="55">
        <v>16</v>
      </c>
      <c r="M99" s="24">
        <v>6</v>
      </c>
      <c r="Q99" s="47"/>
      <c r="R99" s="47"/>
      <c r="S99" s="30"/>
      <c r="T99" s="23"/>
      <c r="U99" s="59">
        <v>7</v>
      </c>
      <c r="V99" s="31" t="s">
        <v>363</v>
      </c>
      <c r="W99" s="31"/>
      <c r="X99" s="31"/>
      <c r="Y99" s="31"/>
      <c r="Z99" s="43"/>
      <c r="AA99" s="3"/>
      <c r="AB99" s="3"/>
      <c r="AC99" s="24">
        <f>+AD99+AE99+AF99</f>
        <v>1</v>
      </c>
      <c r="AD99" s="24">
        <v>0</v>
      </c>
      <c r="AE99" s="24">
        <v>1</v>
      </c>
      <c r="AF99" s="24">
        <v>0</v>
      </c>
      <c r="AG99" s="115">
        <f>+(AD99*2+AF99)/(2*AC99)</f>
        <v>0</v>
      </c>
      <c r="AH99" s="115"/>
      <c r="AI99" s="24">
        <v>4</v>
      </c>
      <c r="AJ99" s="24">
        <v>0</v>
      </c>
      <c r="AK99" s="24">
        <v>0</v>
      </c>
      <c r="AL99" s="26">
        <f t="shared" si="103"/>
        <v>4</v>
      </c>
      <c r="AM99" s="24"/>
      <c r="AN99" s="24"/>
      <c r="AO99" s="24"/>
      <c r="AP99" s="24"/>
      <c r="AQ99" s="24"/>
      <c r="AR99" s="47"/>
      <c r="AS99" s="47"/>
      <c r="AT99" s="30">
        <v>7.5</v>
      </c>
      <c r="AU99" s="23" t="s">
        <v>79</v>
      </c>
      <c r="AV99" s="23"/>
      <c r="AW99" s="23"/>
      <c r="AX99" s="30"/>
      <c r="AY99" s="24">
        <v>25</v>
      </c>
      <c r="AZ99" s="16" t="s">
        <v>21</v>
      </c>
      <c r="BA99" s="84">
        <v>1</v>
      </c>
      <c r="BB99" s="24">
        <v>0</v>
      </c>
      <c r="BC99" s="24">
        <v>0</v>
      </c>
      <c r="BD99" s="24">
        <f t="shared" si="96"/>
        <v>0</v>
      </c>
      <c r="BE99" s="85">
        <v>0</v>
      </c>
      <c r="BF99" s="84">
        <f t="shared" si="97"/>
        <v>18</v>
      </c>
      <c r="BG99" s="24">
        <f t="shared" si="98"/>
        <v>3</v>
      </c>
      <c r="BH99" s="24">
        <f t="shared" si="99"/>
        <v>6</v>
      </c>
      <c r="BI99" s="24">
        <f t="shared" si="100"/>
        <v>9</v>
      </c>
      <c r="BJ99" s="85">
        <f t="shared" si="101"/>
        <v>0</v>
      </c>
      <c r="BK99" s="24">
        <v>17</v>
      </c>
      <c r="BL99" s="24">
        <v>3</v>
      </c>
      <c r="BM99" s="24">
        <v>6</v>
      </c>
      <c r="BN99" s="24">
        <f t="shared" si="102"/>
        <v>9</v>
      </c>
      <c r="BO99" s="85">
        <v>0</v>
      </c>
      <c r="BP99" s="47"/>
      <c r="BQ99" s="47"/>
      <c r="BR99" s="30">
        <v>6</v>
      </c>
      <c r="BS99" s="23" t="s">
        <v>56</v>
      </c>
      <c r="BT99" s="23"/>
      <c r="BU99" s="23"/>
      <c r="BV99" s="23"/>
      <c r="BW99" s="24"/>
      <c r="BX99" s="23"/>
      <c r="BY99" s="84">
        <v>0</v>
      </c>
      <c r="BZ99" s="24">
        <v>0</v>
      </c>
      <c r="CA99" s="24">
        <v>0</v>
      </c>
      <c r="CB99" s="24">
        <f t="shared" si="84"/>
        <v>0</v>
      </c>
      <c r="CC99" s="85">
        <v>0</v>
      </c>
      <c r="CD99" s="84">
        <f t="shared" si="85"/>
        <v>1</v>
      </c>
      <c r="CE99" s="24">
        <f t="shared" si="86"/>
        <v>0</v>
      </c>
      <c r="CF99" s="24">
        <f t="shared" si="87"/>
        <v>0</v>
      </c>
      <c r="CG99" s="24">
        <f t="shared" si="88"/>
        <v>0</v>
      </c>
      <c r="CH99" s="85">
        <f t="shared" si="89"/>
        <v>0</v>
      </c>
      <c r="CI99" s="24">
        <v>1</v>
      </c>
      <c r="CJ99" s="24">
        <v>0</v>
      </c>
      <c r="CK99" s="24">
        <v>0</v>
      </c>
      <c r="CL99" s="24">
        <f>+CJ99+CK99</f>
        <v>0</v>
      </c>
      <c r="CM99" s="85">
        <v>0</v>
      </c>
      <c r="CN99" s="47"/>
    </row>
    <row r="100" spans="1:92" ht="15.75" customHeight="1" x14ac:dyDescent="0.25">
      <c r="A100" s="40"/>
      <c r="D100" s="23" t="s">
        <v>83</v>
      </c>
      <c r="E100" s="23"/>
      <c r="F100" s="23"/>
      <c r="G100" s="23" t="s">
        <v>23</v>
      </c>
      <c r="H100" s="24"/>
      <c r="I100" s="24">
        <v>22</v>
      </c>
      <c r="J100" s="24">
        <v>3</v>
      </c>
      <c r="K100" s="24">
        <v>13</v>
      </c>
      <c r="L100" s="55">
        <v>16</v>
      </c>
      <c r="M100" s="24">
        <v>0</v>
      </c>
      <c r="Q100" s="47"/>
      <c r="R100" s="47"/>
      <c r="S100" s="30"/>
      <c r="T100" s="23"/>
      <c r="U100" s="8"/>
      <c r="V100" s="35"/>
      <c r="W100" s="34" t="s">
        <v>27</v>
      </c>
      <c r="X100" s="35"/>
      <c r="Y100" s="35"/>
      <c r="Z100" s="15"/>
      <c r="AA100" s="8"/>
      <c r="AB100" s="8"/>
      <c r="AC100" s="15">
        <f>SUM(AC98:AC99)</f>
        <v>2</v>
      </c>
      <c r="AD100" s="15">
        <f t="shared" ref="AD100:AF100" si="104">SUM(AD98:AD99)</f>
        <v>0</v>
      </c>
      <c r="AE100" s="15">
        <f t="shared" si="104"/>
        <v>2</v>
      </c>
      <c r="AF100" s="15">
        <f t="shared" si="104"/>
        <v>0</v>
      </c>
      <c r="AG100" s="118">
        <f>(2*AD100+AF100)/(2*AC100)</f>
        <v>0</v>
      </c>
      <c r="AH100" s="118"/>
      <c r="AI100" s="15">
        <f t="shared" ref="AI100" si="105">SUM(AI98:AI99)</f>
        <v>6</v>
      </c>
      <c r="AJ100" s="15">
        <f t="shared" ref="AJ100" si="106">SUM(AJ98:AJ99)</f>
        <v>0</v>
      </c>
      <c r="AK100" s="15">
        <f t="shared" ref="AK100" si="107">SUM(AK98:AK99)</f>
        <v>0</v>
      </c>
      <c r="AL100" s="36">
        <f t="shared" si="103"/>
        <v>3</v>
      </c>
      <c r="AR100" s="47"/>
      <c r="AS100" s="47"/>
      <c r="AT100" s="30">
        <v>7</v>
      </c>
      <c r="AU100" s="23" t="s">
        <v>92</v>
      </c>
      <c r="AV100" s="23"/>
      <c r="AW100" s="23"/>
      <c r="AX100" s="30"/>
      <c r="AY100" s="24">
        <v>22</v>
      </c>
      <c r="AZ100" s="16" t="s">
        <v>21</v>
      </c>
      <c r="BA100" s="84">
        <v>1</v>
      </c>
      <c r="BB100" s="24">
        <v>0</v>
      </c>
      <c r="BC100" s="24">
        <v>0</v>
      </c>
      <c r="BD100" s="24">
        <f t="shared" si="96"/>
        <v>0</v>
      </c>
      <c r="BE100" s="85">
        <v>2</v>
      </c>
      <c r="BF100" s="84">
        <f t="shared" si="97"/>
        <v>23</v>
      </c>
      <c r="BG100" s="24">
        <f t="shared" si="98"/>
        <v>3</v>
      </c>
      <c r="BH100" s="24">
        <f t="shared" si="99"/>
        <v>9</v>
      </c>
      <c r="BI100" s="24">
        <f t="shared" si="100"/>
        <v>12</v>
      </c>
      <c r="BJ100" s="85">
        <f t="shared" si="101"/>
        <v>4</v>
      </c>
      <c r="BK100" s="24">
        <v>22</v>
      </c>
      <c r="BL100" s="24">
        <v>3</v>
      </c>
      <c r="BM100" s="24">
        <v>9</v>
      </c>
      <c r="BN100" s="24">
        <f t="shared" si="102"/>
        <v>12</v>
      </c>
      <c r="BO100" s="85">
        <v>2</v>
      </c>
      <c r="BP100" s="47"/>
      <c r="BQ100" s="47"/>
      <c r="BR100" s="30">
        <v>8.5</v>
      </c>
      <c r="BS100" s="23" t="s">
        <v>63</v>
      </c>
      <c r="BT100" s="23"/>
      <c r="BU100" s="23"/>
      <c r="BV100" s="23"/>
      <c r="BW100" s="24"/>
      <c r="BX100" s="23"/>
      <c r="BY100" s="84">
        <v>0</v>
      </c>
      <c r="BZ100" s="24">
        <v>0</v>
      </c>
      <c r="CA100" s="24">
        <v>0</v>
      </c>
      <c r="CB100" s="24">
        <f t="shared" si="84"/>
        <v>0</v>
      </c>
      <c r="CC100" s="85">
        <v>0</v>
      </c>
      <c r="CD100" s="84">
        <f t="shared" si="85"/>
        <v>2</v>
      </c>
      <c r="CE100" s="24">
        <f t="shared" si="86"/>
        <v>2</v>
      </c>
      <c r="CF100" s="24">
        <f t="shared" si="87"/>
        <v>1</v>
      </c>
      <c r="CG100" s="24">
        <f t="shared" si="88"/>
        <v>3</v>
      </c>
      <c r="CH100" s="85">
        <f t="shared" si="89"/>
        <v>0</v>
      </c>
      <c r="CI100" s="24">
        <v>2</v>
      </c>
      <c r="CJ100" s="24">
        <v>2</v>
      </c>
      <c r="CK100" s="24">
        <v>1</v>
      </c>
      <c r="CL100" s="24">
        <v>3</v>
      </c>
      <c r="CM100" s="85">
        <v>0</v>
      </c>
      <c r="CN100" s="47"/>
    </row>
    <row r="101" spans="1:92" ht="15.75" customHeight="1" x14ac:dyDescent="0.25">
      <c r="A101" s="40"/>
      <c r="D101" s="23" t="s">
        <v>66</v>
      </c>
      <c r="E101" s="23"/>
      <c r="F101" s="23"/>
      <c r="G101" s="23" t="s">
        <v>131</v>
      </c>
      <c r="H101" s="24"/>
      <c r="I101" s="24">
        <v>22</v>
      </c>
      <c r="J101" s="24">
        <v>2</v>
      </c>
      <c r="K101" s="24">
        <v>14</v>
      </c>
      <c r="L101" s="55">
        <v>16</v>
      </c>
      <c r="M101" s="24">
        <v>2</v>
      </c>
      <c r="Q101" s="47"/>
      <c r="R101" s="47"/>
      <c r="S101" s="30"/>
      <c r="T101" s="23"/>
      <c r="Z101" s="24"/>
      <c r="AA101" s="24"/>
      <c r="AB101" s="24"/>
      <c r="AC101" s="24"/>
      <c r="AD101" s="24"/>
      <c r="AR101" s="47"/>
      <c r="AS101" s="47"/>
      <c r="AT101" s="30">
        <v>7</v>
      </c>
      <c r="AU101" s="23" t="s">
        <v>162</v>
      </c>
      <c r="AV101" s="23"/>
      <c r="AW101" s="23"/>
      <c r="AX101" s="30"/>
      <c r="AY101" s="24">
        <v>8</v>
      </c>
      <c r="AZ101" s="16" t="s">
        <v>21</v>
      </c>
      <c r="BA101" s="84">
        <v>0</v>
      </c>
      <c r="BB101" s="24">
        <v>0</v>
      </c>
      <c r="BC101" s="24">
        <v>0</v>
      </c>
      <c r="BD101" s="24">
        <f t="shared" si="96"/>
        <v>0</v>
      </c>
      <c r="BE101" s="85">
        <v>0</v>
      </c>
      <c r="BF101" s="84">
        <f t="shared" si="97"/>
        <v>9</v>
      </c>
      <c r="BG101" s="24">
        <f t="shared" si="98"/>
        <v>1</v>
      </c>
      <c r="BH101" s="24">
        <f t="shared" si="99"/>
        <v>5</v>
      </c>
      <c r="BI101" s="24">
        <f t="shared" si="100"/>
        <v>6</v>
      </c>
      <c r="BJ101" s="85">
        <f t="shared" si="101"/>
        <v>2</v>
      </c>
      <c r="BK101" s="24">
        <v>9</v>
      </c>
      <c r="BL101" s="24">
        <v>1</v>
      </c>
      <c r="BM101" s="24">
        <v>5</v>
      </c>
      <c r="BN101" s="24">
        <f t="shared" si="102"/>
        <v>6</v>
      </c>
      <c r="BO101" s="85">
        <v>2</v>
      </c>
      <c r="BP101" s="47"/>
      <c r="BQ101" s="47"/>
      <c r="BR101" s="30">
        <v>8.5</v>
      </c>
      <c r="BS101" s="23" t="s">
        <v>156</v>
      </c>
      <c r="BT101" s="23"/>
      <c r="BU101" s="23"/>
      <c r="BV101" s="23"/>
      <c r="BW101" s="24"/>
      <c r="BX101" s="23"/>
      <c r="BY101" s="84">
        <v>0</v>
      </c>
      <c r="BZ101" s="24">
        <v>0</v>
      </c>
      <c r="CA101" s="24">
        <v>0</v>
      </c>
      <c r="CB101" s="24">
        <f t="shared" si="84"/>
        <v>0</v>
      </c>
      <c r="CC101" s="85">
        <v>0</v>
      </c>
      <c r="CD101" s="84">
        <f t="shared" si="85"/>
        <v>1</v>
      </c>
      <c r="CE101" s="24">
        <f t="shared" si="86"/>
        <v>0</v>
      </c>
      <c r="CF101" s="24">
        <f t="shared" si="87"/>
        <v>0</v>
      </c>
      <c r="CG101" s="24">
        <f t="shared" si="88"/>
        <v>0</v>
      </c>
      <c r="CH101" s="85">
        <f t="shared" si="89"/>
        <v>0</v>
      </c>
      <c r="CI101" s="24">
        <v>1</v>
      </c>
      <c r="CJ101" s="24">
        <v>0</v>
      </c>
      <c r="CK101" s="24">
        <v>0</v>
      </c>
      <c r="CL101" s="24">
        <v>0</v>
      </c>
      <c r="CM101" s="85">
        <v>0</v>
      </c>
      <c r="CN101" s="47"/>
    </row>
    <row r="102" spans="1:92" ht="15.75" customHeight="1" x14ac:dyDescent="0.25">
      <c r="A102" s="40"/>
      <c r="D102" s="23" t="s">
        <v>143</v>
      </c>
      <c r="E102" s="23"/>
      <c r="F102" s="23"/>
      <c r="G102" s="23" t="s">
        <v>25</v>
      </c>
      <c r="H102" s="24"/>
      <c r="I102" s="24">
        <v>18</v>
      </c>
      <c r="J102" s="24">
        <v>2</v>
      </c>
      <c r="K102" s="24">
        <v>14</v>
      </c>
      <c r="L102" s="55">
        <v>16</v>
      </c>
      <c r="M102" s="24">
        <v>0</v>
      </c>
      <c r="Q102" s="47"/>
      <c r="R102" s="47"/>
      <c r="S102" s="30"/>
      <c r="T102" s="23"/>
      <c r="Z102" s="24"/>
      <c r="AA102" s="24"/>
      <c r="AB102" s="24"/>
      <c r="AC102" s="24"/>
      <c r="AD102" s="24"/>
      <c r="AR102" s="47"/>
      <c r="AS102" s="47"/>
      <c r="AT102" s="30">
        <v>7</v>
      </c>
      <c r="AU102" s="23" t="s">
        <v>91</v>
      </c>
      <c r="AV102" s="23"/>
      <c r="AW102" s="23"/>
      <c r="AX102" s="30"/>
      <c r="AY102" s="24">
        <v>24</v>
      </c>
      <c r="AZ102" s="16" t="s">
        <v>21</v>
      </c>
      <c r="BA102" s="84">
        <v>1</v>
      </c>
      <c r="BB102" s="24">
        <v>0</v>
      </c>
      <c r="BC102" s="24">
        <v>0</v>
      </c>
      <c r="BD102" s="24">
        <f t="shared" si="96"/>
        <v>0</v>
      </c>
      <c r="BE102" s="85">
        <v>0</v>
      </c>
      <c r="BF102" s="84">
        <f t="shared" si="97"/>
        <v>14</v>
      </c>
      <c r="BG102" s="24">
        <f t="shared" si="98"/>
        <v>0</v>
      </c>
      <c r="BH102" s="24">
        <f t="shared" si="99"/>
        <v>4</v>
      </c>
      <c r="BI102" s="24">
        <f t="shared" si="100"/>
        <v>4</v>
      </c>
      <c r="BJ102" s="85">
        <f t="shared" si="101"/>
        <v>0</v>
      </c>
      <c r="BK102" s="24">
        <v>13</v>
      </c>
      <c r="BL102" s="24">
        <v>0</v>
      </c>
      <c r="BM102" s="24">
        <v>4</v>
      </c>
      <c r="BN102" s="24">
        <f t="shared" si="102"/>
        <v>4</v>
      </c>
      <c r="BO102" s="85">
        <v>0</v>
      </c>
      <c r="BP102" s="47"/>
      <c r="BQ102" s="47"/>
      <c r="BR102" s="30">
        <v>6.5</v>
      </c>
      <c r="BS102" s="23" t="s">
        <v>65</v>
      </c>
      <c r="BY102" s="84">
        <v>1</v>
      </c>
      <c r="BZ102" s="24">
        <v>0</v>
      </c>
      <c r="CA102" s="24">
        <v>0</v>
      </c>
      <c r="CB102" s="24">
        <f t="shared" ref="CB102" si="108">+BZ102+CA102</f>
        <v>0</v>
      </c>
      <c r="CC102" s="85">
        <v>0</v>
      </c>
      <c r="CD102" s="84">
        <f t="shared" ref="CD102" si="109">+CI102+BY102</f>
        <v>1</v>
      </c>
      <c r="CE102" s="24">
        <f t="shared" ref="CE102" si="110">+CJ102+BZ102</f>
        <v>0</v>
      </c>
      <c r="CF102" s="24">
        <f t="shared" ref="CF102" si="111">+CK102+CA102</f>
        <v>0</v>
      </c>
      <c r="CG102" s="24">
        <f t="shared" ref="CG102" si="112">+CL102+CB102</f>
        <v>0</v>
      </c>
      <c r="CH102" s="85">
        <f t="shared" ref="CH102" si="113">+CM102+CC102</f>
        <v>0</v>
      </c>
      <c r="CI102" s="24">
        <v>0</v>
      </c>
      <c r="CJ102" s="24">
        <v>0</v>
      </c>
      <c r="CK102" s="24">
        <v>0</v>
      </c>
      <c r="CL102" s="24">
        <v>0</v>
      </c>
      <c r="CM102" s="85">
        <v>0</v>
      </c>
      <c r="CN102" s="47"/>
    </row>
    <row r="103" spans="1:92" ht="15.75" customHeight="1" x14ac:dyDescent="0.25">
      <c r="A103" s="40"/>
      <c r="D103" s="23" t="s">
        <v>178</v>
      </c>
      <c r="E103" s="23"/>
      <c r="F103" s="23"/>
      <c r="G103" s="23" t="s">
        <v>19</v>
      </c>
      <c r="H103" s="24"/>
      <c r="I103" s="24">
        <v>14</v>
      </c>
      <c r="J103" s="24">
        <v>6</v>
      </c>
      <c r="K103" s="24">
        <v>9</v>
      </c>
      <c r="L103" s="55">
        <v>15</v>
      </c>
      <c r="M103" s="24">
        <v>0</v>
      </c>
      <c r="Q103" s="47"/>
      <c r="R103" s="47"/>
      <c r="S103" s="30"/>
      <c r="T103" s="23"/>
      <c r="Z103" s="24"/>
      <c r="AA103" s="24"/>
      <c r="AB103" s="24"/>
      <c r="AC103" s="24"/>
      <c r="AD103" s="24"/>
      <c r="AR103" s="47"/>
      <c r="AS103" s="47"/>
      <c r="AT103" s="30">
        <v>6.5</v>
      </c>
      <c r="AU103" s="23" t="s">
        <v>55</v>
      </c>
      <c r="AY103" s="24">
        <v>2</v>
      </c>
      <c r="AZ103" s="16" t="s">
        <v>21</v>
      </c>
      <c r="BA103" s="84">
        <v>1</v>
      </c>
      <c r="BB103" s="24">
        <v>0</v>
      </c>
      <c r="BC103" s="24">
        <v>1</v>
      </c>
      <c r="BD103" s="24">
        <f t="shared" si="96"/>
        <v>1</v>
      </c>
      <c r="BE103" s="85">
        <v>0</v>
      </c>
      <c r="BF103" s="84">
        <f t="shared" si="97"/>
        <v>16</v>
      </c>
      <c r="BG103" s="24">
        <f t="shared" si="98"/>
        <v>0</v>
      </c>
      <c r="BH103" s="24">
        <f t="shared" si="99"/>
        <v>3</v>
      </c>
      <c r="BI103" s="24">
        <f t="shared" si="100"/>
        <v>3</v>
      </c>
      <c r="BJ103" s="85">
        <f t="shared" si="101"/>
        <v>4</v>
      </c>
      <c r="BK103" s="24">
        <v>15</v>
      </c>
      <c r="BL103" s="24">
        <v>0</v>
      </c>
      <c r="BM103" s="24">
        <v>2</v>
      </c>
      <c r="BN103" s="24">
        <f t="shared" si="102"/>
        <v>2</v>
      </c>
      <c r="BO103" s="85">
        <v>4</v>
      </c>
      <c r="BP103" s="47"/>
      <c r="BQ103" s="47"/>
      <c r="BR103" s="30">
        <v>8.5</v>
      </c>
      <c r="BS103" s="23" t="s">
        <v>88</v>
      </c>
      <c r="BT103" s="23"/>
      <c r="BU103" s="23"/>
      <c r="BV103" s="23"/>
      <c r="BW103" s="24"/>
      <c r="BX103" s="23"/>
      <c r="BY103" s="84">
        <v>0</v>
      </c>
      <c r="BZ103" s="24">
        <v>0</v>
      </c>
      <c r="CA103" s="24">
        <v>0</v>
      </c>
      <c r="CB103" s="24">
        <f t="shared" ref="CB103:CB114" si="114">+BZ103+CA103</f>
        <v>0</v>
      </c>
      <c r="CC103" s="85">
        <v>0</v>
      </c>
      <c r="CD103" s="84">
        <f t="shared" ref="CD103:CD117" si="115">+CI103+BY103</f>
        <v>1</v>
      </c>
      <c r="CE103" s="24">
        <f t="shared" ref="CE103:CE117" si="116">+CJ103+BZ103</f>
        <v>1</v>
      </c>
      <c r="CF103" s="24">
        <f t="shared" ref="CF103:CF117" si="117">+CK103+CA103</f>
        <v>0</v>
      </c>
      <c r="CG103" s="24">
        <f t="shared" ref="CG103:CG117" si="118">+CL103+CB103</f>
        <v>1</v>
      </c>
      <c r="CH103" s="85">
        <f t="shared" ref="CH103:CH117" si="119">+CM103+CC103</f>
        <v>0</v>
      </c>
      <c r="CI103" s="24">
        <v>1</v>
      </c>
      <c r="CJ103" s="24">
        <v>1</v>
      </c>
      <c r="CK103" s="24">
        <v>0</v>
      </c>
      <c r="CL103" s="24">
        <v>1</v>
      </c>
      <c r="CM103" s="85">
        <v>0</v>
      </c>
      <c r="CN103" s="47"/>
    </row>
    <row r="104" spans="1:92" ht="15.75" customHeight="1" x14ac:dyDescent="0.25">
      <c r="A104" s="40"/>
      <c r="D104" s="23" t="s">
        <v>156</v>
      </c>
      <c r="E104" s="23"/>
      <c r="F104" s="23"/>
      <c r="G104" s="23" t="s">
        <v>131</v>
      </c>
      <c r="H104" s="24"/>
      <c r="I104" s="24">
        <v>21</v>
      </c>
      <c r="J104" s="24">
        <v>5</v>
      </c>
      <c r="K104" s="24">
        <v>10</v>
      </c>
      <c r="L104" s="55">
        <v>15</v>
      </c>
      <c r="M104" s="24">
        <v>8</v>
      </c>
      <c r="Q104" s="47"/>
      <c r="R104" s="47"/>
      <c r="T104" s="23"/>
      <c r="Z104" s="24"/>
      <c r="AA104" s="24"/>
      <c r="AB104" s="24"/>
      <c r="AC104" s="24"/>
      <c r="AD104" s="24"/>
      <c r="AR104" s="47"/>
      <c r="AS104" s="47"/>
      <c r="AT104" s="30">
        <v>6</v>
      </c>
      <c r="AU104" s="23" t="s">
        <v>155</v>
      </c>
      <c r="AV104" s="23"/>
      <c r="AW104" s="23"/>
      <c r="AX104" s="30"/>
      <c r="AY104" s="24">
        <v>7</v>
      </c>
      <c r="AZ104" s="16" t="s">
        <v>21</v>
      </c>
      <c r="BA104" s="84">
        <v>1</v>
      </c>
      <c r="BB104" s="24">
        <v>0</v>
      </c>
      <c r="BC104" s="24">
        <v>0</v>
      </c>
      <c r="BD104" s="24">
        <f t="shared" si="96"/>
        <v>0</v>
      </c>
      <c r="BE104" s="85">
        <v>0</v>
      </c>
      <c r="BF104" s="84">
        <f t="shared" si="97"/>
        <v>18</v>
      </c>
      <c r="BG104" s="24">
        <f t="shared" si="98"/>
        <v>3</v>
      </c>
      <c r="BH104" s="24">
        <f t="shared" si="99"/>
        <v>4</v>
      </c>
      <c r="BI104" s="24">
        <f t="shared" si="100"/>
        <v>7</v>
      </c>
      <c r="BJ104" s="85">
        <f t="shared" si="101"/>
        <v>0</v>
      </c>
      <c r="BK104" s="24">
        <v>17</v>
      </c>
      <c r="BL104" s="24">
        <v>3</v>
      </c>
      <c r="BM104" s="24">
        <v>4</v>
      </c>
      <c r="BN104" s="24">
        <f t="shared" si="102"/>
        <v>7</v>
      </c>
      <c r="BO104" s="85">
        <v>0</v>
      </c>
      <c r="BP104" s="47"/>
      <c r="BQ104" s="47"/>
      <c r="BR104" s="30">
        <v>7.5</v>
      </c>
      <c r="BS104" s="23" t="s">
        <v>39</v>
      </c>
      <c r="BT104" s="23"/>
      <c r="BU104" s="23"/>
      <c r="BV104" s="23"/>
      <c r="BW104" s="24"/>
      <c r="BX104" s="23"/>
      <c r="BY104" s="84">
        <v>0</v>
      </c>
      <c r="BZ104" s="24">
        <v>0</v>
      </c>
      <c r="CA104" s="24">
        <v>0</v>
      </c>
      <c r="CB104" s="24">
        <f t="shared" si="114"/>
        <v>0</v>
      </c>
      <c r="CC104" s="85">
        <v>0</v>
      </c>
      <c r="CD104" s="84">
        <f t="shared" si="115"/>
        <v>2</v>
      </c>
      <c r="CE104" s="24">
        <f t="shared" si="116"/>
        <v>0</v>
      </c>
      <c r="CF104" s="24">
        <f t="shared" si="117"/>
        <v>0</v>
      </c>
      <c r="CG104" s="24">
        <f t="shared" si="118"/>
        <v>0</v>
      </c>
      <c r="CH104" s="85">
        <f t="shared" si="119"/>
        <v>0</v>
      </c>
      <c r="CI104" s="24">
        <v>2</v>
      </c>
      <c r="CJ104" s="24">
        <v>0</v>
      </c>
      <c r="CK104" s="24">
        <v>0</v>
      </c>
      <c r="CL104" s="24">
        <v>0</v>
      </c>
      <c r="CM104" s="85">
        <v>0</v>
      </c>
      <c r="CN104" s="47"/>
    </row>
    <row r="105" spans="1:92" ht="15.75" customHeight="1" thickBot="1" x14ac:dyDescent="0.3">
      <c r="A105" s="40"/>
      <c r="D105" s="23" t="s">
        <v>104</v>
      </c>
      <c r="E105" s="23"/>
      <c r="F105" s="23"/>
      <c r="G105" s="23" t="s">
        <v>25</v>
      </c>
      <c r="H105" s="24"/>
      <c r="I105" s="24">
        <v>19</v>
      </c>
      <c r="J105" s="24">
        <v>2</v>
      </c>
      <c r="K105" s="24">
        <v>13</v>
      </c>
      <c r="L105" s="55">
        <v>15</v>
      </c>
      <c r="M105" s="24">
        <v>4</v>
      </c>
      <c r="Q105" s="47"/>
      <c r="R105" s="47"/>
      <c r="T105" s="23"/>
      <c r="Z105" s="24"/>
      <c r="AA105" s="24"/>
      <c r="AB105" s="24"/>
      <c r="AC105" s="24"/>
      <c r="AD105" s="24"/>
      <c r="AR105" s="47"/>
      <c r="AS105" s="47"/>
      <c r="AT105" s="17" t="s">
        <v>85</v>
      </c>
      <c r="AU105" s="17"/>
      <c r="AV105" s="17"/>
      <c r="AW105" s="17"/>
      <c r="AX105" s="17"/>
      <c r="AY105" s="17"/>
      <c r="AZ105" s="17"/>
      <c r="BA105" s="88">
        <f>SUM(BA93:BA104)</f>
        <v>11</v>
      </c>
      <c r="BB105" s="25">
        <f t="shared" ref="BB105" si="120">SUM(BB93:BB104)</f>
        <v>1</v>
      </c>
      <c r="BC105" s="25">
        <f>SUM(BC93:BC104)</f>
        <v>2</v>
      </c>
      <c r="BD105" s="25">
        <f>+BC105+BB105</f>
        <v>3</v>
      </c>
      <c r="BE105" s="89">
        <f>SUM(BE93:BE104)</f>
        <v>4</v>
      </c>
      <c r="BF105" s="88">
        <f>SUM(BF93:BF104)</f>
        <v>253</v>
      </c>
      <c r="BG105" s="25">
        <f t="shared" ref="BG105" si="121">SUM(BG93:BG104)</f>
        <v>51</v>
      </c>
      <c r="BH105" s="25">
        <f>SUM(BH93:BH104)</f>
        <v>83</v>
      </c>
      <c r="BI105" s="25">
        <f>+BH105+BG105</f>
        <v>134</v>
      </c>
      <c r="BJ105" s="89">
        <f>SUM(BJ93:BJ104)</f>
        <v>30</v>
      </c>
      <c r="BK105" s="25">
        <f>SUM(BK93:BK104)</f>
        <v>242</v>
      </c>
      <c r="BL105" s="25">
        <f t="shared" ref="BL105" si="122">SUM(BL93:BL104)</f>
        <v>50</v>
      </c>
      <c r="BM105" s="25">
        <f>SUM(BM93:BM104)</f>
        <v>81</v>
      </c>
      <c r="BN105" s="25">
        <f>+BM105+BL105</f>
        <v>131</v>
      </c>
      <c r="BO105" s="89">
        <f>SUM(BO93:BO104)</f>
        <v>26</v>
      </c>
      <c r="BP105" s="47"/>
      <c r="BQ105" s="47"/>
      <c r="BR105" s="30">
        <v>8.5</v>
      </c>
      <c r="BS105" s="23" t="s">
        <v>171</v>
      </c>
      <c r="BT105" s="23"/>
      <c r="BU105" s="23"/>
      <c r="BV105" s="23"/>
      <c r="BW105" s="24"/>
      <c r="BX105" s="23"/>
      <c r="BY105" s="84">
        <v>0</v>
      </c>
      <c r="BZ105" s="24">
        <v>0</v>
      </c>
      <c r="CA105" s="24">
        <v>0</v>
      </c>
      <c r="CB105" s="24">
        <f t="shared" si="114"/>
        <v>0</v>
      </c>
      <c r="CC105" s="85">
        <v>0</v>
      </c>
      <c r="CD105" s="84">
        <f t="shared" si="115"/>
        <v>1</v>
      </c>
      <c r="CE105" s="24">
        <f t="shared" si="116"/>
        <v>1</v>
      </c>
      <c r="CF105" s="24">
        <f t="shared" si="117"/>
        <v>0</v>
      </c>
      <c r="CG105" s="24">
        <f t="shared" si="118"/>
        <v>1</v>
      </c>
      <c r="CH105" s="85">
        <f t="shared" si="119"/>
        <v>0</v>
      </c>
      <c r="CI105" s="24">
        <v>1</v>
      </c>
      <c r="CJ105" s="24">
        <v>1</v>
      </c>
      <c r="CK105" s="24">
        <v>0</v>
      </c>
      <c r="CL105" s="24">
        <v>1</v>
      </c>
      <c r="CM105" s="85">
        <v>0</v>
      </c>
      <c r="CN105" s="47"/>
    </row>
    <row r="106" spans="1:92" ht="15.75" customHeight="1" x14ac:dyDescent="0.25">
      <c r="A106" s="40"/>
      <c r="Q106" s="47"/>
      <c r="R106" s="47"/>
      <c r="AR106" s="47"/>
      <c r="AS106" s="47"/>
      <c r="AT106" s="19" t="s">
        <v>161</v>
      </c>
      <c r="AU106" s="19"/>
      <c r="AV106" s="19"/>
      <c r="AW106" s="19"/>
      <c r="AX106" s="19"/>
      <c r="AY106" s="16" t="s">
        <v>74</v>
      </c>
      <c r="BA106" s="84">
        <v>5</v>
      </c>
      <c r="BB106" s="24">
        <v>2</v>
      </c>
      <c r="BC106" s="24">
        <v>3</v>
      </c>
      <c r="BD106" s="24">
        <f t="shared" ref="BD106:BD117" si="123">+BB106+BC106</f>
        <v>5</v>
      </c>
      <c r="BE106" s="85">
        <v>0</v>
      </c>
      <c r="BF106" s="84">
        <f t="shared" ref="BF106:BF117" si="124">+BK106+BA106</f>
        <v>72.5</v>
      </c>
      <c r="BG106" s="24">
        <f t="shared" ref="BG106:BG117" si="125">+BL106+BB106</f>
        <v>27</v>
      </c>
      <c r="BH106" s="24">
        <f t="shared" ref="BH106:BH117" si="126">+BM106+BC106</f>
        <v>29</v>
      </c>
      <c r="BI106" s="24">
        <f t="shared" ref="BI106:BI117" si="127">+BN106+BD106</f>
        <v>56</v>
      </c>
      <c r="BJ106" s="85">
        <f t="shared" ref="BJ106:BJ117" si="128">+BO106+BE106</f>
        <v>6</v>
      </c>
      <c r="BK106" s="15">
        <v>67.5</v>
      </c>
      <c r="BL106" s="15">
        <v>25</v>
      </c>
      <c r="BM106" s="15">
        <v>26</v>
      </c>
      <c r="BN106" s="15">
        <f t="shared" ref="BN106:BN117" si="129">+BL106+BM106</f>
        <v>51</v>
      </c>
      <c r="BO106" s="87">
        <v>6</v>
      </c>
      <c r="BP106" s="47"/>
      <c r="BQ106" s="47"/>
      <c r="BR106" s="30">
        <v>7.5</v>
      </c>
      <c r="BS106" s="23" t="s">
        <v>41</v>
      </c>
      <c r="BT106" s="23"/>
      <c r="BU106" s="23"/>
      <c r="BV106" s="23"/>
      <c r="BW106" s="24"/>
      <c r="BX106" s="23"/>
      <c r="BY106" s="84">
        <v>1</v>
      </c>
      <c r="BZ106" s="24">
        <v>0</v>
      </c>
      <c r="CA106" s="24">
        <v>1</v>
      </c>
      <c r="CB106" s="24">
        <f t="shared" si="114"/>
        <v>1</v>
      </c>
      <c r="CC106" s="85">
        <v>0</v>
      </c>
      <c r="CD106" s="84">
        <f t="shared" si="115"/>
        <v>4</v>
      </c>
      <c r="CE106" s="24">
        <f t="shared" si="116"/>
        <v>3</v>
      </c>
      <c r="CF106" s="24">
        <f t="shared" si="117"/>
        <v>2</v>
      </c>
      <c r="CG106" s="24">
        <f t="shared" si="118"/>
        <v>5</v>
      </c>
      <c r="CH106" s="85">
        <f t="shared" si="119"/>
        <v>0</v>
      </c>
      <c r="CI106" s="24">
        <v>3</v>
      </c>
      <c r="CJ106" s="24">
        <v>3</v>
      </c>
      <c r="CK106" s="24">
        <v>1</v>
      </c>
      <c r="CL106" s="24">
        <v>4</v>
      </c>
      <c r="CM106" s="85">
        <v>0</v>
      </c>
      <c r="CN106" s="47"/>
    </row>
    <row r="107" spans="1:92" ht="15.75" customHeight="1" x14ac:dyDescent="0.25">
      <c r="A107" s="40"/>
      <c r="Q107" s="47"/>
      <c r="R107" s="47"/>
      <c r="S107" s="23"/>
      <c r="T107" s="23"/>
      <c r="U107" s="23"/>
      <c r="V107" s="24"/>
      <c r="W107" s="24"/>
      <c r="X107" s="24"/>
      <c r="Y107" s="24"/>
      <c r="Z107" s="24"/>
      <c r="AA107" s="24"/>
      <c r="AB107" s="24"/>
      <c r="AC107" s="24"/>
      <c r="AD107" s="24"/>
      <c r="AF107" s="23"/>
      <c r="AG107" s="23"/>
      <c r="AH107" s="23"/>
      <c r="AI107" s="24"/>
      <c r="AJ107" s="24"/>
      <c r="AK107" s="24"/>
      <c r="AL107" s="24"/>
      <c r="AM107" s="24"/>
      <c r="AN107" s="24"/>
      <c r="AO107" s="24"/>
      <c r="AP107" s="24"/>
      <c r="AQ107" s="24"/>
      <c r="AR107" s="47"/>
      <c r="AS107" s="47"/>
      <c r="AT107" s="30">
        <v>7.5</v>
      </c>
      <c r="AU107" s="23" t="s">
        <v>16</v>
      </c>
      <c r="AV107" s="23"/>
      <c r="AW107" s="23"/>
      <c r="AX107" s="23"/>
      <c r="AY107" s="24"/>
      <c r="AZ107" s="23" t="s">
        <v>17</v>
      </c>
      <c r="BA107" s="84">
        <v>1</v>
      </c>
      <c r="BB107" s="24">
        <v>0</v>
      </c>
      <c r="BC107" s="24">
        <v>0</v>
      </c>
      <c r="BD107" s="24">
        <f t="shared" si="123"/>
        <v>0</v>
      </c>
      <c r="BE107" s="85">
        <v>0</v>
      </c>
      <c r="BF107" s="84">
        <f t="shared" si="124"/>
        <v>20</v>
      </c>
      <c r="BG107" s="24">
        <f t="shared" si="125"/>
        <v>0</v>
      </c>
      <c r="BH107" s="24">
        <f t="shared" si="126"/>
        <v>0</v>
      </c>
      <c r="BI107" s="24">
        <f t="shared" si="127"/>
        <v>0</v>
      </c>
      <c r="BJ107" s="85">
        <f t="shared" si="128"/>
        <v>2</v>
      </c>
      <c r="BK107" s="24">
        <v>19</v>
      </c>
      <c r="BL107" s="24">
        <v>0</v>
      </c>
      <c r="BM107" s="24">
        <v>0</v>
      </c>
      <c r="BN107" s="24">
        <f t="shared" si="129"/>
        <v>0</v>
      </c>
      <c r="BO107" s="85">
        <v>2</v>
      </c>
      <c r="BP107" s="47"/>
      <c r="BQ107" s="47"/>
      <c r="BR107" s="30">
        <v>6.5</v>
      </c>
      <c r="BS107" s="23" t="s">
        <v>72</v>
      </c>
      <c r="BT107" s="23"/>
      <c r="BU107" s="23"/>
      <c r="BV107" s="23"/>
      <c r="BW107" s="24"/>
      <c r="BX107" s="23"/>
      <c r="BY107" s="84">
        <v>1</v>
      </c>
      <c r="BZ107" s="24">
        <v>0</v>
      </c>
      <c r="CA107" s="24">
        <v>0</v>
      </c>
      <c r="CB107" s="24">
        <f t="shared" si="114"/>
        <v>0</v>
      </c>
      <c r="CC107" s="85">
        <v>0</v>
      </c>
      <c r="CD107" s="84">
        <f t="shared" si="115"/>
        <v>2</v>
      </c>
      <c r="CE107" s="24">
        <f t="shared" si="116"/>
        <v>0</v>
      </c>
      <c r="CF107" s="24">
        <f t="shared" si="117"/>
        <v>0</v>
      </c>
      <c r="CG107" s="24">
        <f t="shared" si="118"/>
        <v>0</v>
      </c>
      <c r="CH107" s="85">
        <f t="shared" si="119"/>
        <v>0</v>
      </c>
      <c r="CI107" s="24">
        <v>1</v>
      </c>
      <c r="CJ107" s="24">
        <v>0</v>
      </c>
      <c r="CK107" s="24">
        <v>0</v>
      </c>
      <c r="CL107" s="24">
        <v>0</v>
      </c>
      <c r="CM107" s="85">
        <v>0</v>
      </c>
      <c r="CN107" s="47"/>
    </row>
    <row r="108" spans="1:92" ht="15.75" customHeight="1" thickBot="1" x14ac:dyDescent="0.3">
      <c r="A108" s="40"/>
      <c r="D108" s="2" t="s">
        <v>109</v>
      </c>
      <c r="E108" s="2"/>
      <c r="F108" s="2"/>
      <c r="G108" s="4" t="s">
        <v>2</v>
      </c>
      <c r="H108" s="4"/>
      <c r="I108" s="4" t="s">
        <v>4</v>
      </c>
      <c r="J108" s="4" t="s">
        <v>29</v>
      </c>
      <c r="K108" s="4" t="s">
        <v>30</v>
      </c>
      <c r="L108" s="4" t="s">
        <v>31</v>
      </c>
      <c r="M108" s="56" t="s">
        <v>3</v>
      </c>
      <c r="Q108" s="47"/>
      <c r="R108" s="47"/>
      <c r="S108" s="30"/>
      <c r="T108" s="23"/>
      <c r="U108" s="117" t="s">
        <v>751</v>
      </c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24"/>
      <c r="AN108" s="24"/>
      <c r="AO108" s="24"/>
      <c r="AP108" s="24"/>
      <c r="AQ108" s="24"/>
      <c r="AR108" s="47"/>
      <c r="AS108" s="47"/>
      <c r="AT108" s="30">
        <v>9.5</v>
      </c>
      <c r="AU108" s="23" t="s">
        <v>61</v>
      </c>
      <c r="AV108" s="23"/>
      <c r="AW108" s="23"/>
      <c r="AX108" s="23"/>
      <c r="AY108" s="24">
        <v>5</v>
      </c>
      <c r="AZ108" s="23" t="s">
        <v>17</v>
      </c>
      <c r="BA108" s="84">
        <v>1</v>
      </c>
      <c r="BB108" s="24">
        <v>1</v>
      </c>
      <c r="BC108" s="24">
        <v>0</v>
      </c>
      <c r="BD108" s="24">
        <f t="shared" si="123"/>
        <v>1</v>
      </c>
      <c r="BE108" s="85">
        <v>0</v>
      </c>
      <c r="BF108" s="84">
        <f t="shared" si="124"/>
        <v>19</v>
      </c>
      <c r="BG108" s="24">
        <f t="shared" si="125"/>
        <v>19</v>
      </c>
      <c r="BH108" s="24">
        <f t="shared" si="126"/>
        <v>16</v>
      </c>
      <c r="BI108" s="24">
        <f t="shared" si="127"/>
        <v>35</v>
      </c>
      <c r="BJ108" s="85">
        <f t="shared" si="128"/>
        <v>4</v>
      </c>
      <c r="BK108" s="24">
        <v>18</v>
      </c>
      <c r="BL108" s="24">
        <v>18</v>
      </c>
      <c r="BM108" s="24">
        <v>16</v>
      </c>
      <c r="BN108" s="24">
        <f t="shared" si="129"/>
        <v>34</v>
      </c>
      <c r="BO108" s="85">
        <v>4</v>
      </c>
      <c r="BP108" s="47"/>
      <c r="BQ108" s="47"/>
      <c r="BR108" s="30">
        <v>9</v>
      </c>
      <c r="BS108" s="23" t="s">
        <v>112</v>
      </c>
      <c r="BT108" s="23"/>
      <c r="BU108" s="23"/>
      <c r="BV108" s="23"/>
      <c r="BW108" s="24"/>
      <c r="BX108" s="23"/>
      <c r="BY108" s="84">
        <v>0</v>
      </c>
      <c r="BZ108" s="24">
        <v>0</v>
      </c>
      <c r="CA108" s="24">
        <v>0</v>
      </c>
      <c r="CB108" s="24">
        <f t="shared" si="114"/>
        <v>0</v>
      </c>
      <c r="CC108" s="85">
        <v>0</v>
      </c>
      <c r="CD108" s="84">
        <f t="shared" si="115"/>
        <v>1</v>
      </c>
      <c r="CE108" s="24">
        <f t="shared" si="116"/>
        <v>0</v>
      </c>
      <c r="CF108" s="24">
        <f t="shared" si="117"/>
        <v>0</v>
      </c>
      <c r="CG108" s="24">
        <f t="shared" si="118"/>
        <v>0</v>
      </c>
      <c r="CH108" s="85">
        <f t="shared" si="119"/>
        <v>0</v>
      </c>
      <c r="CI108" s="24">
        <v>1</v>
      </c>
      <c r="CJ108" s="24">
        <v>0</v>
      </c>
      <c r="CK108" s="24">
        <v>0</v>
      </c>
      <c r="CL108" s="24">
        <v>0</v>
      </c>
      <c r="CM108" s="85">
        <v>0</v>
      </c>
      <c r="CN108" s="47"/>
    </row>
    <row r="109" spans="1:92" ht="15.75" customHeight="1" x14ac:dyDescent="0.25">
      <c r="A109" s="40"/>
      <c r="D109" s="23" t="s">
        <v>172</v>
      </c>
      <c r="E109" s="23"/>
      <c r="F109" s="23"/>
      <c r="G109" s="16" t="s">
        <v>19</v>
      </c>
      <c r="I109" s="24">
        <v>22</v>
      </c>
      <c r="J109" s="24">
        <v>9</v>
      </c>
      <c r="K109" s="24">
        <v>19</v>
      </c>
      <c r="L109" s="24">
        <v>28</v>
      </c>
      <c r="M109" s="55">
        <v>14</v>
      </c>
      <c r="Q109" s="47"/>
      <c r="R109" s="47"/>
      <c r="S109" s="30"/>
      <c r="T109" s="23"/>
      <c r="Z109" s="24"/>
      <c r="AA109" s="24"/>
      <c r="AB109" s="24"/>
      <c r="AC109" s="24"/>
      <c r="AD109" s="24"/>
      <c r="AF109" s="30"/>
      <c r="AG109" s="23"/>
      <c r="AM109" s="24"/>
      <c r="AN109" s="24"/>
      <c r="AO109" s="24"/>
      <c r="AP109" s="24"/>
      <c r="AQ109" s="24"/>
      <c r="AR109" s="47"/>
      <c r="AS109" s="47"/>
      <c r="AT109" s="30">
        <v>8.5</v>
      </c>
      <c r="AU109" s="23" t="s">
        <v>37</v>
      </c>
      <c r="AV109" s="23"/>
      <c r="AW109" s="23"/>
      <c r="AX109" s="23"/>
      <c r="AY109" s="24">
        <v>7</v>
      </c>
      <c r="AZ109" s="23" t="s">
        <v>17</v>
      </c>
      <c r="BA109" s="84">
        <v>0</v>
      </c>
      <c r="BB109" s="24">
        <v>0</v>
      </c>
      <c r="BC109" s="24">
        <v>0</v>
      </c>
      <c r="BD109" s="24">
        <f t="shared" si="123"/>
        <v>0</v>
      </c>
      <c r="BE109" s="85">
        <v>0</v>
      </c>
      <c r="BF109" s="84">
        <f t="shared" si="124"/>
        <v>18</v>
      </c>
      <c r="BG109" s="24">
        <f t="shared" si="125"/>
        <v>6</v>
      </c>
      <c r="BH109" s="24">
        <f t="shared" si="126"/>
        <v>15</v>
      </c>
      <c r="BI109" s="24">
        <f t="shared" si="127"/>
        <v>21</v>
      </c>
      <c r="BJ109" s="85">
        <f t="shared" si="128"/>
        <v>6</v>
      </c>
      <c r="BK109" s="24">
        <v>18</v>
      </c>
      <c r="BL109" s="24">
        <v>6</v>
      </c>
      <c r="BM109" s="24">
        <v>15</v>
      </c>
      <c r="BN109" s="24">
        <f t="shared" si="129"/>
        <v>21</v>
      </c>
      <c r="BO109" s="85">
        <v>6</v>
      </c>
      <c r="BP109" s="47"/>
      <c r="BQ109" s="47"/>
      <c r="BR109" s="30">
        <v>7</v>
      </c>
      <c r="BS109" s="23" t="s">
        <v>44</v>
      </c>
      <c r="BT109" s="23"/>
      <c r="BU109" s="23"/>
      <c r="BV109" s="23"/>
      <c r="BW109" s="24"/>
      <c r="BX109" s="23"/>
      <c r="BY109" s="84">
        <v>0</v>
      </c>
      <c r="BZ109" s="24">
        <v>0</v>
      </c>
      <c r="CA109" s="24">
        <v>0</v>
      </c>
      <c r="CB109" s="24">
        <f t="shared" si="114"/>
        <v>0</v>
      </c>
      <c r="CC109" s="85">
        <v>0</v>
      </c>
      <c r="CD109" s="84">
        <f t="shared" si="115"/>
        <v>1</v>
      </c>
      <c r="CE109" s="24">
        <f t="shared" si="116"/>
        <v>0</v>
      </c>
      <c r="CF109" s="24">
        <f t="shared" si="117"/>
        <v>0</v>
      </c>
      <c r="CG109" s="24">
        <f t="shared" si="118"/>
        <v>0</v>
      </c>
      <c r="CH109" s="85">
        <f t="shared" si="119"/>
        <v>0</v>
      </c>
      <c r="CI109" s="24">
        <v>1</v>
      </c>
      <c r="CJ109" s="24">
        <v>0</v>
      </c>
      <c r="CK109" s="24">
        <v>0</v>
      </c>
      <c r="CL109" s="24">
        <v>0</v>
      </c>
      <c r="CM109" s="85">
        <v>0</v>
      </c>
      <c r="CN109" s="47"/>
    </row>
    <row r="110" spans="1:92" ht="15.75" customHeight="1" thickBot="1" x14ac:dyDescent="0.3">
      <c r="A110" s="40"/>
      <c r="D110" s="23" t="s">
        <v>78</v>
      </c>
      <c r="E110" s="23"/>
      <c r="F110" s="23"/>
      <c r="G110" s="16" t="s">
        <v>23</v>
      </c>
      <c r="I110" s="24">
        <v>19</v>
      </c>
      <c r="J110" s="24">
        <v>31</v>
      </c>
      <c r="K110" s="24">
        <v>9</v>
      </c>
      <c r="L110" s="24">
        <v>40</v>
      </c>
      <c r="M110" s="55">
        <v>10</v>
      </c>
      <c r="Q110" s="47"/>
      <c r="R110" s="47"/>
      <c r="S110" s="30"/>
      <c r="T110" s="23"/>
      <c r="U110" s="42" t="s">
        <v>150</v>
      </c>
      <c r="V110" s="10" t="s">
        <v>168</v>
      </c>
      <c r="W110" s="10"/>
      <c r="X110" s="10"/>
      <c r="Y110" s="10"/>
      <c r="Z110" s="10"/>
      <c r="AA110" s="10"/>
      <c r="AB110" s="10"/>
      <c r="AC110" s="42" t="s">
        <v>4</v>
      </c>
      <c r="AD110" s="42" t="s">
        <v>8</v>
      </c>
      <c r="AE110" s="42" t="s">
        <v>9</v>
      </c>
      <c r="AF110" s="42" t="s">
        <v>10</v>
      </c>
      <c r="AG110" s="42" t="s">
        <v>100</v>
      </c>
      <c r="AH110" s="42"/>
      <c r="AI110" s="42" t="s">
        <v>5</v>
      </c>
      <c r="AJ110" s="42" t="s">
        <v>7</v>
      </c>
      <c r="AK110" s="42" t="s">
        <v>6</v>
      </c>
      <c r="AL110" s="42" t="s">
        <v>101</v>
      </c>
      <c r="AM110" s="24"/>
      <c r="AN110" s="24"/>
      <c r="AO110" s="24"/>
      <c r="AP110" s="24"/>
      <c r="AQ110" s="24"/>
      <c r="AR110" s="47"/>
      <c r="AS110" s="47"/>
      <c r="AT110" s="30">
        <v>8</v>
      </c>
      <c r="AU110" s="23" t="s">
        <v>165</v>
      </c>
      <c r="AV110" s="23"/>
      <c r="AW110" s="23"/>
      <c r="AX110" s="23"/>
      <c r="AY110" s="24">
        <v>10</v>
      </c>
      <c r="AZ110" s="16" t="s">
        <v>17</v>
      </c>
      <c r="BA110" s="84">
        <v>0</v>
      </c>
      <c r="BB110" s="24">
        <v>0</v>
      </c>
      <c r="BC110" s="24">
        <v>0</v>
      </c>
      <c r="BD110" s="24">
        <f t="shared" si="123"/>
        <v>0</v>
      </c>
      <c r="BE110" s="85">
        <v>0</v>
      </c>
      <c r="BF110" s="84">
        <f t="shared" si="124"/>
        <v>9</v>
      </c>
      <c r="BG110" s="24">
        <f t="shared" si="125"/>
        <v>1</v>
      </c>
      <c r="BH110" s="24">
        <f t="shared" si="126"/>
        <v>6</v>
      </c>
      <c r="BI110" s="24">
        <f t="shared" si="127"/>
        <v>7</v>
      </c>
      <c r="BJ110" s="85">
        <f t="shared" si="128"/>
        <v>0</v>
      </c>
      <c r="BK110" s="24">
        <v>9</v>
      </c>
      <c r="BL110" s="24">
        <v>1</v>
      </c>
      <c r="BM110" s="24">
        <v>6</v>
      </c>
      <c r="BN110" s="24">
        <f t="shared" si="129"/>
        <v>7</v>
      </c>
      <c r="BO110" s="85">
        <v>0</v>
      </c>
      <c r="BP110" s="47"/>
      <c r="BQ110" s="47"/>
      <c r="BR110" s="30">
        <v>6</v>
      </c>
      <c r="BS110" s="23" t="s">
        <v>145</v>
      </c>
      <c r="BT110" s="23"/>
      <c r="BU110" s="23"/>
      <c r="BV110" s="23"/>
      <c r="BW110" s="24"/>
      <c r="BX110" s="23"/>
      <c r="BY110" s="84">
        <v>0</v>
      </c>
      <c r="BZ110" s="24">
        <v>0</v>
      </c>
      <c r="CA110" s="24">
        <v>0</v>
      </c>
      <c r="CB110" s="24">
        <f t="shared" si="114"/>
        <v>0</v>
      </c>
      <c r="CC110" s="85">
        <v>0</v>
      </c>
      <c r="CD110" s="84">
        <f t="shared" si="115"/>
        <v>1</v>
      </c>
      <c r="CE110" s="24">
        <f t="shared" si="116"/>
        <v>0</v>
      </c>
      <c r="CF110" s="24">
        <f t="shared" si="117"/>
        <v>0</v>
      </c>
      <c r="CG110" s="24">
        <f t="shared" si="118"/>
        <v>0</v>
      </c>
      <c r="CH110" s="85">
        <f t="shared" si="119"/>
        <v>0</v>
      </c>
      <c r="CI110" s="24">
        <v>1</v>
      </c>
      <c r="CJ110" s="24">
        <v>0</v>
      </c>
      <c r="CK110" s="24">
        <v>0</v>
      </c>
      <c r="CL110" s="24">
        <v>0</v>
      </c>
      <c r="CM110" s="85">
        <v>0</v>
      </c>
      <c r="CN110" s="47"/>
    </row>
    <row r="111" spans="1:92" ht="15.75" customHeight="1" x14ac:dyDescent="0.25">
      <c r="A111" s="40"/>
      <c r="D111" s="23" t="s">
        <v>41</v>
      </c>
      <c r="E111" s="23"/>
      <c r="F111" s="23"/>
      <c r="G111" s="16" t="s">
        <v>131</v>
      </c>
      <c r="I111" s="24">
        <v>22</v>
      </c>
      <c r="J111" s="24">
        <v>10</v>
      </c>
      <c r="K111" s="24">
        <v>7</v>
      </c>
      <c r="L111" s="24">
        <v>17</v>
      </c>
      <c r="M111" s="55">
        <v>10</v>
      </c>
      <c r="Q111" s="47"/>
      <c r="R111" s="47"/>
      <c r="S111" s="30"/>
      <c r="T111" s="23"/>
      <c r="U111" s="30">
        <v>7</v>
      </c>
      <c r="V111" s="23" t="s">
        <v>176</v>
      </c>
      <c r="W111" s="23"/>
      <c r="X111" s="23"/>
      <c r="Y111" s="23"/>
      <c r="Z111" s="24"/>
      <c r="AC111" s="24">
        <v>1</v>
      </c>
      <c r="AD111" s="24">
        <v>0</v>
      </c>
      <c r="AE111" s="24">
        <v>1</v>
      </c>
      <c r="AF111" s="24">
        <v>0</v>
      </c>
      <c r="AG111" s="118">
        <v>0</v>
      </c>
      <c r="AH111" s="118"/>
      <c r="AI111" s="24">
        <v>4</v>
      </c>
      <c r="AJ111" s="24">
        <v>0</v>
      </c>
      <c r="AK111" s="24">
        <v>0</v>
      </c>
      <c r="AL111" s="26">
        <v>4</v>
      </c>
      <c r="AM111" s="24"/>
      <c r="AN111" s="24"/>
      <c r="AO111" s="24"/>
      <c r="AP111" s="24"/>
      <c r="AQ111" s="24"/>
      <c r="AR111" s="47"/>
      <c r="AS111" s="47"/>
      <c r="AT111" s="30">
        <v>8</v>
      </c>
      <c r="AU111" s="23" t="s">
        <v>40</v>
      </c>
      <c r="AV111" s="23"/>
      <c r="AW111" s="23"/>
      <c r="AX111" s="23"/>
      <c r="AY111" s="24">
        <v>4</v>
      </c>
      <c r="AZ111" s="23" t="s">
        <v>17</v>
      </c>
      <c r="BA111" s="84">
        <v>0</v>
      </c>
      <c r="BB111" s="24">
        <v>0</v>
      </c>
      <c r="BC111" s="24">
        <v>0</v>
      </c>
      <c r="BD111" s="24">
        <f t="shared" si="123"/>
        <v>0</v>
      </c>
      <c r="BE111" s="85">
        <v>0</v>
      </c>
      <c r="BF111" s="84">
        <f t="shared" si="124"/>
        <v>5</v>
      </c>
      <c r="BG111" s="24">
        <f t="shared" si="125"/>
        <v>0</v>
      </c>
      <c r="BH111" s="24">
        <f t="shared" si="126"/>
        <v>2</v>
      </c>
      <c r="BI111" s="24">
        <f t="shared" si="127"/>
        <v>2</v>
      </c>
      <c r="BJ111" s="85">
        <f t="shared" si="128"/>
        <v>0</v>
      </c>
      <c r="BK111" s="24">
        <v>5</v>
      </c>
      <c r="BL111" s="24">
        <v>0</v>
      </c>
      <c r="BM111" s="24">
        <v>2</v>
      </c>
      <c r="BN111" s="24">
        <f t="shared" si="129"/>
        <v>2</v>
      </c>
      <c r="BO111" s="85">
        <v>0</v>
      </c>
      <c r="BP111" s="47"/>
      <c r="BQ111" s="47"/>
      <c r="BR111" s="30">
        <v>7</v>
      </c>
      <c r="BS111" s="23" t="s">
        <v>51</v>
      </c>
      <c r="BT111" s="23"/>
      <c r="BU111" s="23"/>
      <c r="BV111" s="23"/>
      <c r="BW111" s="24"/>
      <c r="BX111" s="23"/>
      <c r="BY111" s="84">
        <v>0</v>
      </c>
      <c r="BZ111" s="24">
        <v>0</v>
      </c>
      <c r="CA111" s="24">
        <v>0</v>
      </c>
      <c r="CB111" s="24">
        <f t="shared" si="114"/>
        <v>0</v>
      </c>
      <c r="CC111" s="85">
        <v>0</v>
      </c>
      <c r="CD111" s="84">
        <f t="shared" si="115"/>
        <v>1</v>
      </c>
      <c r="CE111" s="24">
        <f t="shared" si="116"/>
        <v>0</v>
      </c>
      <c r="CF111" s="24">
        <f t="shared" si="117"/>
        <v>0</v>
      </c>
      <c r="CG111" s="24">
        <f t="shared" si="118"/>
        <v>0</v>
      </c>
      <c r="CH111" s="85">
        <f t="shared" si="119"/>
        <v>0</v>
      </c>
      <c r="CI111" s="24">
        <v>1</v>
      </c>
      <c r="CJ111" s="24">
        <v>0</v>
      </c>
      <c r="CK111" s="24">
        <v>0</v>
      </c>
      <c r="CL111" s="24">
        <v>0</v>
      </c>
      <c r="CM111" s="85">
        <v>0</v>
      </c>
      <c r="CN111" s="47"/>
    </row>
    <row r="112" spans="1:92" ht="15.75" customHeight="1" x14ac:dyDescent="0.25">
      <c r="A112" s="40"/>
      <c r="D112" s="23" t="s">
        <v>158</v>
      </c>
      <c r="E112" s="23"/>
      <c r="F112" s="23"/>
      <c r="G112" s="16" t="s">
        <v>131</v>
      </c>
      <c r="I112" s="24">
        <v>23</v>
      </c>
      <c r="J112" s="24">
        <v>32</v>
      </c>
      <c r="K112" s="24">
        <v>23</v>
      </c>
      <c r="L112" s="24">
        <v>55</v>
      </c>
      <c r="M112" s="55">
        <v>10</v>
      </c>
      <c r="Q112" s="47"/>
      <c r="R112" s="47"/>
      <c r="S112" s="30"/>
      <c r="T112" s="23"/>
      <c r="U112" s="30">
        <v>7.5</v>
      </c>
      <c r="V112" s="23" t="s">
        <v>82</v>
      </c>
      <c r="W112" s="23"/>
      <c r="X112" s="23"/>
      <c r="Y112" s="23"/>
      <c r="Z112" s="24"/>
      <c r="AC112" s="24">
        <v>4</v>
      </c>
      <c r="AD112" s="24">
        <v>4</v>
      </c>
      <c r="AE112" s="24">
        <v>0</v>
      </c>
      <c r="AF112" s="24">
        <v>0</v>
      </c>
      <c r="AG112" s="115">
        <v>1</v>
      </c>
      <c r="AH112" s="115"/>
      <c r="AI112" s="24">
        <v>5</v>
      </c>
      <c r="AJ112" s="24">
        <v>0</v>
      </c>
      <c r="AK112" s="24">
        <v>0</v>
      </c>
      <c r="AL112" s="26">
        <v>1.25</v>
      </c>
      <c r="AM112" s="24"/>
      <c r="AN112" s="24"/>
      <c r="AO112" s="24"/>
      <c r="AP112" s="24"/>
      <c r="AQ112" s="24"/>
      <c r="AR112" s="47"/>
      <c r="AS112" s="47"/>
      <c r="AT112" s="30">
        <v>7.5</v>
      </c>
      <c r="AU112" s="23" t="s">
        <v>76</v>
      </c>
      <c r="AV112" s="23"/>
      <c r="AW112" s="23"/>
      <c r="AX112" s="23"/>
      <c r="AY112" s="24">
        <v>11</v>
      </c>
      <c r="AZ112" s="23" t="s">
        <v>17</v>
      </c>
      <c r="BA112" s="84">
        <v>1</v>
      </c>
      <c r="BB112" s="24">
        <v>0</v>
      </c>
      <c r="BC112" s="24">
        <v>1</v>
      </c>
      <c r="BD112" s="24">
        <f t="shared" si="123"/>
        <v>1</v>
      </c>
      <c r="BE112" s="85">
        <v>0</v>
      </c>
      <c r="BF112" s="84">
        <f t="shared" si="124"/>
        <v>23</v>
      </c>
      <c r="BG112" s="24">
        <f t="shared" si="125"/>
        <v>3</v>
      </c>
      <c r="BH112" s="24">
        <f t="shared" si="126"/>
        <v>5</v>
      </c>
      <c r="BI112" s="24">
        <f t="shared" si="127"/>
        <v>8</v>
      </c>
      <c r="BJ112" s="85">
        <f t="shared" si="128"/>
        <v>2</v>
      </c>
      <c r="BK112" s="24">
        <v>22</v>
      </c>
      <c r="BL112" s="24">
        <v>3</v>
      </c>
      <c r="BM112" s="24">
        <v>4</v>
      </c>
      <c r="BN112" s="24">
        <f t="shared" si="129"/>
        <v>7</v>
      </c>
      <c r="BO112" s="85">
        <v>2</v>
      </c>
      <c r="BP112" s="47"/>
      <c r="BQ112" s="47"/>
      <c r="BR112" s="30">
        <v>8</v>
      </c>
      <c r="BS112" s="23" t="s">
        <v>116</v>
      </c>
      <c r="BT112" s="23"/>
      <c r="BU112" s="23"/>
      <c r="BV112" s="23"/>
      <c r="BW112" s="24"/>
      <c r="BX112" s="23"/>
      <c r="BY112" s="84">
        <v>0</v>
      </c>
      <c r="BZ112" s="24">
        <v>0</v>
      </c>
      <c r="CA112" s="24">
        <v>0</v>
      </c>
      <c r="CB112" s="24">
        <f t="shared" si="114"/>
        <v>0</v>
      </c>
      <c r="CC112" s="85">
        <v>0</v>
      </c>
      <c r="CD112" s="84">
        <f t="shared" si="115"/>
        <v>2</v>
      </c>
      <c r="CE112" s="24">
        <f t="shared" si="116"/>
        <v>1</v>
      </c>
      <c r="CF112" s="24">
        <f t="shared" si="117"/>
        <v>3</v>
      </c>
      <c r="CG112" s="24">
        <f t="shared" si="118"/>
        <v>4</v>
      </c>
      <c r="CH112" s="85">
        <f t="shared" si="119"/>
        <v>0</v>
      </c>
      <c r="CI112" s="24">
        <v>2</v>
      </c>
      <c r="CJ112" s="24">
        <v>1</v>
      </c>
      <c r="CK112" s="24">
        <v>3</v>
      </c>
      <c r="CL112" s="24">
        <v>4</v>
      </c>
      <c r="CM112" s="85">
        <v>0</v>
      </c>
      <c r="CN112" s="47"/>
    </row>
    <row r="113" spans="1:92" ht="15.75" customHeight="1" x14ac:dyDescent="0.25">
      <c r="A113" s="40"/>
      <c r="D113" s="23" t="s">
        <v>115</v>
      </c>
      <c r="G113" s="16" t="s">
        <v>23</v>
      </c>
      <c r="I113" s="24">
        <v>17</v>
      </c>
      <c r="J113" s="24">
        <v>0</v>
      </c>
      <c r="K113" s="24">
        <v>13</v>
      </c>
      <c r="L113" s="24">
        <v>13</v>
      </c>
      <c r="M113" s="55">
        <v>8</v>
      </c>
      <c r="Q113" s="47"/>
      <c r="R113" s="47"/>
      <c r="S113" s="30"/>
      <c r="T113" s="23"/>
      <c r="U113" s="30">
        <v>7.5</v>
      </c>
      <c r="V113" s="23" t="s">
        <v>388</v>
      </c>
      <c r="W113" s="23"/>
      <c r="X113" s="23"/>
      <c r="Y113" s="23"/>
      <c r="Z113" s="24"/>
      <c r="AC113" s="24">
        <v>4</v>
      </c>
      <c r="AD113" s="24">
        <v>3</v>
      </c>
      <c r="AE113" s="24">
        <v>1</v>
      </c>
      <c r="AF113" s="24">
        <v>0</v>
      </c>
      <c r="AG113" s="115">
        <v>0.75</v>
      </c>
      <c r="AH113" s="115"/>
      <c r="AI113" s="24">
        <v>7</v>
      </c>
      <c r="AJ113" s="24">
        <v>0</v>
      </c>
      <c r="AK113" s="24">
        <v>0</v>
      </c>
      <c r="AL113" s="26">
        <v>1.75</v>
      </c>
      <c r="AM113" s="24"/>
      <c r="AN113" s="24"/>
      <c r="AO113" s="24"/>
      <c r="AP113" s="24"/>
      <c r="AQ113" s="24"/>
      <c r="AR113" s="47"/>
      <c r="AS113" s="47"/>
      <c r="AT113" s="30">
        <v>7</v>
      </c>
      <c r="AU113" s="23" t="s">
        <v>82</v>
      </c>
      <c r="AV113" s="23"/>
      <c r="AW113" s="23"/>
      <c r="AX113" s="23"/>
      <c r="AY113" s="24">
        <v>14</v>
      </c>
      <c r="AZ113" s="23" t="s">
        <v>17</v>
      </c>
      <c r="BA113" s="84">
        <v>1</v>
      </c>
      <c r="BB113" s="24">
        <v>0</v>
      </c>
      <c r="BC113" s="24">
        <v>0</v>
      </c>
      <c r="BD113" s="24">
        <f t="shared" si="123"/>
        <v>0</v>
      </c>
      <c r="BE113" s="85">
        <v>0</v>
      </c>
      <c r="BF113" s="84">
        <f t="shared" si="124"/>
        <v>23</v>
      </c>
      <c r="BG113" s="24">
        <f t="shared" si="125"/>
        <v>0</v>
      </c>
      <c r="BH113" s="24">
        <f t="shared" si="126"/>
        <v>4</v>
      </c>
      <c r="BI113" s="24">
        <f t="shared" si="127"/>
        <v>4</v>
      </c>
      <c r="BJ113" s="85">
        <f t="shared" si="128"/>
        <v>2</v>
      </c>
      <c r="BK113" s="24">
        <v>22</v>
      </c>
      <c r="BL113" s="24">
        <v>0</v>
      </c>
      <c r="BM113" s="24">
        <v>4</v>
      </c>
      <c r="BN113" s="24">
        <f t="shared" si="129"/>
        <v>4</v>
      </c>
      <c r="BO113" s="85">
        <v>2</v>
      </c>
      <c r="BP113" s="47"/>
      <c r="BQ113" s="47"/>
      <c r="BR113" s="30">
        <v>7</v>
      </c>
      <c r="BS113" s="23" t="s">
        <v>38</v>
      </c>
      <c r="BT113" s="23"/>
      <c r="BU113" s="23"/>
      <c r="BV113" s="23"/>
      <c r="BW113" s="24"/>
      <c r="BX113" s="23"/>
      <c r="BY113" s="84">
        <v>0</v>
      </c>
      <c r="BZ113" s="24">
        <v>0</v>
      </c>
      <c r="CA113" s="24">
        <v>0</v>
      </c>
      <c r="CB113" s="24">
        <f t="shared" si="114"/>
        <v>0</v>
      </c>
      <c r="CC113" s="85">
        <v>0</v>
      </c>
      <c r="CD113" s="84">
        <f t="shared" si="115"/>
        <v>4</v>
      </c>
      <c r="CE113" s="24">
        <f t="shared" si="116"/>
        <v>0</v>
      </c>
      <c r="CF113" s="24">
        <f t="shared" si="117"/>
        <v>2</v>
      </c>
      <c r="CG113" s="24">
        <f t="shared" si="118"/>
        <v>2</v>
      </c>
      <c r="CH113" s="85">
        <f t="shared" si="119"/>
        <v>0</v>
      </c>
      <c r="CI113" s="24">
        <v>4</v>
      </c>
      <c r="CJ113" s="24">
        <v>0</v>
      </c>
      <c r="CK113" s="24">
        <v>2</v>
      </c>
      <c r="CL113" s="24">
        <v>2</v>
      </c>
      <c r="CM113" s="85">
        <v>0</v>
      </c>
      <c r="CN113" s="47"/>
    </row>
    <row r="114" spans="1:92" ht="15.75" customHeight="1" x14ac:dyDescent="0.25">
      <c r="A114" s="40"/>
      <c r="D114" s="23" t="s">
        <v>173</v>
      </c>
      <c r="E114" s="23"/>
      <c r="F114" s="23"/>
      <c r="G114" s="16" t="s">
        <v>138</v>
      </c>
      <c r="I114" s="24">
        <v>20</v>
      </c>
      <c r="J114" s="24">
        <v>1</v>
      </c>
      <c r="K114" s="24">
        <v>5</v>
      </c>
      <c r="L114" s="24">
        <v>6</v>
      </c>
      <c r="M114" s="55">
        <v>8</v>
      </c>
      <c r="Q114" s="47"/>
      <c r="R114" s="47"/>
      <c r="S114" s="30"/>
      <c r="T114" s="23"/>
      <c r="U114" s="30">
        <v>7.5</v>
      </c>
      <c r="V114" s="23" t="s">
        <v>16</v>
      </c>
      <c r="W114" s="23"/>
      <c r="X114" s="23"/>
      <c r="Y114" s="23"/>
      <c r="Z114" s="24"/>
      <c r="AC114" s="24">
        <v>6</v>
      </c>
      <c r="AD114" s="24">
        <v>1</v>
      </c>
      <c r="AE114" s="24">
        <v>4</v>
      </c>
      <c r="AF114" s="24">
        <v>1</v>
      </c>
      <c r="AG114" s="115">
        <v>0.25</v>
      </c>
      <c r="AH114" s="115"/>
      <c r="AI114" s="24">
        <v>19</v>
      </c>
      <c r="AJ114" s="24">
        <v>1</v>
      </c>
      <c r="AK114" s="24">
        <v>0</v>
      </c>
      <c r="AL114" s="26">
        <v>3.1666666666666665</v>
      </c>
      <c r="AM114" s="24"/>
      <c r="AN114" s="24"/>
      <c r="AO114" s="24"/>
      <c r="AP114" s="24"/>
      <c r="AQ114" s="24"/>
      <c r="AR114" s="47"/>
      <c r="AS114" s="47"/>
      <c r="AT114" s="30">
        <v>7</v>
      </c>
      <c r="AU114" s="23" t="s">
        <v>126</v>
      </c>
      <c r="AV114" s="23"/>
      <c r="AW114" s="23"/>
      <c r="AX114" s="23"/>
      <c r="AY114" s="24">
        <v>8</v>
      </c>
      <c r="AZ114" s="23" t="s">
        <v>17</v>
      </c>
      <c r="BA114" s="84">
        <v>0</v>
      </c>
      <c r="BB114" s="24">
        <v>0</v>
      </c>
      <c r="BC114" s="24">
        <v>0</v>
      </c>
      <c r="BD114" s="24">
        <f t="shared" si="123"/>
        <v>0</v>
      </c>
      <c r="BE114" s="85">
        <v>0</v>
      </c>
      <c r="BF114" s="84">
        <f t="shared" si="124"/>
        <v>2.5</v>
      </c>
      <c r="BG114" s="24">
        <f t="shared" si="125"/>
        <v>0</v>
      </c>
      <c r="BH114" s="24">
        <f t="shared" si="126"/>
        <v>0</v>
      </c>
      <c r="BI114" s="24">
        <f t="shared" si="127"/>
        <v>0</v>
      </c>
      <c r="BJ114" s="85">
        <f t="shared" si="128"/>
        <v>2</v>
      </c>
      <c r="BK114" s="24">
        <v>2.5</v>
      </c>
      <c r="BL114" s="24">
        <v>0</v>
      </c>
      <c r="BM114" s="24">
        <v>0</v>
      </c>
      <c r="BN114" s="24">
        <f t="shared" si="129"/>
        <v>0</v>
      </c>
      <c r="BO114" s="85">
        <v>2</v>
      </c>
      <c r="BP114" s="47"/>
      <c r="BQ114" s="47"/>
      <c r="BR114" s="30">
        <v>6.5</v>
      </c>
      <c r="BS114" s="23" t="s">
        <v>130</v>
      </c>
      <c r="BT114" s="23"/>
      <c r="BU114" s="23"/>
      <c r="BV114" s="23"/>
      <c r="BW114" s="24"/>
      <c r="BX114" s="23"/>
      <c r="BY114" s="84">
        <v>0</v>
      </c>
      <c r="BZ114" s="24">
        <v>0</v>
      </c>
      <c r="CA114" s="24">
        <v>0</v>
      </c>
      <c r="CB114" s="24">
        <f t="shared" si="114"/>
        <v>0</v>
      </c>
      <c r="CC114" s="85">
        <v>0</v>
      </c>
      <c r="CD114" s="84">
        <f t="shared" si="115"/>
        <v>4</v>
      </c>
      <c r="CE114" s="24">
        <f t="shared" si="116"/>
        <v>0</v>
      </c>
      <c r="CF114" s="24">
        <f t="shared" si="117"/>
        <v>3</v>
      </c>
      <c r="CG114" s="24">
        <f t="shared" si="118"/>
        <v>3</v>
      </c>
      <c r="CH114" s="85">
        <f t="shared" si="119"/>
        <v>2</v>
      </c>
      <c r="CI114" s="24">
        <v>4</v>
      </c>
      <c r="CJ114" s="24">
        <v>0</v>
      </c>
      <c r="CK114" s="24">
        <v>3</v>
      </c>
      <c r="CL114" s="24">
        <v>3</v>
      </c>
      <c r="CM114" s="85">
        <v>2</v>
      </c>
      <c r="CN114" s="47"/>
    </row>
    <row r="115" spans="1:92" ht="15.75" customHeight="1" x14ac:dyDescent="0.25">
      <c r="A115" s="40"/>
      <c r="D115" s="23" t="s">
        <v>156</v>
      </c>
      <c r="E115" s="23"/>
      <c r="F115" s="23"/>
      <c r="G115" s="16" t="s">
        <v>131</v>
      </c>
      <c r="I115" s="24">
        <v>21</v>
      </c>
      <c r="J115" s="24">
        <v>5</v>
      </c>
      <c r="K115" s="24">
        <v>10</v>
      </c>
      <c r="L115" s="24">
        <v>15</v>
      </c>
      <c r="M115" s="55">
        <v>8</v>
      </c>
      <c r="Q115" s="47"/>
      <c r="R115" s="47"/>
      <c r="S115" s="30"/>
      <c r="T115" s="23"/>
      <c r="U115" s="30">
        <v>7.5</v>
      </c>
      <c r="V115" s="23" t="s">
        <v>111</v>
      </c>
      <c r="AC115" s="24">
        <v>2</v>
      </c>
      <c r="AD115" s="24">
        <v>2</v>
      </c>
      <c r="AE115" s="24">
        <v>0</v>
      </c>
      <c r="AF115" s="24">
        <v>0</v>
      </c>
      <c r="AG115" s="115">
        <v>1</v>
      </c>
      <c r="AH115" s="115"/>
      <c r="AI115" s="24">
        <v>1</v>
      </c>
      <c r="AJ115" s="24">
        <v>0</v>
      </c>
      <c r="AK115" s="24">
        <v>1</v>
      </c>
      <c r="AL115" s="26">
        <v>0.5</v>
      </c>
      <c r="AM115" s="24"/>
      <c r="AN115" s="24"/>
      <c r="AO115" s="24"/>
      <c r="AP115" s="24"/>
      <c r="AQ115" s="24"/>
      <c r="AR115" s="47"/>
      <c r="AS115" s="47"/>
      <c r="AT115" s="30">
        <v>7</v>
      </c>
      <c r="AU115" s="23" t="s">
        <v>51</v>
      </c>
      <c r="AV115" s="23"/>
      <c r="AW115" s="23"/>
      <c r="AX115" s="23"/>
      <c r="AY115" s="24">
        <v>2</v>
      </c>
      <c r="AZ115" s="23" t="s">
        <v>17</v>
      </c>
      <c r="BA115" s="84">
        <v>0</v>
      </c>
      <c r="BB115" s="24">
        <v>0</v>
      </c>
      <c r="BC115" s="24">
        <v>0</v>
      </c>
      <c r="BD115" s="24">
        <f t="shared" si="123"/>
        <v>0</v>
      </c>
      <c r="BE115" s="85">
        <v>0</v>
      </c>
      <c r="BF115" s="84">
        <f t="shared" si="124"/>
        <v>20</v>
      </c>
      <c r="BG115" s="24">
        <f t="shared" si="125"/>
        <v>2</v>
      </c>
      <c r="BH115" s="24">
        <f t="shared" si="126"/>
        <v>4</v>
      </c>
      <c r="BI115" s="24">
        <f t="shared" si="127"/>
        <v>6</v>
      </c>
      <c r="BJ115" s="85">
        <f t="shared" si="128"/>
        <v>4</v>
      </c>
      <c r="BK115" s="24">
        <v>20</v>
      </c>
      <c r="BL115" s="24">
        <v>2</v>
      </c>
      <c r="BM115" s="24">
        <v>4</v>
      </c>
      <c r="BN115" s="24">
        <f t="shared" si="129"/>
        <v>6</v>
      </c>
      <c r="BO115" s="85">
        <v>4</v>
      </c>
      <c r="BP115" s="47"/>
      <c r="BQ115" s="47"/>
      <c r="BR115" s="30">
        <v>8</v>
      </c>
      <c r="BS115" s="23" t="s">
        <v>66</v>
      </c>
      <c r="BT115" s="23"/>
      <c r="BU115" s="23"/>
      <c r="BV115" s="23"/>
      <c r="BW115" s="24"/>
      <c r="BX115" s="23"/>
      <c r="BY115" s="84">
        <v>0</v>
      </c>
      <c r="BZ115" s="24">
        <v>0</v>
      </c>
      <c r="CA115" s="24">
        <v>0</v>
      </c>
      <c r="CB115" s="24">
        <f t="shared" ref="CB115" si="130">+BZ115+CA115</f>
        <v>0</v>
      </c>
      <c r="CC115" s="85">
        <v>0</v>
      </c>
      <c r="CD115" s="84">
        <f t="shared" si="115"/>
        <v>3</v>
      </c>
      <c r="CE115" s="24">
        <f t="shared" si="116"/>
        <v>0</v>
      </c>
      <c r="CF115" s="24">
        <f t="shared" si="117"/>
        <v>1</v>
      </c>
      <c r="CG115" s="24">
        <f t="shared" si="118"/>
        <v>1</v>
      </c>
      <c r="CH115" s="85">
        <f t="shared" si="119"/>
        <v>2</v>
      </c>
      <c r="CI115" s="24">
        <v>3</v>
      </c>
      <c r="CJ115" s="24">
        <v>0</v>
      </c>
      <c r="CK115" s="24">
        <v>1</v>
      </c>
      <c r="CL115" s="24">
        <v>1</v>
      </c>
      <c r="CM115" s="85">
        <v>2</v>
      </c>
      <c r="CN115" s="47"/>
    </row>
    <row r="116" spans="1:92" ht="15.75" customHeight="1" x14ac:dyDescent="0.25">
      <c r="A116" s="40"/>
      <c r="D116" s="23" t="s">
        <v>38</v>
      </c>
      <c r="E116" s="23"/>
      <c r="F116" s="23"/>
      <c r="G116" s="16" t="s">
        <v>25</v>
      </c>
      <c r="I116" s="24">
        <v>21</v>
      </c>
      <c r="J116" s="24">
        <v>3</v>
      </c>
      <c r="K116" s="24">
        <v>10</v>
      </c>
      <c r="L116" s="24">
        <v>13</v>
      </c>
      <c r="M116" s="55">
        <v>8</v>
      </c>
      <c r="Q116" s="47"/>
      <c r="R116" s="47"/>
      <c r="S116" s="30"/>
      <c r="T116" s="23"/>
      <c r="U116" s="30">
        <v>7.5</v>
      </c>
      <c r="V116" s="23" t="s">
        <v>445</v>
      </c>
      <c r="W116" s="23"/>
      <c r="X116" s="23"/>
      <c r="Y116" s="23"/>
      <c r="Z116" s="24"/>
      <c r="AC116" s="24">
        <v>1</v>
      </c>
      <c r="AD116" s="24">
        <v>0</v>
      </c>
      <c r="AE116" s="24">
        <v>1</v>
      </c>
      <c r="AF116" s="24">
        <v>0</v>
      </c>
      <c r="AG116" s="115">
        <v>0</v>
      </c>
      <c r="AH116" s="115"/>
      <c r="AI116" s="24">
        <v>3</v>
      </c>
      <c r="AJ116" s="24">
        <v>0</v>
      </c>
      <c r="AK116" s="24">
        <v>0</v>
      </c>
      <c r="AL116" s="26">
        <v>3</v>
      </c>
      <c r="AM116" s="24"/>
      <c r="AN116" s="24"/>
      <c r="AO116" s="24"/>
      <c r="AP116" s="24"/>
      <c r="AQ116" s="24"/>
      <c r="AR116" s="47"/>
      <c r="AS116" s="47"/>
      <c r="AT116" s="30">
        <v>6.5</v>
      </c>
      <c r="AU116" s="23" t="s">
        <v>71</v>
      </c>
      <c r="AV116" s="23"/>
      <c r="AW116" s="23"/>
      <c r="AX116" s="23"/>
      <c r="AY116" s="24">
        <v>13</v>
      </c>
      <c r="AZ116" s="23" t="s">
        <v>17</v>
      </c>
      <c r="BA116" s="84">
        <v>1</v>
      </c>
      <c r="BB116" s="24">
        <v>0</v>
      </c>
      <c r="BC116" s="24">
        <v>0</v>
      </c>
      <c r="BD116" s="24">
        <f t="shared" si="123"/>
        <v>0</v>
      </c>
      <c r="BE116" s="85">
        <v>0</v>
      </c>
      <c r="BF116" s="84">
        <f t="shared" si="124"/>
        <v>20</v>
      </c>
      <c r="BG116" s="24">
        <f t="shared" si="125"/>
        <v>0</v>
      </c>
      <c r="BH116" s="24">
        <f t="shared" si="126"/>
        <v>3</v>
      </c>
      <c r="BI116" s="24">
        <f t="shared" si="127"/>
        <v>3</v>
      </c>
      <c r="BJ116" s="85">
        <f t="shared" si="128"/>
        <v>2</v>
      </c>
      <c r="BK116" s="24">
        <v>19</v>
      </c>
      <c r="BL116" s="24">
        <v>0</v>
      </c>
      <c r="BM116" s="24">
        <v>3</v>
      </c>
      <c r="BN116" s="24">
        <f t="shared" si="129"/>
        <v>3</v>
      </c>
      <c r="BO116" s="85">
        <v>2</v>
      </c>
      <c r="BP116" s="47"/>
      <c r="BQ116" s="47"/>
      <c r="BR116" s="30">
        <v>9.5</v>
      </c>
      <c r="BS116" s="23" t="s">
        <v>78</v>
      </c>
      <c r="BT116" s="23"/>
      <c r="BU116" s="23"/>
      <c r="BV116" s="23"/>
      <c r="BW116" s="24"/>
      <c r="BX116" s="23"/>
      <c r="BY116" s="84">
        <v>0</v>
      </c>
      <c r="BZ116" s="24">
        <v>0</v>
      </c>
      <c r="CA116" s="24">
        <v>0</v>
      </c>
      <c r="CB116" s="24">
        <f>+BZ116+CA116</f>
        <v>0</v>
      </c>
      <c r="CC116" s="85">
        <v>0</v>
      </c>
      <c r="CD116" s="84">
        <f t="shared" si="115"/>
        <v>1</v>
      </c>
      <c r="CE116" s="24">
        <f t="shared" si="116"/>
        <v>2</v>
      </c>
      <c r="CF116" s="24">
        <f t="shared" si="117"/>
        <v>0</v>
      </c>
      <c r="CG116" s="24">
        <f t="shared" si="118"/>
        <v>2</v>
      </c>
      <c r="CH116" s="85">
        <f t="shared" si="119"/>
        <v>0</v>
      </c>
      <c r="CI116" s="24">
        <v>1</v>
      </c>
      <c r="CJ116" s="24">
        <v>2</v>
      </c>
      <c r="CK116" s="24">
        <v>0</v>
      </c>
      <c r="CL116" s="24">
        <v>2</v>
      </c>
      <c r="CM116" s="85">
        <v>0</v>
      </c>
      <c r="CN116" s="47"/>
    </row>
    <row r="117" spans="1:92" ht="15.75" customHeight="1" thickBot="1" x14ac:dyDescent="0.3">
      <c r="A117" s="40"/>
      <c r="D117" s="23" t="s">
        <v>179</v>
      </c>
      <c r="E117" s="23"/>
      <c r="F117" s="23"/>
      <c r="G117" s="16" t="s">
        <v>19</v>
      </c>
      <c r="I117" s="24">
        <v>23</v>
      </c>
      <c r="J117" s="24">
        <v>5</v>
      </c>
      <c r="K117" s="24">
        <v>14</v>
      </c>
      <c r="L117" s="24">
        <v>19</v>
      </c>
      <c r="M117" s="55">
        <v>8</v>
      </c>
      <c r="Q117" s="47"/>
      <c r="R117" s="47"/>
      <c r="S117" s="30"/>
      <c r="T117" s="23"/>
      <c r="U117" s="30">
        <v>7.5</v>
      </c>
      <c r="V117" s="23" t="s">
        <v>97</v>
      </c>
      <c r="W117" s="23"/>
      <c r="X117" s="23"/>
      <c r="Y117" s="23"/>
      <c r="Z117" s="24"/>
      <c r="AC117" s="24">
        <v>3</v>
      </c>
      <c r="AD117" s="24">
        <v>2</v>
      </c>
      <c r="AE117" s="24">
        <v>1</v>
      </c>
      <c r="AF117" s="24">
        <v>0</v>
      </c>
      <c r="AG117" s="115">
        <v>0.66666666666666663</v>
      </c>
      <c r="AH117" s="115"/>
      <c r="AI117" s="24">
        <v>6</v>
      </c>
      <c r="AJ117" s="24">
        <v>0</v>
      </c>
      <c r="AK117" s="24">
        <v>0</v>
      </c>
      <c r="AL117" s="26">
        <v>2</v>
      </c>
      <c r="AM117" s="24"/>
      <c r="AN117" s="24"/>
      <c r="AO117" s="24"/>
      <c r="AP117" s="24"/>
      <c r="AQ117" s="24"/>
      <c r="AR117" s="47"/>
      <c r="AS117" s="47"/>
      <c r="AT117" s="30">
        <v>6</v>
      </c>
      <c r="AU117" s="23" t="s">
        <v>87</v>
      </c>
      <c r="AV117" s="23"/>
      <c r="AW117" s="23"/>
      <c r="AX117" s="23"/>
      <c r="AY117" s="24">
        <v>12</v>
      </c>
      <c r="AZ117" s="23" t="s">
        <v>17</v>
      </c>
      <c r="BA117" s="84">
        <v>1</v>
      </c>
      <c r="BB117" s="24">
        <v>0</v>
      </c>
      <c r="BC117" s="24">
        <v>0</v>
      </c>
      <c r="BD117" s="24">
        <f t="shared" si="123"/>
        <v>0</v>
      </c>
      <c r="BE117" s="85">
        <v>0</v>
      </c>
      <c r="BF117" s="84">
        <f t="shared" si="124"/>
        <v>20</v>
      </c>
      <c r="BG117" s="24">
        <f t="shared" si="125"/>
        <v>0</v>
      </c>
      <c r="BH117" s="24">
        <f t="shared" si="126"/>
        <v>2</v>
      </c>
      <c r="BI117" s="24">
        <f t="shared" si="127"/>
        <v>2</v>
      </c>
      <c r="BJ117" s="85">
        <f t="shared" si="128"/>
        <v>0</v>
      </c>
      <c r="BK117" s="24">
        <v>19</v>
      </c>
      <c r="BL117" s="24">
        <v>0</v>
      </c>
      <c r="BM117" s="24">
        <v>2</v>
      </c>
      <c r="BN117" s="24">
        <f t="shared" si="129"/>
        <v>2</v>
      </c>
      <c r="BO117" s="85">
        <v>0</v>
      </c>
      <c r="BP117" s="47"/>
      <c r="BQ117" s="47"/>
      <c r="BR117" s="30">
        <v>8</v>
      </c>
      <c r="BS117" s="23" t="s">
        <v>123</v>
      </c>
      <c r="BT117" s="23"/>
      <c r="BU117" s="23"/>
      <c r="BV117" s="23"/>
      <c r="BW117" s="24"/>
      <c r="BX117" s="23"/>
      <c r="BY117" s="84">
        <v>0</v>
      </c>
      <c r="BZ117" s="24">
        <v>0</v>
      </c>
      <c r="CA117" s="24">
        <v>0</v>
      </c>
      <c r="CB117" s="24">
        <f>+BZ117+CA117</f>
        <v>0</v>
      </c>
      <c r="CC117" s="85">
        <v>0</v>
      </c>
      <c r="CD117" s="84">
        <f t="shared" si="115"/>
        <v>1</v>
      </c>
      <c r="CE117" s="24">
        <f t="shared" si="116"/>
        <v>1</v>
      </c>
      <c r="CF117" s="24">
        <f t="shared" si="117"/>
        <v>0</v>
      </c>
      <c r="CG117" s="24">
        <f t="shared" si="118"/>
        <v>1</v>
      </c>
      <c r="CH117" s="85">
        <f t="shared" si="119"/>
        <v>2</v>
      </c>
      <c r="CI117" s="24">
        <v>1</v>
      </c>
      <c r="CJ117" s="24">
        <v>1</v>
      </c>
      <c r="CK117" s="24">
        <v>0</v>
      </c>
      <c r="CL117" s="24">
        <v>1</v>
      </c>
      <c r="CM117" s="85">
        <v>2</v>
      </c>
      <c r="CN117" s="47"/>
    </row>
    <row r="118" spans="1:92" ht="15.75" customHeight="1" thickBot="1" x14ac:dyDescent="0.3">
      <c r="A118" s="40"/>
      <c r="D118" s="23" t="s">
        <v>105</v>
      </c>
      <c r="E118" s="23"/>
      <c r="F118" s="23"/>
      <c r="G118" s="16" t="s">
        <v>131</v>
      </c>
      <c r="I118" s="24">
        <v>17</v>
      </c>
      <c r="J118" s="24">
        <v>0</v>
      </c>
      <c r="K118" s="24">
        <v>4</v>
      </c>
      <c r="L118" s="24">
        <v>4</v>
      </c>
      <c r="M118" s="55">
        <v>6</v>
      </c>
      <c r="Q118" s="47"/>
      <c r="R118" s="47"/>
      <c r="S118" s="30"/>
      <c r="T118" s="23"/>
      <c r="U118" s="30">
        <v>8</v>
      </c>
      <c r="V118" s="23" t="s">
        <v>446</v>
      </c>
      <c r="AC118" s="24">
        <v>1</v>
      </c>
      <c r="AD118" s="24">
        <v>1</v>
      </c>
      <c r="AE118" s="24">
        <v>0</v>
      </c>
      <c r="AF118" s="24">
        <v>0</v>
      </c>
      <c r="AG118" s="115">
        <v>1</v>
      </c>
      <c r="AH118" s="115"/>
      <c r="AI118" s="24">
        <v>3</v>
      </c>
      <c r="AJ118" s="24">
        <v>0</v>
      </c>
      <c r="AK118" s="24">
        <v>0</v>
      </c>
      <c r="AL118" s="26">
        <v>3</v>
      </c>
      <c r="AM118" s="24"/>
      <c r="AN118" s="24"/>
      <c r="AO118" s="24"/>
      <c r="AP118" s="24"/>
      <c r="AQ118" s="24"/>
      <c r="AR118" s="47"/>
      <c r="AS118" s="47"/>
      <c r="AT118" s="17" t="s">
        <v>163</v>
      </c>
      <c r="AU118" s="17"/>
      <c r="AV118" s="17"/>
      <c r="AW118" s="17"/>
      <c r="AX118" s="17"/>
      <c r="AY118" s="17"/>
      <c r="AZ118" s="17"/>
      <c r="BA118" s="88">
        <f>SUM(BA106:BA117)</f>
        <v>11</v>
      </c>
      <c r="BB118" s="25">
        <f t="shared" ref="BB118" si="131">SUM(BB106:BB117)</f>
        <v>3</v>
      </c>
      <c r="BC118" s="25">
        <f>SUM(BC106:BC117)</f>
        <v>4</v>
      </c>
      <c r="BD118" s="25">
        <f>+BC118+BB118</f>
        <v>7</v>
      </c>
      <c r="BE118" s="89">
        <f>SUM(BE106:BE117)</f>
        <v>0</v>
      </c>
      <c r="BF118" s="88">
        <f>SUM(BF106:BF117)</f>
        <v>252</v>
      </c>
      <c r="BG118" s="25">
        <f t="shared" ref="BG118" si="132">SUM(BG106:BG117)</f>
        <v>58</v>
      </c>
      <c r="BH118" s="25">
        <f>SUM(BH106:BH117)</f>
        <v>86</v>
      </c>
      <c r="BI118" s="25">
        <f>+BH118+BG118</f>
        <v>144</v>
      </c>
      <c r="BJ118" s="89">
        <f>SUM(BJ106:BJ117)</f>
        <v>30</v>
      </c>
      <c r="BK118" s="25">
        <f>SUM(BK106:BK117)</f>
        <v>241</v>
      </c>
      <c r="BL118" s="25">
        <f t="shared" ref="BL118" si="133">SUM(BL106:BL117)</f>
        <v>55</v>
      </c>
      <c r="BM118" s="25">
        <f>SUM(BM106:BM117)</f>
        <v>82</v>
      </c>
      <c r="BN118" s="25">
        <f>+BM118+BL118</f>
        <v>137</v>
      </c>
      <c r="BO118" s="89">
        <f>SUM(BO106:BO117)</f>
        <v>30</v>
      </c>
      <c r="BP118" s="47"/>
      <c r="BQ118" s="47"/>
      <c r="BR118" s="57"/>
      <c r="BS118" s="34" t="s">
        <v>760</v>
      </c>
      <c r="BT118" s="34"/>
      <c r="BU118" s="34"/>
      <c r="BV118" s="57"/>
      <c r="BW118" s="15"/>
      <c r="BX118" s="34"/>
      <c r="BY118" s="86">
        <f t="shared" ref="BY118:CM118" si="134">SUM(BY82:BY117)</f>
        <v>4</v>
      </c>
      <c r="BZ118" s="15">
        <f t="shared" si="134"/>
        <v>0</v>
      </c>
      <c r="CA118" s="15">
        <f t="shared" si="134"/>
        <v>1</v>
      </c>
      <c r="CB118" s="15">
        <f t="shared" si="134"/>
        <v>1</v>
      </c>
      <c r="CC118" s="87">
        <f t="shared" si="134"/>
        <v>0</v>
      </c>
      <c r="CD118" s="86">
        <f t="shared" si="134"/>
        <v>74.5</v>
      </c>
      <c r="CE118" s="15">
        <f t="shared" si="134"/>
        <v>15</v>
      </c>
      <c r="CF118" s="15">
        <f t="shared" si="134"/>
        <v>21</v>
      </c>
      <c r="CG118" s="15">
        <f t="shared" si="134"/>
        <v>36</v>
      </c>
      <c r="CH118" s="87">
        <f t="shared" si="134"/>
        <v>6</v>
      </c>
      <c r="CI118" s="86">
        <f t="shared" si="134"/>
        <v>70.5</v>
      </c>
      <c r="CJ118" s="15">
        <f t="shared" si="134"/>
        <v>15</v>
      </c>
      <c r="CK118" s="15">
        <f t="shared" si="134"/>
        <v>20</v>
      </c>
      <c r="CL118" s="15">
        <f t="shared" si="134"/>
        <v>35</v>
      </c>
      <c r="CM118" s="87">
        <f t="shared" si="134"/>
        <v>6</v>
      </c>
      <c r="CN118" s="47"/>
    </row>
    <row r="119" spans="1:92" ht="15.75" customHeight="1" x14ac:dyDescent="0.25">
      <c r="A119" s="40"/>
      <c r="D119" s="23" t="s">
        <v>62</v>
      </c>
      <c r="E119" s="23"/>
      <c r="F119" s="23"/>
      <c r="G119" s="16" t="s">
        <v>21</v>
      </c>
      <c r="I119" s="24">
        <v>18</v>
      </c>
      <c r="J119" s="24">
        <v>14</v>
      </c>
      <c r="K119" s="24">
        <v>7</v>
      </c>
      <c r="L119" s="24">
        <v>21</v>
      </c>
      <c r="M119" s="55">
        <v>6</v>
      </c>
      <c r="Q119" s="47"/>
      <c r="R119" s="47"/>
      <c r="S119" s="30"/>
      <c r="T119" s="23"/>
      <c r="U119" s="30">
        <v>7</v>
      </c>
      <c r="V119" s="23" t="s">
        <v>211</v>
      </c>
      <c r="W119" s="23"/>
      <c r="X119" s="23"/>
      <c r="Y119" s="23"/>
      <c r="Z119" s="24"/>
      <c r="AC119" s="24">
        <v>13</v>
      </c>
      <c r="AD119" s="24">
        <v>6</v>
      </c>
      <c r="AE119" s="24">
        <v>5</v>
      </c>
      <c r="AF119" s="24">
        <v>2</v>
      </c>
      <c r="AG119" s="115">
        <v>0.53846153846153844</v>
      </c>
      <c r="AH119" s="115"/>
      <c r="AI119" s="24">
        <v>38</v>
      </c>
      <c r="AJ119" s="24">
        <v>0</v>
      </c>
      <c r="AK119" s="24">
        <v>1</v>
      </c>
      <c r="AL119" s="26">
        <v>2.9230769230769229</v>
      </c>
      <c r="AM119" s="24"/>
      <c r="AN119" s="24"/>
      <c r="AO119" s="24"/>
      <c r="AP119" s="24"/>
      <c r="AQ119" s="24"/>
      <c r="AR119" s="47"/>
      <c r="AS119" s="47"/>
      <c r="AT119" s="19" t="s">
        <v>15</v>
      </c>
      <c r="AU119" s="19"/>
      <c r="AV119" s="19"/>
      <c r="AW119" s="19"/>
      <c r="AX119" s="19"/>
      <c r="AY119" s="16" t="s">
        <v>33</v>
      </c>
      <c r="BA119" s="84">
        <v>5</v>
      </c>
      <c r="BB119" s="24">
        <v>0</v>
      </c>
      <c r="BC119" s="24">
        <v>2</v>
      </c>
      <c r="BD119" s="24">
        <f t="shared" ref="BD119:BD130" si="135">+BB119+BC119</f>
        <v>2</v>
      </c>
      <c r="BE119" s="85">
        <v>0</v>
      </c>
      <c r="BF119" s="84">
        <f t="shared" ref="BF119:BF130" si="136">+BK119+BA119</f>
        <v>44</v>
      </c>
      <c r="BG119" s="24">
        <f t="shared" ref="BG119:BG130" si="137">+BL119+BB119</f>
        <v>4</v>
      </c>
      <c r="BH119" s="24">
        <f t="shared" ref="BH119:BH130" si="138">+BM119+BC119</f>
        <v>7</v>
      </c>
      <c r="BI119" s="24">
        <f t="shared" ref="BI119:BI130" si="139">+BN119+BD119</f>
        <v>11</v>
      </c>
      <c r="BJ119" s="85">
        <f t="shared" ref="BJ119:BJ130" si="140">+BO119+BE119</f>
        <v>0</v>
      </c>
      <c r="BK119" s="15">
        <v>39</v>
      </c>
      <c r="BL119" s="15">
        <v>4</v>
      </c>
      <c r="BM119" s="15">
        <v>5</v>
      </c>
      <c r="BN119" s="15">
        <f t="shared" ref="BN119:BN130" si="141">+BL119+BM119</f>
        <v>9</v>
      </c>
      <c r="BO119" s="87">
        <v>0</v>
      </c>
      <c r="BP119" s="47"/>
      <c r="BQ119" s="47"/>
      <c r="BR119" s="30"/>
      <c r="BS119" s="23" t="s">
        <v>774</v>
      </c>
      <c r="BT119" s="23"/>
      <c r="BU119" s="23"/>
      <c r="BV119" s="30"/>
      <c r="BW119" s="24"/>
      <c r="BX119" s="23"/>
      <c r="BY119" s="84">
        <f>+BY118+BY55+AC100</f>
        <v>26</v>
      </c>
      <c r="BZ119" s="24">
        <f>+BZ118+BZ55</f>
        <v>3</v>
      </c>
      <c r="CA119" s="24">
        <f>+CA118+CA55</f>
        <v>12</v>
      </c>
      <c r="CB119" s="24">
        <f>+CB118+CB55</f>
        <v>15</v>
      </c>
      <c r="CC119" s="85">
        <f>+CC118+CC55</f>
        <v>2</v>
      </c>
      <c r="CD119" s="84">
        <f>+CD118+CD55+AC92-1-1</f>
        <v>450.5</v>
      </c>
      <c r="CE119" s="24">
        <f>+CE118+CE55</f>
        <v>110</v>
      </c>
      <c r="CF119" s="24">
        <f>+CF118+CF55</f>
        <v>161</v>
      </c>
      <c r="CG119" s="24">
        <f>+CG118+CG55</f>
        <v>271</v>
      </c>
      <c r="CH119" s="85">
        <f>+CH118+CH55</f>
        <v>52</v>
      </c>
      <c r="CI119" s="84">
        <f>+CI118+CI55+AC121-1-1</f>
        <v>424.5</v>
      </c>
      <c r="CJ119" s="24">
        <f>+CJ118+CJ55</f>
        <v>107</v>
      </c>
      <c r="CK119" s="24">
        <f>+CK118+CK55</f>
        <v>149</v>
      </c>
      <c r="CL119" s="24">
        <f>+CL118+CL55</f>
        <v>256</v>
      </c>
      <c r="CM119" s="85">
        <f>+CM118+CM55</f>
        <v>50</v>
      </c>
      <c r="CN119" s="47"/>
    </row>
    <row r="120" spans="1:92" ht="15.75" customHeight="1" thickBot="1" x14ac:dyDescent="0.3">
      <c r="A120" s="40"/>
      <c r="D120" s="23" t="s">
        <v>37</v>
      </c>
      <c r="E120" s="23"/>
      <c r="F120" s="23"/>
      <c r="G120" s="16" t="s">
        <v>17</v>
      </c>
      <c r="I120" s="24">
        <v>18</v>
      </c>
      <c r="J120" s="24">
        <v>6</v>
      </c>
      <c r="K120" s="24">
        <v>15</v>
      </c>
      <c r="L120" s="24">
        <v>21</v>
      </c>
      <c r="M120" s="55">
        <v>6</v>
      </c>
      <c r="Q120" s="47"/>
      <c r="R120" s="47"/>
      <c r="S120" s="30"/>
      <c r="T120" s="23"/>
      <c r="U120" s="59">
        <v>7</v>
      </c>
      <c r="V120" s="31" t="s">
        <v>363</v>
      </c>
      <c r="W120" s="31"/>
      <c r="X120" s="31"/>
      <c r="Y120" s="31"/>
      <c r="Z120" s="43"/>
      <c r="AA120" s="3"/>
      <c r="AB120" s="3"/>
      <c r="AC120" s="24">
        <v>14</v>
      </c>
      <c r="AD120" s="43">
        <v>5</v>
      </c>
      <c r="AE120" s="43">
        <v>8</v>
      </c>
      <c r="AF120" s="43">
        <v>1</v>
      </c>
      <c r="AG120" s="119">
        <v>0.39285714285714285</v>
      </c>
      <c r="AH120" s="119"/>
      <c r="AI120" s="43">
        <v>52</v>
      </c>
      <c r="AJ120" s="43">
        <v>1</v>
      </c>
      <c r="AK120" s="43">
        <v>1</v>
      </c>
      <c r="AL120" s="60">
        <v>3.7142857142857144</v>
      </c>
      <c r="AM120" s="24"/>
      <c r="AN120" s="24"/>
      <c r="AO120" s="24"/>
      <c r="AP120" s="24"/>
      <c r="AQ120" s="24"/>
      <c r="AR120" s="47"/>
      <c r="AS120" s="47"/>
      <c r="AT120" s="30">
        <v>7</v>
      </c>
      <c r="AU120" s="23" t="s">
        <v>22</v>
      </c>
      <c r="AY120" s="24">
        <v>1</v>
      </c>
      <c r="AZ120" s="23" t="s">
        <v>15</v>
      </c>
      <c r="BA120" s="84">
        <v>0</v>
      </c>
      <c r="BB120" s="24">
        <v>0</v>
      </c>
      <c r="BC120" s="24">
        <v>0</v>
      </c>
      <c r="BD120" s="24">
        <f t="shared" si="135"/>
        <v>0</v>
      </c>
      <c r="BE120" s="85">
        <v>0</v>
      </c>
      <c r="BF120" s="84">
        <f t="shared" si="136"/>
        <v>5</v>
      </c>
      <c r="BG120" s="24">
        <f t="shared" si="137"/>
        <v>0</v>
      </c>
      <c r="BH120" s="24">
        <f t="shared" si="138"/>
        <v>0</v>
      </c>
      <c r="BI120" s="24">
        <f t="shared" si="139"/>
        <v>0</v>
      </c>
      <c r="BJ120" s="85">
        <f t="shared" si="140"/>
        <v>0</v>
      </c>
      <c r="BK120" s="24">
        <v>5</v>
      </c>
      <c r="BL120" s="24">
        <v>0</v>
      </c>
      <c r="BM120" s="24">
        <v>0</v>
      </c>
      <c r="BN120" s="24">
        <f t="shared" si="141"/>
        <v>0</v>
      </c>
      <c r="BO120" s="85">
        <v>0</v>
      </c>
      <c r="BP120" s="47"/>
      <c r="BQ120" s="47"/>
      <c r="BR120" s="16"/>
      <c r="BT120" s="16"/>
      <c r="BU120" s="16"/>
      <c r="BV120" s="16"/>
      <c r="BW120" s="16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47"/>
    </row>
    <row r="121" spans="1:92" ht="15.75" customHeight="1" x14ac:dyDescent="0.25">
      <c r="A121" s="40"/>
      <c r="D121" s="23" t="s">
        <v>174</v>
      </c>
      <c r="E121" s="23"/>
      <c r="F121" s="23"/>
      <c r="G121" s="16" t="s">
        <v>25</v>
      </c>
      <c r="I121" s="24">
        <v>18</v>
      </c>
      <c r="J121" s="24">
        <v>3</v>
      </c>
      <c r="K121" s="24">
        <v>4</v>
      </c>
      <c r="L121" s="24">
        <v>7</v>
      </c>
      <c r="M121" s="55">
        <v>6</v>
      </c>
      <c r="Q121" s="47"/>
      <c r="R121" s="47"/>
      <c r="S121" s="30"/>
      <c r="T121" s="23"/>
      <c r="U121" s="8"/>
      <c r="V121" s="35"/>
      <c r="W121" s="34" t="s">
        <v>27</v>
      </c>
      <c r="X121" s="35"/>
      <c r="Y121" s="35"/>
      <c r="Z121" s="15"/>
      <c r="AA121" s="8"/>
      <c r="AB121" s="8"/>
      <c r="AC121" s="15">
        <v>49</v>
      </c>
      <c r="AD121" s="15">
        <v>24</v>
      </c>
      <c r="AE121" s="15">
        <v>21</v>
      </c>
      <c r="AF121" s="15">
        <v>4</v>
      </c>
      <c r="AG121" s="118">
        <v>0.53061224489795922</v>
      </c>
      <c r="AH121" s="118"/>
      <c r="AI121" s="15">
        <v>138</v>
      </c>
      <c r="AJ121" s="15">
        <v>2</v>
      </c>
      <c r="AK121" s="15">
        <v>3</v>
      </c>
      <c r="AL121" s="36">
        <v>2.8163265306122449</v>
      </c>
      <c r="AM121" s="24"/>
      <c r="AN121" s="24"/>
      <c r="AO121" s="24"/>
      <c r="AP121" s="24"/>
      <c r="AQ121" s="24"/>
      <c r="AR121" s="47"/>
      <c r="AS121" s="47"/>
      <c r="AT121" s="30">
        <v>9</v>
      </c>
      <c r="AU121" s="23" t="s">
        <v>112</v>
      </c>
      <c r="AV121" s="23"/>
      <c r="AW121" s="23"/>
      <c r="AX121" s="30"/>
      <c r="AY121" s="24">
        <v>24</v>
      </c>
      <c r="AZ121" s="23" t="s">
        <v>15</v>
      </c>
      <c r="BA121" s="84">
        <v>1</v>
      </c>
      <c r="BB121" s="24">
        <v>1</v>
      </c>
      <c r="BC121" s="24">
        <v>0</v>
      </c>
      <c r="BD121" s="24">
        <f t="shared" si="135"/>
        <v>1</v>
      </c>
      <c r="BE121" s="85">
        <v>0</v>
      </c>
      <c r="BF121" s="84">
        <f t="shared" si="136"/>
        <v>19</v>
      </c>
      <c r="BG121" s="24">
        <f t="shared" si="137"/>
        <v>19</v>
      </c>
      <c r="BH121" s="24">
        <f t="shared" si="138"/>
        <v>14</v>
      </c>
      <c r="BI121" s="24">
        <f t="shared" si="139"/>
        <v>33</v>
      </c>
      <c r="BJ121" s="85">
        <f t="shared" si="140"/>
        <v>6</v>
      </c>
      <c r="BK121" s="24">
        <v>18</v>
      </c>
      <c r="BL121" s="24">
        <v>18</v>
      </c>
      <c r="BM121" s="24">
        <v>14</v>
      </c>
      <c r="BN121" s="24">
        <f t="shared" si="141"/>
        <v>32</v>
      </c>
      <c r="BO121" s="85">
        <v>6</v>
      </c>
      <c r="BP121" s="47"/>
      <c r="BQ121" s="47"/>
      <c r="BR121" s="30"/>
      <c r="BS121" s="23" t="s">
        <v>107</v>
      </c>
      <c r="BT121" s="23"/>
      <c r="BU121" s="23"/>
      <c r="BV121" s="30"/>
      <c r="BW121" s="24"/>
      <c r="BX121" s="23"/>
      <c r="BY121" s="24">
        <f t="shared" ref="BY121:CM121" si="142">+BA119+BA106+BA93+BA80+BA46+BA33+BA20+BA7</f>
        <v>26</v>
      </c>
      <c r="BZ121" s="24">
        <f t="shared" si="142"/>
        <v>3</v>
      </c>
      <c r="CA121" s="24">
        <f t="shared" si="142"/>
        <v>12</v>
      </c>
      <c r="CB121" s="24">
        <f t="shared" si="142"/>
        <v>15</v>
      </c>
      <c r="CC121" s="24">
        <f t="shared" si="142"/>
        <v>2</v>
      </c>
      <c r="CD121" s="24">
        <f t="shared" si="142"/>
        <v>450.5</v>
      </c>
      <c r="CE121" s="24">
        <f t="shared" si="142"/>
        <v>110</v>
      </c>
      <c r="CF121" s="24">
        <f t="shared" si="142"/>
        <v>161</v>
      </c>
      <c r="CG121" s="24">
        <f t="shared" si="142"/>
        <v>271</v>
      </c>
      <c r="CH121" s="24">
        <f t="shared" si="142"/>
        <v>52</v>
      </c>
      <c r="CI121" s="24">
        <f t="shared" si="142"/>
        <v>424.5</v>
      </c>
      <c r="CJ121" s="24">
        <f t="shared" si="142"/>
        <v>107</v>
      </c>
      <c r="CK121" s="24">
        <f t="shared" si="142"/>
        <v>149</v>
      </c>
      <c r="CL121" s="24">
        <f t="shared" si="142"/>
        <v>256</v>
      </c>
      <c r="CM121" s="24">
        <f t="shared" si="142"/>
        <v>50</v>
      </c>
      <c r="CN121" s="47"/>
    </row>
    <row r="122" spans="1:92" ht="15.75" customHeight="1" x14ac:dyDescent="0.25">
      <c r="A122" s="40"/>
      <c r="D122" s="23" t="s">
        <v>112</v>
      </c>
      <c r="E122" s="23"/>
      <c r="F122" s="23"/>
      <c r="G122" s="16" t="s">
        <v>15</v>
      </c>
      <c r="I122" s="24">
        <v>19</v>
      </c>
      <c r="J122" s="24">
        <v>19</v>
      </c>
      <c r="K122" s="24">
        <v>14</v>
      </c>
      <c r="L122" s="24">
        <v>33</v>
      </c>
      <c r="M122" s="55">
        <v>6</v>
      </c>
      <c r="Q122" s="47"/>
      <c r="R122" s="47"/>
      <c r="S122" s="30"/>
      <c r="T122" s="23"/>
      <c r="Z122" s="24"/>
      <c r="AA122" s="24"/>
      <c r="AB122" s="24"/>
      <c r="AC122" s="24"/>
      <c r="AD122" s="24"/>
      <c r="AF122" s="30"/>
      <c r="AG122" s="23"/>
      <c r="AM122" s="24"/>
      <c r="AN122" s="24"/>
      <c r="AO122" s="24"/>
      <c r="AP122" s="24"/>
      <c r="AQ122" s="24"/>
      <c r="AR122" s="47"/>
      <c r="AS122" s="47"/>
      <c r="AT122" s="30">
        <v>8</v>
      </c>
      <c r="AU122" s="23" t="s">
        <v>181</v>
      </c>
      <c r="AV122" s="23"/>
      <c r="AW122" s="23"/>
      <c r="AX122" s="30"/>
      <c r="AY122" s="24">
        <v>2</v>
      </c>
      <c r="AZ122" s="23" t="s">
        <v>15</v>
      </c>
      <c r="BA122" s="84">
        <v>1</v>
      </c>
      <c r="BB122" s="24">
        <v>0</v>
      </c>
      <c r="BC122" s="24">
        <v>0</v>
      </c>
      <c r="BD122" s="24">
        <f t="shared" si="135"/>
        <v>0</v>
      </c>
      <c r="BE122" s="85">
        <v>0</v>
      </c>
      <c r="BF122" s="84">
        <f t="shared" si="136"/>
        <v>20</v>
      </c>
      <c r="BG122" s="24">
        <f t="shared" si="137"/>
        <v>2</v>
      </c>
      <c r="BH122" s="24">
        <f t="shared" si="138"/>
        <v>9</v>
      </c>
      <c r="BI122" s="24">
        <f t="shared" si="139"/>
        <v>11</v>
      </c>
      <c r="BJ122" s="85">
        <f t="shared" si="140"/>
        <v>2</v>
      </c>
      <c r="BK122" s="24">
        <v>19</v>
      </c>
      <c r="BL122" s="24">
        <v>2</v>
      </c>
      <c r="BM122" s="24">
        <v>9</v>
      </c>
      <c r="BN122" s="24">
        <f t="shared" si="141"/>
        <v>11</v>
      </c>
      <c r="BO122" s="85">
        <v>2</v>
      </c>
      <c r="BP122" s="47"/>
      <c r="BQ122" s="47"/>
      <c r="BR122" s="30"/>
      <c r="BS122" s="23"/>
      <c r="BT122" s="23"/>
      <c r="BU122" s="23"/>
      <c r="BV122" s="30"/>
      <c r="BW122" s="24"/>
      <c r="BX122" s="23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47"/>
    </row>
    <row r="123" spans="1:92" ht="15.75" customHeight="1" x14ac:dyDescent="0.25">
      <c r="A123" s="40"/>
      <c r="D123" s="23" t="s">
        <v>119</v>
      </c>
      <c r="E123" s="23"/>
      <c r="F123" s="23"/>
      <c r="G123" s="16" t="s">
        <v>19</v>
      </c>
      <c r="I123" s="24">
        <v>21</v>
      </c>
      <c r="J123" s="24">
        <v>26</v>
      </c>
      <c r="K123" s="24">
        <v>10</v>
      </c>
      <c r="L123" s="24">
        <v>36</v>
      </c>
      <c r="M123" s="55">
        <v>6</v>
      </c>
      <c r="Q123" s="47"/>
      <c r="R123" s="47"/>
      <c r="S123" s="30"/>
      <c r="T123" s="23"/>
      <c r="Z123" s="24"/>
      <c r="AA123" s="24"/>
      <c r="AB123" s="24"/>
      <c r="AC123" s="24"/>
      <c r="AD123" s="24"/>
      <c r="AF123" s="30"/>
      <c r="AG123" s="23"/>
      <c r="AM123" s="24"/>
      <c r="AN123" s="24"/>
      <c r="AO123" s="24"/>
      <c r="AP123" s="24"/>
      <c r="AQ123" s="24"/>
      <c r="AR123" s="47"/>
      <c r="AS123" s="47"/>
      <c r="AT123" s="30">
        <v>8</v>
      </c>
      <c r="AU123" s="23" t="s">
        <v>116</v>
      </c>
      <c r="AY123" s="24">
        <v>5</v>
      </c>
      <c r="AZ123" s="23" t="s">
        <v>15</v>
      </c>
      <c r="BA123" s="84">
        <v>1</v>
      </c>
      <c r="BB123" s="24">
        <v>0</v>
      </c>
      <c r="BC123" s="24">
        <v>0</v>
      </c>
      <c r="BD123" s="24">
        <f t="shared" si="135"/>
        <v>0</v>
      </c>
      <c r="BE123" s="85">
        <v>0</v>
      </c>
      <c r="BF123" s="84">
        <f t="shared" si="136"/>
        <v>23</v>
      </c>
      <c r="BG123" s="24">
        <f t="shared" si="137"/>
        <v>0</v>
      </c>
      <c r="BH123" s="24">
        <f t="shared" si="138"/>
        <v>13</v>
      </c>
      <c r="BI123" s="24">
        <f t="shared" si="139"/>
        <v>13</v>
      </c>
      <c r="BJ123" s="85">
        <f t="shared" si="140"/>
        <v>0</v>
      </c>
      <c r="BK123" s="24">
        <v>22</v>
      </c>
      <c r="BL123" s="24">
        <v>0</v>
      </c>
      <c r="BM123" s="24">
        <v>13</v>
      </c>
      <c r="BN123" s="24">
        <f t="shared" si="141"/>
        <v>13</v>
      </c>
      <c r="BO123" s="85">
        <v>0</v>
      </c>
      <c r="BP123" s="47"/>
      <c r="BQ123" s="47"/>
      <c r="BR123" s="30"/>
      <c r="BS123" s="23"/>
      <c r="BW123" s="24"/>
      <c r="BX123" s="23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47"/>
    </row>
    <row r="124" spans="1:92" ht="15.75" customHeight="1" x14ac:dyDescent="0.25">
      <c r="A124" s="40"/>
      <c r="D124" s="23" t="s">
        <v>49</v>
      </c>
      <c r="E124" s="23"/>
      <c r="F124" s="23"/>
      <c r="G124" s="16" t="s">
        <v>138</v>
      </c>
      <c r="H124" s="24"/>
      <c r="I124" s="24">
        <v>21</v>
      </c>
      <c r="J124" s="24">
        <v>8</v>
      </c>
      <c r="K124" s="24">
        <v>8</v>
      </c>
      <c r="L124" s="24">
        <v>16</v>
      </c>
      <c r="M124" s="55">
        <v>6</v>
      </c>
      <c r="Q124" s="47"/>
      <c r="R124" s="47"/>
      <c r="S124" s="30"/>
      <c r="T124" s="23"/>
      <c r="Z124" s="24"/>
      <c r="AA124" s="24"/>
      <c r="AB124" s="24"/>
      <c r="AC124" s="24"/>
      <c r="AD124" s="24"/>
      <c r="AF124" s="30"/>
      <c r="AG124" s="23"/>
      <c r="AM124" s="24"/>
      <c r="AN124" s="24"/>
      <c r="AO124" s="24"/>
      <c r="AP124" s="24"/>
      <c r="AQ124" s="24"/>
      <c r="AR124" s="47"/>
      <c r="AS124" s="47"/>
      <c r="AT124" s="30">
        <v>8</v>
      </c>
      <c r="AU124" s="23" t="s">
        <v>106</v>
      </c>
      <c r="AV124" s="23"/>
      <c r="AW124" s="23"/>
      <c r="AX124" s="30"/>
      <c r="AY124" s="24">
        <v>91</v>
      </c>
      <c r="AZ124" s="23" t="s">
        <v>15</v>
      </c>
      <c r="BA124" s="84">
        <v>0</v>
      </c>
      <c r="BB124" s="24">
        <v>0</v>
      </c>
      <c r="BC124" s="24">
        <v>0</v>
      </c>
      <c r="BD124" s="24">
        <f t="shared" si="135"/>
        <v>0</v>
      </c>
      <c r="BE124" s="85">
        <v>0</v>
      </c>
      <c r="BF124" s="84">
        <f t="shared" si="136"/>
        <v>19</v>
      </c>
      <c r="BG124" s="24">
        <f t="shared" si="137"/>
        <v>18</v>
      </c>
      <c r="BH124" s="24">
        <f t="shared" si="138"/>
        <v>15</v>
      </c>
      <c r="BI124" s="24">
        <f t="shared" si="139"/>
        <v>33</v>
      </c>
      <c r="BJ124" s="85">
        <f t="shared" si="140"/>
        <v>2</v>
      </c>
      <c r="BK124" s="24">
        <v>19</v>
      </c>
      <c r="BL124" s="24">
        <v>18</v>
      </c>
      <c r="BM124" s="24">
        <v>15</v>
      </c>
      <c r="BN124" s="24">
        <f t="shared" si="141"/>
        <v>33</v>
      </c>
      <c r="BO124" s="85">
        <v>2</v>
      </c>
      <c r="BP124" s="47"/>
      <c r="BQ124" s="47"/>
      <c r="BR124" s="30"/>
      <c r="BS124" s="23"/>
      <c r="BT124" s="23"/>
      <c r="BU124" s="23"/>
      <c r="BV124" s="30"/>
      <c r="BW124" s="24"/>
      <c r="BX124" s="23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47"/>
    </row>
    <row r="125" spans="1:92" ht="15.75" customHeight="1" x14ac:dyDescent="0.25">
      <c r="A125" s="40"/>
      <c r="D125" s="23" t="s">
        <v>171</v>
      </c>
      <c r="E125" s="23"/>
      <c r="F125" s="23"/>
      <c r="G125" s="16" t="s">
        <v>131</v>
      </c>
      <c r="H125" s="24"/>
      <c r="I125" s="24">
        <v>23</v>
      </c>
      <c r="J125" s="24">
        <v>24</v>
      </c>
      <c r="K125" s="24">
        <v>33</v>
      </c>
      <c r="L125" s="24">
        <v>57</v>
      </c>
      <c r="M125" s="55">
        <v>6</v>
      </c>
      <c r="Q125" s="47"/>
      <c r="R125" s="47"/>
      <c r="S125" s="30"/>
      <c r="T125" s="23"/>
      <c r="Z125" s="24"/>
      <c r="AA125" s="24"/>
      <c r="AB125" s="24"/>
      <c r="AC125" s="24"/>
      <c r="AD125" s="24"/>
      <c r="AG125" s="23"/>
      <c r="AM125" s="24"/>
      <c r="AN125" s="24"/>
      <c r="AO125" s="24"/>
      <c r="AP125" s="24"/>
      <c r="AQ125" s="24"/>
      <c r="AR125" s="47"/>
      <c r="AS125" s="47"/>
      <c r="AT125" s="30">
        <v>7.5</v>
      </c>
      <c r="AU125" s="23" t="s">
        <v>39</v>
      </c>
      <c r="AY125" s="24">
        <v>53</v>
      </c>
      <c r="AZ125" s="23" t="s">
        <v>15</v>
      </c>
      <c r="BA125" s="84">
        <v>0</v>
      </c>
      <c r="BB125" s="24">
        <v>0</v>
      </c>
      <c r="BC125" s="24">
        <v>0</v>
      </c>
      <c r="BD125" s="24">
        <f t="shared" si="135"/>
        <v>0</v>
      </c>
      <c r="BE125" s="85">
        <v>0</v>
      </c>
      <c r="BF125" s="84">
        <f t="shared" si="136"/>
        <v>20</v>
      </c>
      <c r="BG125" s="24">
        <f t="shared" si="137"/>
        <v>1</v>
      </c>
      <c r="BH125" s="24">
        <f t="shared" si="138"/>
        <v>8</v>
      </c>
      <c r="BI125" s="24">
        <f t="shared" si="139"/>
        <v>9</v>
      </c>
      <c r="BJ125" s="85">
        <f t="shared" si="140"/>
        <v>4</v>
      </c>
      <c r="BK125" s="24">
        <v>20</v>
      </c>
      <c r="BL125" s="24">
        <v>1</v>
      </c>
      <c r="BM125" s="24">
        <v>8</v>
      </c>
      <c r="BN125" s="24">
        <f t="shared" si="141"/>
        <v>9</v>
      </c>
      <c r="BO125" s="85">
        <v>4</v>
      </c>
      <c r="BP125" s="47"/>
      <c r="BQ125" s="47"/>
      <c r="BR125" s="30"/>
      <c r="BS125" s="23"/>
      <c r="BW125" s="24"/>
      <c r="BX125" s="23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47"/>
    </row>
    <row r="126" spans="1:92" ht="15.75" customHeight="1" x14ac:dyDescent="0.25">
      <c r="A126" s="40"/>
      <c r="D126" s="23"/>
      <c r="E126" s="23"/>
      <c r="F126" s="23"/>
      <c r="G126" s="23"/>
      <c r="H126" s="24"/>
      <c r="I126" s="24"/>
      <c r="J126" s="24"/>
      <c r="K126" s="24"/>
      <c r="L126" s="24"/>
      <c r="Q126" s="47"/>
      <c r="R126" s="47"/>
      <c r="T126" s="23"/>
      <c r="Z126" s="24"/>
      <c r="AA126" s="24"/>
      <c r="AB126" s="24"/>
      <c r="AC126" s="24"/>
      <c r="AD126" s="24"/>
      <c r="AR126" s="47"/>
      <c r="AS126" s="47"/>
      <c r="AT126" s="30">
        <v>7</v>
      </c>
      <c r="AU126" s="23" t="s">
        <v>139</v>
      </c>
      <c r="AY126" s="24">
        <v>10</v>
      </c>
      <c r="AZ126" s="23" t="s">
        <v>15</v>
      </c>
      <c r="BA126" s="84">
        <v>0</v>
      </c>
      <c r="BB126" s="24">
        <v>0</v>
      </c>
      <c r="BC126" s="24">
        <v>0</v>
      </c>
      <c r="BD126" s="24">
        <f t="shared" si="135"/>
        <v>0</v>
      </c>
      <c r="BE126" s="85">
        <v>0</v>
      </c>
      <c r="BF126" s="84">
        <f t="shared" si="136"/>
        <v>18</v>
      </c>
      <c r="BG126" s="24">
        <f t="shared" si="137"/>
        <v>2</v>
      </c>
      <c r="BH126" s="24">
        <f t="shared" si="138"/>
        <v>3</v>
      </c>
      <c r="BI126" s="24">
        <f t="shared" si="139"/>
        <v>5</v>
      </c>
      <c r="BJ126" s="85">
        <f t="shared" si="140"/>
        <v>2</v>
      </c>
      <c r="BK126" s="24">
        <v>18</v>
      </c>
      <c r="BL126" s="24">
        <v>2</v>
      </c>
      <c r="BM126" s="24">
        <v>3</v>
      </c>
      <c r="BN126" s="24">
        <f t="shared" si="141"/>
        <v>5</v>
      </c>
      <c r="BO126" s="85">
        <v>2</v>
      </c>
      <c r="BP126" s="47"/>
      <c r="BQ126" s="47"/>
      <c r="BR126" s="30"/>
      <c r="BS126" s="23"/>
      <c r="BW126" s="24"/>
      <c r="BX126" s="23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47"/>
    </row>
    <row r="127" spans="1:92" ht="15.75" customHeight="1" x14ac:dyDescent="0.25">
      <c r="A127" s="40"/>
      <c r="D127" s="23"/>
      <c r="E127" s="23"/>
      <c r="F127" s="23"/>
      <c r="G127" s="16"/>
      <c r="H127" s="24"/>
      <c r="I127" s="24"/>
      <c r="J127" s="24"/>
      <c r="K127" s="24"/>
      <c r="L127" s="24"/>
      <c r="Q127" s="47"/>
      <c r="R127" s="47"/>
      <c r="T127" s="23"/>
      <c r="Z127" s="24"/>
      <c r="AA127" s="24"/>
      <c r="AB127" s="24"/>
      <c r="AC127" s="24"/>
      <c r="AD127" s="24"/>
      <c r="AR127" s="47"/>
      <c r="AS127" s="47"/>
      <c r="AT127" s="30">
        <v>7</v>
      </c>
      <c r="AU127" s="23" t="s">
        <v>89</v>
      </c>
      <c r="AV127" s="23"/>
      <c r="AW127" s="23"/>
      <c r="AX127" s="30"/>
      <c r="AY127" s="24">
        <v>7</v>
      </c>
      <c r="AZ127" s="23" t="s">
        <v>15</v>
      </c>
      <c r="BA127" s="84">
        <v>0</v>
      </c>
      <c r="BB127" s="24">
        <v>0</v>
      </c>
      <c r="BC127" s="24">
        <v>0</v>
      </c>
      <c r="BD127" s="24">
        <f t="shared" si="135"/>
        <v>0</v>
      </c>
      <c r="BE127" s="85">
        <v>0</v>
      </c>
      <c r="BF127" s="84">
        <f t="shared" si="136"/>
        <v>22</v>
      </c>
      <c r="BG127" s="24">
        <f t="shared" si="137"/>
        <v>4</v>
      </c>
      <c r="BH127" s="24">
        <f t="shared" si="138"/>
        <v>7</v>
      </c>
      <c r="BI127" s="24">
        <f t="shared" si="139"/>
        <v>11</v>
      </c>
      <c r="BJ127" s="85">
        <f t="shared" si="140"/>
        <v>0</v>
      </c>
      <c r="BK127" s="24">
        <v>22</v>
      </c>
      <c r="BL127" s="24">
        <v>4</v>
      </c>
      <c r="BM127" s="24">
        <v>7</v>
      </c>
      <c r="BN127" s="24">
        <f t="shared" si="141"/>
        <v>11</v>
      </c>
      <c r="BO127" s="85">
        <v>0</v>
      </c>
      <c r="BP127" s="47"/>
      <c r="BQ127" s="47"/>
      <c r="BR127" s="30"/>
      <c r="BS127" s="23"/>
      <c r="BT127" s="23"/>
      <c r="BU127" s="23"/>
      <c r="BV127" s="30"/>
      <c r="BW127" s="24"/>
      <c r="BX127" s="23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47"/>
    </row>
    <row r="128" spans="1:92" ht="15.75" customHeight="1" x14ac:dyDescent="0.25">
      <c r="A128" s="40"/>
      <c r="D128" s="23"/>
      <c r="E128" s="23"/>
      <c r="F128" s="23"/>
      <c r="G128" s="23"/>
      <c r="H128" s="24"/>
      <c r="I128" s="24"/>
      <c r="J128" s="24"/>
      <c r="K128" s="24"/>
      <c r="L128" s="24"/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  <c r="AS128" s="47"/>
      <c r="AT128" s="30">
        <v>7</v>
      </c>
      <c r="AU128" s="23" t="s">
        <v>110</v>
      </c>
      <c r="AV128" s="23"/>
      <c r="AW128" s="23"/>
      <c r="AX128" s="30"/>
      <c r="AY128" s="24">
        <v>15</v>
      </c>
      <c r="AZ128" s="23" t="s">
        <v>15</v>
      </c>
      <c r="BA128" s="84">
        <v>1</v>
      </c>
      <c r="BB128" s="24">
        <v>1</v>
      </c>
      <c r="BC128" s="24">
        <v>0</v>
      </c>
      <c r="BD128" s="24">
        <f t="shared" si="135"/>
        <v>1</v>
      </c>
      <c r="BE128" s="85">
        <v>0</v>
      </c>
      <c r="BF128" s="84">
        <f t="shared" si="136"/>
        <v>19</v>
      </c>
      <c r="BG128" s="24">
        <f t="shared" si="137"/>
        <v>5</v>
      </c>
      <c r="BH128" s="24">
        <f t="shared" si="138"/>
        <v>6</v>
      </c>
      <c r="BI128" s="24">
        <f t="shared" si="139"/>
        <v>11</v>
      </c>
      <c r="BJ128" s="85">
        <f t="shared" si="140"/>
        <v>0</v>
      </c>
      <c r="BK128" s="24">
        <v>18</v>
      </c>
      <c r="BL128" s="24">
        <v>4</v>
      </c>
      <c r="BM128" s="24">
        <v>6</v>
      </c>
      <c r="BN128" s="24">
        <f t="shared" si="141"/>
        <v>10</v>
      </c>
      <c r="BO128" s="85">
        <v>0</v>
      </c>
      <c r="BP128" s="47"/>
      <c r="BQ128" s="47"/>
      <c r="BR128" s="30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47"/>
    </row>
    <row r="129" spans="1:92" ht="15.75" customHeight="1" x14ac:dyDescent="0.25">
      <c r="A129" s="40"/>
      <c r="D129" s="23"/>
      <c r="E129" s="23"/>
      <c r="F129" s="23"/>
      <c r="G129" s="23"/>
      <c r="H129" s="24"/>
      <c r="I129" s="24"/>
      <c r="J129" s="24"/>
      <c r="K129" s="24"/>
      <c r="L129" s="24"/>
      <c r="Q129" s="47"/>
      <c r="R129" s="47"/>
      <c r="S129" s="30"/>
      <c r="T129" s="23"/>
      <c r="Z129" s="24"/>
      <c r="AA129" s="24"/>
      <c r="AB129" s="24"/>
      <c r="AC129" s="24"/>
      <c r="AD129" s="24"/>
      <c r="AR129" s="47"/>
      <c r="AS129" s="47"/>
      <c r="AT129" s="30">
        <v>6.5</v>
      </c>
      <c r="AU129" s="23" t="s">
        <v>43</v>
      </c>
      <c r="AV129" s="23"/>
      <c r="AW129" s="23"/>
      <c r="AX129" s="30"/>
      <c r="AY129" s="24">
        <v>66</v>
      </c>
      <c r="AZ129" s="23" t="s">
        <v>15</v>
      </c>
      <c r="BA129" s="84">
        <v>1</v>
      </c>
      <c r="BB129" s="24">
        <v>0</v>
      </c>
      <c r="BC129" s="24">
        <v>1</v>
      </c>
      <c r="BD129" s="24">
        <f t="shared" si="135"/>
        <v>1</v>
      </c>
      <c r="BE129" s="85">
        <v>0</v>
      </c>
      <c r="BF129" s="84">
        <f t="shared" si="136"/>
        <v>20</v>
      </c>
      <c r="BG129" s="24">
        <f t="shared" si="137"/>
        <v>2</v>
      </c>
      <c r="BH129" s="24">
        <f t="shared" si="138"/>
        <v>5</v>
      </c>
      <c r="BI129" s="24">
        <f t="shared" si="139"/>
        <v>7</v>
      </c>
      <c r="BJ129" s="85">
        <f t="shared" si="140"/>
        <v>0</v>
      </c>
      <c r="BK129" s="24">
        <v>19</v>
      </c>
      <c r="BL129" s="24">
        <v>2</v>
      </c>
      <c r="BM129" s="24">
        <v>4</v>
      </c>
      <c r="BN129" s="24">
        <f t="shared" si="141"/>
        <v>6</v>
      </c>
      <c r="BO129" s="85">
        <v>0</v>
      </c>
      <c r="BP129" s="47"/>
      <c r="BQ129" s="47"/>
      <c r="BR129" s="30"/>
      <c r="BS129" s="23"/>
      <c r="BT129" s="23"/>
      <c r="BU129" s="23"/>
      <c r="BV129" s="30"/>
      <c r="BW129" s="24"/>
      <c r="BX129" s="23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47"/>
    </row>
    <row r="130" spans="1:92" ht="15.75" customHeight="1" x14ac:dyDescent="0.25">
      <c r="A130" s="40"/>
      <c r="D130" s="23"/>
      <c r="G130" s="16"/>
      <c r="H130" s="24"/>
      <c r="I130" s="24"/>
      <c r="J130" s="24"/>
      <c r="K130" s="24"/>
      <c r="L130" s="24"/>
      <c r="Q130" s="47"/>
      <c r="R130" s="47"/>
      <c r="S130" s="30"/>
      <c r="T130" s="23"/>
      <c r="Z130" s="24"/>
      <c r="AA130" s="24"/>
      <c r="AB130" s="24"/>
      <c r="AC130" s="24"/>
      <c r="AD130" s="24"/>
      <c r="AR130" s="47"/>
      <c r="AS130" s="47"/>
      <c r="AT130" s="30">
        <v>6</v>
      </c>
      <c r="AU130" s="23" t="s">
        <v>70</v>
      </c>
      <c r="AV130" s="23"/>
      <c r="AW130" s="23"/>
      <c r="AX130" s="30"/>
      <c r="AY130" s="24">
        <v>97</v>
      </c>
      <c r="AZ130" s="23" t="s">
        <v>15</v>
      </c>
      <c r="BA130" s="84">
        <v>1</v>
      </c>
      <c r="BB130" s="24">
        <v>0</v>
      </c>
      <c r="BC130" s="24">
        <v>0</v>
      </c>
      <c r="BD130" s="24">
        <f t="shared" si="135"/>
        <v>0</v>
      </c>
      <c r="BE130" s="85">
        <v>0</v>
      </c>
      <c r="BF130" s="84">
        <f t="shared" si="136"/>
        <v>23</v>
      </c>
      <c r="BG130" s="24">
        <f t="shared" si="137"/>
        <v>0</v>
      </c>
      <c r="BH130" s="24">
        <f t="shared" si="138"/>
        <v>5</v>
      </c>
      <c r="BI130" s="24">
        <f t="shared" si="139"/>
        <v>5</v>
      </c>
      <c r="BJ130" s="85">
        <f t="shared" si="140"/>
        <v>2</v>
      </c>
      <c r="BK130" s="24">
        <v>22</v>
      </c>
      <c r="BL130" s="24">
        <v>0</v>
      </c>
      <c r="BM130" s="24">
        <v>5</v>
      </c>
      <c r="BN130" s="24">
        <f t="shared" si="141"/>
        <v>5</v>
      </c>
      <c r="BO130" s="85">
        <v>2</v>
      </c>
      <c r="BP130" s="47"/>
      <c r="BQ130" s="47"/>
      <c r="BR130" s="30"/>
      <c r="BS130" s="23"/>
      <c r="BT130" s="23"/>
      <c r="BU130" s="23"/>
      <c r="BV130" s="30"/>
      <c r="BW130" s="24"/>
      <c r="BX130" s="23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47"/>
    </row>
    <row r="131" spans="1:92" ht="15.75" customHeight="1" thickBot="1" x14ac:dyDescent="0.3">
      <c r="A131" s="40"/>
      <c r="D131" s="23"/>
      <c r="E131" s="23"/>
      <c r="F131" s="23"/>
      <c r="G131" s="16"/>
      <c r="H131" s="24"/>
      <c r="I131" s="24"/>
      <c r="J131" s="24"/>
      <c r="K131" s="24"/>
      <c r="L131" s="24"/>
      <c r="Q131" s="47"/>
      <c r="R131" s="47"/>
      <c r="AR131" s="47"/>
      <c r="AS131" s="47"/>
      <c r="AT131" s="17" t="s">
        <v>45</v>
      </c>
      <c r="AU131" s="17"/>
      <c r="AV131" s="17"/>
      <c r="AW131" s="17"/>
      <c r="AX131" s="17"/>
      <c r="AY131" s="17"/>
      <c r="AZ131" s="17"/>
      <c r="BA131" s="88">
        <f>SUM(BA119:BA130)</f>
        <v>11</v>
      </c>
      <c r="BB131" s="25">
        <f t="shared" ref="BB131" si="143">SUM(BB119:BB130)</f>
        <v>2</v>
      </c>
      <c r="BC131" s="25">
        <f>SUM(BC119:BC130)</f>
        <v>3</v>
      </c>
      <c r="BD131" s="25">
        <f>+BC131+BB131</f>
        <v>5</v>
      </c>
      <c r="BE131" s="89">
        <f>SUM(BE119:BE130)</f>
        <v>0</v>
      </c>
      <c r="BF131" s="88">
        <f>SUM(BF119:BF130)</f>
        <v>252</v>
      </c>
      <c r="BG131" s="25">
        <f t="shared" ref="BG131" si="144">SUM(BG119:BG130)</f>
        <v>57</v>
      </c>
      <c r="BH131" s="25">
        <f>SUM(BH119:BH130)</f>
        <v>92</v>
      </c>
      <c r="BI131" s="25">
        <f>+BH131+BG131</f>
        <v>149</v>
      </c>
      <c r="BJ131" s="89">
        <f>SUM(BJ119:BJ130)</f>
        <v>18</v>
      </c>
      <c r="BK131" s="25">
        <f>SUM(BK119:BK130)</f>
        <v>241</v>
      </c>
      <c r="BL131" s="25">
        <f t="shared" ref="BL131" si="145">SUM(BL119:BL130)</f>
        <v>55</v>
      </c>
      <c r="BM131" s="25">
        <f>SUM(BM119:BM130)</f>
        <v>89</v>
      </c>
      <c r="BN131" s="25">
        <f>+BM131+BL131</f>
        <v>144</v>
      </c>
      <c r="BO131" s="89">
        <f>SUM(BO119:BO130)</f>
        <v>18</v>
      </c>
      <c r="BP131" s="47"/>
      <c r="BQ131" s="47"/>
      <c r="BR131" s="16"/>
      <c r="BS131" s="16"/>
      <c r="BT131" s="16"/>
      <c r="BU131" s="16"/>
      <c r="BV131" s="16"/>
      <c r="BW131" s="16"/>
      <c r="BX131" s="16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47"/>
    </row>
    <row r="132" spans="1:92" ht="15.75" customHeight="1" x14ac:dyDescent="0.25">
      <c r="A132" s="40"/>
      <c r="Q132" s="47"/>
      <c r="R132" s="47"/>
      <c r="AR132" s="47"/>
      <c r="AS132" s="47"/>
      <c r="AT132" s="90" t="s">
        <v>95</v>
      </c>
      <c r="AU132" s="90"/>
      <c r="AV132" s="91"/>
      <c r="AW132" s="92"/>
      <c r="AX132" s="93"/>
      <c r="AY132" s="93"/>
      <c r="AZ132" s="92"/>
      <c r="BA132" s="94">
        <f>+BA131+BA118+BA105+BA92+BA58+BA45+BA32+BA19</f>
        <v>88</v>
      </c>
      <c r="BB132" s="95">
        <f t="shared" ref="BB132:BE132" si="146">+BB131+BB118+BB105+BB92+BB58+BB45+BB32+BB19</f>
        <v>14</v>
      </c>
      <c r="BC132" s="95">
        <f t="shared" si="146"/>
        <v>24</v>
      </c>
      <c r="BD132" s="95">
        <f t="shared" si="146"/>
        <v>38</v>
      </c>
      <c r="BE132" s="95">
        <f t="shared" si="146"/>
        <v>18</v>
      </c>
      <c r="BF132" s="94">
        <f>+BF131+BF118+BF105+BF92+BF58+BF45+BF32+BF19</f>
        <v>2017</v>
      </c>
      <c r="BG132" s="95">
        <f t="shared" ref="BG132:BJ132" si="147">+BG131+BG118+BG105+BG92+BG58+BG45+BG32+BG19</f>
        <v>520</v>
      </c>
      <c r="BH132" s="95">
        <f t="shared" si="147"/>
        <v>840</v>
      </c>
      <c r="BI132" s="95">
        <f t="shared" si="147"/>
        <v>1360</v>
      </c>
      <c r="BJ132" s="96">
        <f t="shared" si="147"/>
        <v>272</v>
      </c>
      <c r="BK132" s="95">
        <f>+BK131+BK118+BK105+BK92+BK58+BK45+BK32+BK19</f>
        <v>1929</v>
      </c>
      <c r="BL132" s="95">
        <f t="shared" ref="BL132:BO132" si="148">+BL131+BL118+BL105+BL92+BL58+BL45+BL32+BL19</f>
        <v>506</v>
      </c>
      <c r="BM132" s="95">
        <f t="shared" si="148"/>
        <v>816</v>
      </c>
      <c r="BN132" s="95">
        <f t="shared" si="148"/>
        <v>1322</v>
      </c>
      <c r="BO132" s="96">
        <f t="shared" si="148"/>
        <v>254</v>
      </c>
      <c r="BP132" s="47"/>
      <c r="BQ132" s="47"/>
      <c r="BR132" s="23"/>
      <c r="BS132" s="23"/>
      <c r="BT132" s="11"/>
      <c r="BU132" s="11"/>
      <c r="BV132" s="23"/>
      <c r="BW132" s="23"/>
      <c r="BX132" s="11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47"/>
    </row>
    <row r="133" spans="1:92" ht="15.75" customHeight="1" x14ac:dyDescent="0.25">
      <c r="A133" s="40"/>
      <c r="Q133" s="47"/>
      <c r="R133" s="47"/>
      <c r="AR133" s="47"/>
      <c r="AS133" s="47"/>
      <c r="BF133" s="24"/>
      <c r="BG133" s="24"/>
      <c r="BH133" s="115"/>
      <c r="BI133" s="115"/>
      <c r="BJ133" s="24"/>
      <c r="BK133" s="24"/>
      <c r="BL133" s="24"/>
      <c r="BM133" s="29"/>
      <c r="BP133" s="47"/>
      <c r="BQ133" s="47"/>
      <c r="CD133" s="24"/>
      <c r="CE133" s="24"/>
      <c r="CF133" s="115"/>
      <c r="CG133" s="115"/>
      <c r="CH133" s="24"/>
      <c r="CI133" s="24"/>
      <c r="CJ133" s="24"/>
      <c r="CK133" s="29"/>
      <c r="CN133" s="47"/>
    </row>
    <row r="134" spans="1:92" ht="15.75" customHeight="1" x14ac:dyDescent="0.25">
      <c r="A134" s="40"/>
      <c r="Q134" s="47"/>
      <c r="R134" s="47"/>
      <c r="AR134" s="47"/>
      <c r="AS134" s="47"/>
      <c r="AV134" s="30"/>
      <c r="AW134" s="23"/>
      <c r="AX134" s="23"/>
      <c r="AY134" s="23"/>
      <c r="AZ134" s="23"/>
      <c r="BA134" s="24"/>
      <c r="BD134" s="24"/>
      <c r="BE134" s="24"/>
      <c r="BF134" s="24"/>
      <c r="BG134" s="24"/>
      <c r="BH134" s="115"/>
      <c r="BI134" s="115"/>
      <c r="BJ134" s="24"/>
      <c r="BK134" s="24"/>
      <c r="BL134" s="24"/>
      <c r="BM134" s="29"/>
      <c r="BP134" s="47"/>
      <c r="BQ134" s="47"/>
      <c r="BT134" s="30"/>
      <c r="BU134" s="23"/>
      <c r="BV134" s="23"/>
      <c r="BW134" s="23"/>
      <c r="BX134" s="23"/>
      <c r="BY134" s="24"/>
      <c r="CB134" s="24"/>
      <c r="CC134" s="24"/>
      <c r="CD134" s="24"/>
      <c r="CE134" s="24"/>
      <c r="CF134" s="115"/>
      <c r="CG134" s="115"/>
      <c r="CH134" s="24"/>
      <c r="CI134" s="24"/>
      <c r="CJ134" s="24"/>
      <c r="CK134" s="29"/>
      <c r="CN134" s="47"/>
    </row>
    <row r="135" spans="1:92" ht="15.75" customHeight="1" x14ac:dyDescent="0.25">
      <c r="A135" s="40"/>
      <c r="Q135" s="40"/>
      <c r="R135" s="40"/>
      <c r="AR135" s="40"/>
      <c r="AS135" s="40"/>
      <c r="AV135" s="30"/>
      <c r="AW135" s="23"/>
      <c r="BD135" s="24"/>
      <c r="BE135" s="24"/>
      <c r="BF135" s="24"/>
      <c r="BG135" s="24"/>
      <c r="BH135" s="115"/>
      <c r="BI135" s="115"/>
      <c r="BJ135" s="24"/>
      <c r="BK135" s="24"/>
      <c r="BL135" s="24"/>
      <c r="BM135" s="29"/>
      <c r="BP135" s="40"/>
      <c r="BQ135" s="40"/>
      <c r="BT135" s="30"/>
      <c r="BU135" s="23"/>
      <c r="CB135" s="24"/>
      <c r="CC135" s="24"/>
      <c r="CD135" s="24"/>
      <c r="CE135" s="24"/>
      <c r="CF135" s="115"/>
      <c r="CG135" s="115"/>
      <c r="CH135" s="24"/>
      <c r="CI135" s="24"/>
      <c r="CJ135" s="24"/>
      <c r="CK135" s="29"/>
      <c r="CN135" s="40"/>
    </row>
    <row r="136" spans="1:92" ht="15.75" customHeight="1" x14ac:dyDescent="0.25">
      <c r="A136" s="40"/>
      <c r="Q136" s="40"/>
      <c r="R136" s="40"/>
      <c r="AR136" s="40"/>
      <c r="AS136" s="40"/>
      <c r="AW136" s="11"/>
      <c r="AX136" s="23"/>
      <c r="AY136" s="11"/>
      <c r="AZ136" s="11"/>
      <c r="BA136" s="24"/>
      <c r="BD136" s="24"/>
      <c r="BE136" s="24"/>
      <c r="BF136" s="24"/>
      <c r="BG136" s="24"/>
      <c r="BH136" s="115"/>
      <c r="BI136" s="115"/>
      <c r="BJ136" s="24"/>
      <c r="BK136" s="24"/>
      <c r="BL136" s="24"/>
      <c r="BM136" s="29"/>
      <c r="BP136" s="40"/>
      <c r="BQ136" s="40"/>
      <c r="BU136" s="11"/>
      <c r="BV136" s="23"/>
      <c r="BW136" s="11"/>
      <c r="BX136" s="11"/>
      <c r="BY136" s="24"/>
      <c r="CB136" s="24"/>
      <c r="CC136" s="24"/>
      <c r="CD136" s="24"/>
      <c r="CE136" s="24"/>
      <c r="CF136" s="115"/>
      <c r="CG136" s="115"/>
      <c r="CH136" s="24"/>
      <c r="CI136" s="24"/>
      <c r="CJ136" s="24"/>
      <c r="CK136" s="29"/>
      <c r="CN136" s="40"/>
    </row>
    <row r="137" spans="1:92" ht="15.75" customHeight="1" x14ac:dyDescent="0.25">
      <c r="A137" s="40"/>
      <c r="Q137" s="40"/>
      <c r="R137" s="40"/>
      <c r="AR137" s="40"/>
      <c r="AS137" s="40"/>
      <c r="BP137" s="40"/>
      <c r="BQ137" s="40"/>
      <c r="CN137" s="40"/>
    </row>
    <row r="138" spans="1:92" ht="15.75" customHeight="1" x14ac:dyDescent="0.25">
      <c r="A138" s="40"/>
      <c r="Q138" s="40"/>
      <c r="R138" s="40"/>
      <c r="S138" s="30"/>
      <c r="T138" s="23"/>
      <c r="AR138" s="40"/>
      <c r="AS138" s="40"/>
      <c r="BP138" s="40"/>
      <c r="BQ138" s="40"/>
      <c r="CN138" s="40"/>
    </row>
    <row r="139" spans="1:92" ht="15.75" customHeight="1" x14ac:dyDescent="0.25">
      <c r="A139" s="40"/>
      <c r="Q139" s="40"/>
      <c r="R139" s="40"/>
      <c r="S139" s="30"/>
      <c r="T139" s="23"/>
      <c r="AR139" s="40"/>
      <c r="AS139" s="40"/>
      <c r="AT139" s="30"/>
      <c r="AU139" s="23"/>
      <c r="AV139" s="23"/>
      <c r="AW139" s="23"/>
      <c r="AX139" s="23"/>
      <c r="AY139" s="11"/>
      <c r="AZ139" s="23"/>
      <c r="BA139" s="24"/>
      <c r="BB139" s="24"/>
      <c r="BC139" s="24"/>
      <c r="BD139" s="24"/>
      <c r="BE139" s="24"/>
      <c r="BF139" s="29"/>
      <c r="BG139" s="24"/>
      <c r="BH139" s="24"/>
      <c r="BI139" s="24"/>
      <c r="BJ139" s="24"/>
      <c r="BK139" s="24"/>
      <c r="BL139" s="24"/>
      <c r="BM139" s="26"/>
      <c r="BP139" s="40"/>
      <c r="BQ139" s="40"/>
      <c r="BR139" s="30"/>
      <c r="BS139" s="23"/>
      <c r="BT139" s="23"/>
      <c r="BU139" s="23"/>
      <c r="BV139" s="23"/>
      <c r="BW139" s="11"/>
      <c r="BX139" s="23"/>
      <c r="BY139" s="24"/>
      <c r="BZ139" s="24"/>
      <c r="CA139" s="24"/>
      <c r="CB139" s="24"/>
      <c r="CC139" s="24"/>
      <c r="CD139" s="29"/>
      <c r="CE139" s="24"/>
      <c r="CF139" s="24"/>
      <c r="CG139" s="24"/>
      <c r="CH139" s="24"/>
      <c r="CI139" s="24"/>
      <c r="CJ139" s="24"/>
      <c r="CK139" s="26"/>
      <c r="CN139" s="40"/>
    </row>
    <row r="140" spans="1:92" ht="15.75" customHeight="1" x14ac:dyDescent="0.25">
      <c r="A140" s="40"/>
      <c r="Q140" s="40"/>
      <c r="R140" s="40"/>
      <c r="S140" s="30"/>
      <c r="T140" s="23"/>
      <c r="AR140" s="40"/>
      <c r="AS140" s="40"/>
      <c r="AT140" s="30"/>
      <c r="AU140" s="23"/>
      <c r="AV140" s="23"/>
      <c r="AW140" s="23"/>
      <c r="AX140" s="23"/>
      <c r="AY140" s="11"/>
      <c r="AZ140" s="23"/>
      <c r="BA140" s="24"/>
      <c r="BB140" s="24"/>
      <c r="BC140" s="24"/>
      <c r="BD140" s="24"/>
      <c r="BE140" s="24"/>
      <c r="BF140" s="29"/>
      <c r="BG140" s="24"/>
      <c r="BH140" s="24"/>
      <c r="BI140" s="24"/>
      <c r="BJ140" s="24"/>
      <c r="BK140" s="24"/>
      <c r="BL140" s="24"/>
      <c r="BM140" s="26"/>
      <c r="BP140" s="40"/>
      <c r="BQ140" s="40"/>
      <c r="BR140" s="30"/>
      <c r="BS140" s="23"/>
      <c r="BT140" s="23"/>
      <c r="BU140" s="23"/>
      <c r="BV140" s="23"/>
      <c r="BW140" s="11"/>
      <c r="BX140" s="23"/>
      <c r="BY140" s="24"/>
      <c r="BZ140" s="24"/>
      <c r="CA140" s="24"/>
      <c r="CB140" s="24"/>
      <c r="CC140" s="24"/>
      <c r="CD140" s="29"/>
      <c r="CE140" s="24"/>
      <c r="CF140" s="24"/>
      <c r="CG140" s="24"/>
      <c r="CH140" s="24"/>
      <c r="CI140" s="24"/>
      <c r="CJ140" s="24"/>
      <c r="CK140" s="26"/>
      <c r="CN140" s="40"/>
    </row>
    <row r="141" spans="1:92" ht="15.75" customHeight="1" x14ac:dyDescent="0.25">
      <c r="A141" s="40"/>
      <c r="Q141" s="45"/>
      <c r="R141" s="45"/>
      <c r="AR141" s="45"/>
      <c r="AS141" s="45"/>
      <c r="BP141" s="45"/>
      <c r="BQ141" s="45"/>
      <c r="CN141" s="45"/>
    </row>
    <row r="142" spans="1:92" ht="15.75" customHeight="1" x14ac:dyDescent="0.25">
      <c r="A142" s="40"/>
      <c r="Q142" s="45"/>
      <c r="R142" s="45"/>
      <c r="AR142" s="45"/>
      <c r="AS142" s="45"/>
      <c r="BP142" s="45"/>
      <c r="BQ142" s="45"/>
      <c r="CN142" s="45"/>
    </row>
    <row r="143" spans="1:92" ht="15.75" customHeight="1" x14ac:dyDescent="0.25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AR143" s="45"/>
      <c r="AS143" s="45"/>
      <c r="BP143" s="45"/>
      <c r="BQ143" s="45"/>
      <c r="CN143" s="45"/>
    </row>
    <row r="144" spans="1:92" ht="15.75" x14ac:dyDescent="0.25">
      <c r="A144" s="40"/>
      <c r="Q144" s="45"/>
      <c r="R144" s="45"/>
      <c r="AR144" s="45"/>
      <c r="AS144" s="45"/>
      <c r="BP144" s="45"/>
      <c r="BQ144" s="45"/>
      <c r="CN144" s="45"/>
    </row>
    <row r="145" spans="1:92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9"/>
    </row>
    <row r="146" spans="1:92" ht="20.25" x14ac:dyDescent="0.3">
      <c r="A146" s="45"/>
      <c r="B146" s="109" t="s">
        <v>394</v>
      </c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5"/>
    </row>
    <row r="147" spans="1:92" ht="20.25" x14ac:dyDescent="0.3">
      <c r="A147" s="45"/>
      <c r="B147" s="28" t="s">
        <v>108</v>
      </c>
      <c r="C147" s="28">
        <f>+C2</f>
        <v>23</v>
      </c>
      <c r="D147" s="110" t="s">
        <v>741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27"/>
      <c r="P147" s="27"/>
      <c r="Q147" s="45"/>
    </row>
    <row r="148" spans="1:92" ht="20.25" x14ac:dyDescent="0.3">
      <c r="A148" s="40"/>
      <c r="N148" s="27"/>
      <c r="O148" s="27"/>
      <c r="P148" s="27"/>
      <c r="Q148" s="40"/>
    </row>
    <row r="149" spans="1:92" ht="18.75" thickBot="1" x14ac:dyDescent="0.3">
      <c r="A149" s="40"/>
      <c r="B149" s="63" t="s">
        <v>706</v>
      </c>
      <c r="C149" s="64" t="s">
        <v>114</v>
      </c>
      <c r="D149" s="64"/>
      <c r="E149" s="65"/>
      <c r="F149" s="64"/>
      <c r="G149" s="66" t="s">
        <v>8</v>
      </c>
      <c r="H149" s="66" t="s">
        <v>9</v>
      </c>
      <c r="I149" s="66" t="s">
        <v>10</v>
      </c>
      <c r="J149" s="66" t="s">
        <v>12</v>
      </c>
      <c r="K149" s="66" t="s">
        <v>13</v>
      </c>
      <c r="L149" s="66" t="s">
        <v>11</v>
      </c>
      <c r="M149" s="66" t="s">
        <v>5</v>
      </c>
      <c r="N149" s="66" t="s">
        <v>14</v>
      </c>
      <c r="O149" s="66" t="s">
        <v>3</v>
      </c>
      <c r="P149" s="66" t="str">
        <f>"Week "&amp;TEXT(C147-1,"##")</f>
        <v>Week 22</v>
      </c>
      <c r="Q149" s="45"/>
    </row>
    <row r="150" spans="1:92" ht="18" x14ac:dyDescent="0.25">
      <c r="A150" s="40"/>
      <c r="B150" s="67" t="s">
        <v>745</v>
      </c>
      <c r="C150" s="68" t="s">
        <v>131</v>
      </c>
      <c r="D150" s="70"/>
      <c r="E150" s="70"/>
      <c r="F150" s="70"/>
      <c r="G150" s="67">
        <f t="shared" ref="G150:I157" si="149">SUMIF($C$4:$C$11,$C150,G$4:G$11)+SUMIF($C$163:$C$170,$C150,G$163:G$170)</f>
        <v>16</v>
      </c>
      <c r="H150" s="67">
        <f t="shared" si="149"/>
        <v>4</v>
      </c>
      <c r="I150" s="67">
        <f t="shared" si="149"/>
        <v>3</v>
      </c>
      <c r="J150" s="67">
        <f t="shared" ref="J150:J157" si="150">G150*2+I150*1</f>
        <v>35</v>
      </c>
      <c r="K150" s="71">
        <f t="shared" ref="K150:K157" si="151">+J150/((G150+H150+I150)*2)</f>
        <v>0.76086956521739135</v>
      </c>
      <c r="L150" s="67">
        <f>SUMIF($C$4:$C$11,$C150,L$4:L$11)+SUMIF($C$163:$C$170,$C150,L$163:L$170)</f>
        <v>86</v>
      </c>
      <c r="M150" s="67">
        <f t="shared" ref="M150:O157" si="152">SUMIF($C$4:$C$11,$C150,M$4:M$11)+SUMIF($C$163:$C$170,$C150,M$163:M$170)</f>
        <v>45</v>
      </c>
      <c r="N150" s="67">
        <f t="shared" si="152"/>
        <v>141</v>
      </c>
      <c r="O150" s="67">
        <f t="shared" si="152"/>
        <v>46</v>
      </c>
      <c r="P150" s="5">
        <v>1</v>
      </c>
      <c r="Q150" s="45"/>
    </row>
    <row r="151" spans="1:92" ht="18" x14ac:dyDescent="0.25">
      <c r="A151" s="40"/>
      <c r="B151" s="67" t="s">
        <v>743</v>
      </c>
      <c r="C151" s="72" t="s">
        <v>23</v>
      </c>
      <c r="D151" s="70"/>
      <c r="E151" s="72"/>
      <c r="F151" s="70"/>
      <c r="G151" s="67">
        <f t="shared" si="149"/>
        <v>16</v>
      </c>
      <c r="H151" s="67">
        <f t="shared" si="149"/>
        <v>4</v>
      </c>
      <c r="I151" s="67">
        <f t="shared" si="149"/>
        <v>3</v>
      </c>
      <c r="J151" s="67">
        <f t="shared" si="150"/>
        <v>35</v>
      </c>
      <c r="K151" s="71">
        <f t="shared" si="151"/>
        <v>0.76086956521739135</v>
      </c>
      <c r="L151" s="67">
        <f t="shared" ref="L151:L157" si="153">SUMIF($C$4:$C$11,$C151,L$4:L$11)+SUMIF($C$163:$C$170,$C151,L$163:L$170)</f>
        <v>85</v>
      </c>
      <c r="M151" s="67">
        <f t="shared" si="152"/>
        <v>51</v>
      </c>
      <c r="N151" s="67">
        <f t="shared" si="152"/>
        <v>142</v>
      </c>
      <c r="O151" s="67">
        <f t="shared" si="152"/>
        <v>44</v>
      </c>
      <c r="P151" s="5">
        <v>2</v>
      </c>
      <c r="Q151" s="40"/>
    </row>
    <row r="152" spans="1:92" ht="18" x14ac:dyDescent="0.25">
      <c r="A152" s="40"/>
      <c r="B152" s="67" t="s">
        <v>742</v>
      </c>
      <c r="C152" s="68" t="s">
        <v>160</v>
      </c>
      <c r="D152" s="69"/>
      <c r="E152" s="68"/>
      <c r="F152" s="70"/>
      <c r="G152" s="67">
        <f t="shared" si="149"/>
        <v>13</v>
      </c>
      <c r="H152" s="67">
        <f t="shared" si="149"/>
        <v>7</v>
      </c>
      <c r="I152" s="67">
        <f t="shared" si="149"/>
        <v>3</v>
      </c>
      <c r="J152" s="67">
        <f t="shared" si="150"/>
        <v>29</v>
      </c>
      <c r="K152" s="71">
        <f t="shared" si="151"/>
        <v>0.63043478260869568</v>
      </c>
      <c r="L152" s="67">
        <f t="shared" si="153"/>
        <v>77</v>
      </c>
      <c r="M152" s="67">
        <f t="shared" si="152"/>
        <v>66</v>
      </c>
      <c r="N152" s="67">
        <f t="shared" si="152"/>
        <v>123</v>
      </c>
      <c r="O152" s="67">
        <f t="shared" si="152"/>
        <v>38</v>
      </c>
      <c r="P152" s="5">
        <v>3</v>
      </c>
      <c r="Q152" s="40"/>
    </row>
    <row r="153" spans="1:92" ht="18" x14ac:dyDescent="0.25">
      <c r="A153" s="40"/>
      <c r="B153" s="67" t="s">
        <v>744</v>
      </c>
      <c r="C153" s="72" t="s">
        <v>161</v>
      </c>
      <c r="D153" s="70"/>
      <c r="E153" s="72"/>
      <c r="F153" s="70"/>
      <c r="G153" s="67">
        <f t="shared" si="149"/>
        <v>9</v>
      </c>
      <c r="H153" s="67">
        <f t="shared" si="149"/>
        <v>10</v>
      </c>
      <c r="I153" s="67">
        <f t="shared" si="149"/>
        <v>4</v>
      </c>
      <c r="J153" s="67">
        <f t="shared" si="150"/>
        <v>22</v>
      </c>
      <c r="K153" s="71">
        <f t="shared" si="151"/>
        <v>0.47826086956521741</v>
      </c>
      <c r="L153" s="67">
        <f t="shared" si="153"/>
        <v>58</v>
      </c>
      <c r="M153" s="67">
        <f t="shared" si="152"/>
        <v>60</v>
      </c>
      <c r="N153" s="67">
        <f t="shared" si="152"/>
        <v>86</v>
      </c>
      <c r="O153" s="67">
        <f t="shared" si="152"/>
        <v>30</v>
      </c>
      <c r="P153" s="5">
        <v>4</v>
      </c>
      <c r="Q153" s="40"/>
    </row>
    <row r="154" spans="1:92" ht="18" x14ac:dyDescent="0.25">
      <c r="A154" s="40"/>
      <c r="B154" s="67" t="s">
        <v>748</v>
      </c>
      <c r="C154" s="72" t="s">
        <v>47</v>
      </c>
      <c r="D154" s="70"/>
      <c r="E154" s="72"/>
      <c r="F154" s="70"/>
      <c r="G154" s="67">
        <f t="shared" si="149"/>
        <v>9</v>
      </c>
      <c r="H154" s="67">
        <f t="shared" si="149"/>
        <v>11</v>
      </c>
      <c r="I154" s="67">
        <f t="shared" si="149"/>
        <v>3</v>
      </c>
      <c r="J154" s="67">
        <f t="shared" si="150"/>
        <v>21</v>
      </c>
      <c r="K154" s="71">
        <f t="shared" si="151"/>
        <v>0.45652173913043476</v>
      </c>
      <c r="L154" s="67">
        <f t="shared" si="153"/>
        <v>65</v>
      </c>
      <c r="M154" s="67">
        <f t="shared" si="152"/>
        <v>65</v>
      </c>
      <c r="N154" s="67">
        <f t="shared" si="152"/>
        <v>100</v>
      </c>
      <c r="O154" s="67">
        <f t="shared" si="152"/>
        <v>28</v>
      </c>
      <c r="P154" s="5">
        <v>5</v>
      </c>
      <c r="Q154" s="40"/>
    </row>
    <row r="155" spans="1:92" ht="18" x14ac:dyDescent="0.25">
      <c r="A155" s="40"/>
      <c r="B155" s="67" t="s">
        <v>749</v>
      </c>
      <c r="C155" s="72" t="s">
        <v>15</v>
      </c>
      <c r="D155" s="70"/>
      <c r="E155" s="72"/>
      <c r="F155" s="70"/>
      <c r="G155" s="67">
        <f t="shared" si="149"/>
        <v>7</v>
      </c>
      <c r="H155" s="67">
        <f t="shared" si="149"/>
        <v>15</v>
      </c>
      <c r="I155" s="67">
        <f t="shared" si="149"/>
        <v>1</v>
      </c>
      <c r="J155" s="67">
        <f t="shared" si="150"/>
        <v>15</v>
      </c>
      <c r="K155" s="71">
        <f t="shared" si="151"/>
        <v>0.32608695652173914</v>
      </c>
      <c r="L155" s="67">
        <f t="shared" si="153"/>
        <v>57</v>
      </c>
      <c r="M155" s="67">
        <f t="shared" si="152"/>
        <v>85</v>
      </c>
      <c r="N155" s="67">
        <f t="shared" si="152"/>
        <v>92</v>
      </c>
      <c r="O155" s="67">
        <f t="shared" si="152"/>
        <v>18</v>
      </c>
      <c r="P155" s="5">
        <v>6</v>
      </c>
      <c r="Q155" s="40"/>
    </row>
    <row r="156" spans="1:92" ht="18" x14ac:dyDescent="0.25">
      <c r="A156" s="40"/>
      <c r="B156" s="67" t="s">
        <v>747</v>
      </c>
      <c r="C156" s="68" t="s">
        <v>132</v>
      </c>
      <c r="D156" s="70"/>
      <c r="E156" s="72"/>
      <c r="F156" s="70"/>
      <c r="G156" s="67">
        <f t="shared" si="149"/>
        <v>5</v>
      </c>
      <c r="H156" s="67">
        <f t="shared" si="149"/>
        <v>14</v>
      </c>
      <c r="I156" s="67">
        <f t="shared" si="149"/>
        <v>4</v>
      </c>
      <c r="J156" s="67">
        <f t="shared" si="150"/>
        <v>14</v>
      </c>
      <c r="K156" s="71">
        <f t="shared" si="151"/>
        <v>0.30434782608695654</v>
      </c>
      <c r="L156" s="67">
        <f t="shared" si="153"/>
        <v>41</v>
      </c>
      <c r="M156" s="67">
        <f t="shared" si="152"/>
        <v>74</v>
      </c>
      <c r="N156" s="67">
        <f t="shared" si="152"/>
        <v>73</v>
      </c>
      <c r="O156" s="67">
        <f t="shared" si="152"/>
        <v>38</v>
      </c>
      <c r="P156" s="5">
        <v>7</v>
      </c>
      <c r="Q156" s="40"/>
    </row>
    <row r="157" spans="1:92" ht="18.75" thickBot="1" x14ac:dyDescent="0.3">
      <c r="A157" s="40"/>
      <c r="B157" s="67" t="s">
        <v>746</v>
      </c>
      <c r="C157" s="72" t="s">
        <v>21</v>
      </c>
      <c r="D157" s="70"/>
      <c r="E157" s="70"/>
      <c r="F157" s="70"/>
      <c r="G157" s="67">
        <f t="shared" si="149"/>
        <v>5</v>
      </c>
      <c r="H157" s="67">
        <f t="shared" si="149"/>
        <v>15</v>
      </c>
      <c r="I157" s="67">
        <f t="shared" si="149"/>
        <v>3</v>
      </c>
      <c r="J157" s="67">
        <f t="shared" si="150"/>
        <v>13</v>
      </c>
      <c r="K157" s="71">
        <f t="shared" si="151"/>
        <v>0.28260869565217389</v>
      </c>
      <c r="L157" s="67">
        <f t="shared" si="153"/>
        <v>51</v>
      </c>
      <c r="M157" s="67">
        <f t="shared" si="152"/>
        <v>74</v>
      </c>
      <c r="N157" s="67">
        <f t="shared" si="152"/>
        <v>83</v>
      </c>
      <c r="O157" s="67">
        <f t="shared" si="152"/>
        <v>30</v>
      </c>
      <c r="P157" s="5">
        <v>8</v>
      </c>
      <c r="Q157" s="40"/>
    </row>
    <row r="158" spans="1:92" ht="18" x14ac:dyDescent="0.25">
      <c r="A158" s="40"/>
      <c r="B158" s="73"/>
      <c r="C158" s="73"/>
      <c r="D158" s="73"/>
      <c r="E158" s="74"/>
      <c r="F158" s="73"/>
      <c r="G158" s="75">
        <f>SUM(G150:G157)</f>
        <v>80</v>
      </c>
      <c r="H158" s="75">
        <f>SUM(H150:H157)</f>
        <v>80</v>
      </c>
      <c r="I158" s="75">
        <f>SUM(I150:I157)</f>
        <v>24</v>
      </c>
      <c r="J158" s="75"/>
      <c r="K158" s="75"/>
      <c r="L158" s="75">
        <f>SUM(L150:L157)</f>
        <v>520</v>
      </c>
      <c r="M158" s="75">
        <f>SUM(M150:M157)</f>
        <v>520</v>
      </c>
      <c r="N158" s="75">
        <f>SUM(N150:N157)</f>
        <v>840</v>
      </c>
      <c r="O158" s="75">
        <f>SUM(O150:O157)</f>
        <v>272</v>
      </c>
      <c r="P158" s="74"/>
      <c r="Q158" s="40"/>
    </row>
    <row r="159" spans="1:92" ht="18" x14ac:dyDescent="0.25">
      <c r="A159" s="40"/>
      <c r="B159" s="67"/>
      <c r="C159" s="72"/>
      <c r="D159" s="70"/>
      <c r="E159" s="70"/>
      <c r="F159" s="70"/>
      <c r="G159" s="67"/>
      <c r="H159" s="67"/>
      <c r="I159" s="67"/>
      <c r="J159" s="67"/>
      <c r="K159" s="71"/>
      <c r="L159" s="67"/>
      <c r="M159" s="67"/>
      <c r="N159" s="67"/>
      <c r="O159" s="67"/>
      <c r="P159" s="67"/>
      <c r="Q159" s="46"/>
    </row>
    <row r="160" spans="1:92" ht="18" x14ac:dyDescent="0.25">
      <c r="A160" s="40"/>
      <c r="B160" s="67"/>
      <c r="C160" s="72"/>
      <c r="D160" s="70"/>
      <c r="E160" s="70"/>
      <c r="F160" s="70"/>
      <c r="G160" s="67"/>
      <c r="H160" s="67"/>
      <c r="I160" s="67"/>
      <c r="J160" s="67"/>
      <c r="K160" s="71"/>
      <c r="L160" s="67"/>
      <c r="M160" s="67"/>
      <c r="N160" s="67"/>
      <c r="O160" s="67"/>
      <c r="P160" s="67"/>
      <c r="Q160" s="46"/>
    </row>
    <row r="161" spans="1:17" ht="18" x14ac:dyDescent="0.25">
      <c r="A161" s="40"/>
      <c r="B161" s="112" t="s">
        <v>751</v>
      </c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46"/>
    </row>
    <row r="162" spans="1:17" ht="18.75" thickBot="1" x14ac:dyDescent="0.3">
      <c r="A162" s="40"/>
      <c r="B162" s="63" t="s">
        <v>706</v>
      </c>
      <c r="C162" s="64" t="s">
        <v>114</v>
      </c>
      <c r="D162" s="64"/>
      <c r="E162" s="65"/>
      <c r="F162" s="64"/>
      <c r="G162" s="66" t="s">
        <v>8</v>
      </c>
      <c r="H162" s="66" t="s">
        <v>9</v>
      </c>
      <c r="I162" s="66" t="s">
        <v>10</v>
      </c>
      <c r="J162" s="66" t="s">
        <v>12</v>
      </c>
      <c r="K162" s="66" t="s">
        <v>13</v>
      </c>
      <c r="L162" s="66" t="s">
        <v>11</v>
      </c>
      <c r="M162" s="66" t="s">
        <v>5</v>
      </c>
      <c r="N162" s="66" t="s">
        <v>14</v>
      </c>
      <c r="O162" s="66" t="s">
        <v>3</v>
      </c>
      <c r="P162" s="66" t="s">
        <v>750</v>
      </c>
      <c r="Q162" s="47"/>
    </row>
    <row r="163" spans="1:17" ht="18" x14ac:dyDescent="0.25">
      <c r="A163" s="40"/>
      <c r="B163" s="5" t="s">
        <v>707</v>
      </c>
      <c r="C163" s="6" t="s">
        <v>131</v>
      </c>
      <c r="D163" s="11"/>
      <c r="E163" s="6"/>
      <c r="F163" s="11"/>
      <c r="G163" s="5">
        <v>15</v>
      </c>
      <c r="H163" s="5">
        <v>4</v>
      </c>
      <c r="I163" s="5">
        <v>3</v>
      </c>
      <c r="J163" s="5">
        <v>33</v>
      </c>
      <c r="K163" s="38">
        <v>0.75</v>
      </c>
      <c r="L163" s="5">
        <v>84</v>
      </c>
      <c r="M163" s="5">
        <v>44</v>
      </c>
      <c r="N163" s="5">
        <v>137</v>
      </c>
      <c r="O163" s="5">
        <v>44</v>
      </c>
      <c r="P163" s="5">
        <v>1</v>
      </c>
      <c r="Q163" s="47"/>
    </row>
    <row r="164" spans="1:17" ht="18" x14ac:dyDescent="0.25">
      <c r="A164" s="40"/>
      <c r="B164" s="5" t="s">
        <v>708</v>
      </c>
      <c r="C164" s="6" t="s">
        <v>23</v>
      </c>
      <c r="D164" s="11"/>
      <c r="E164" s="6"/>
      <c r="F164" s="11"/>
      <c r="G164" s="5">
        <v>15</v>
      </c>
      <c r="H164" s="5">
        <v>4</v>
      </c>
      <c r="I164" s="5">
        <v>3</v>
      </c>
      <c r="J164" s="5">
        <v>33</v>
      </c>
      <c r="K164" s="38">
        <v>0.75</v>
      </c>
      <c r="L164" s="5">
        <v>84</v>
      </c>
      <c r="M164" s="5">
        <v>51</v>
      </c>
      <c r="N164" s="5">
        <v>140</v>
      </c>
      <c r="O164" s="5">
        <v>40</v>
      </c>
      <c r="P164" s="5">
        <v>2</v>
      </c>
      <c r="Q164" s="47"/>
    </row>
    <row r="165" spans="1:17" ht="18" x14ac:dyDescent="0.25">
      <c r="A165" s="40"/>
      <c r="B165" s="5" t="s">
        <v>709</v>
      </c>
      <c r="C165" s="6" t="s">
        <v>160</v>
      </c>
      <c r="D165" s="11"/>
      <c r="E165" s="11"/>
      <c r="F165" s="11"/>
      <c r="G165" s="5">
        <v>12</v>
      </c>
      <c r="H165" s="5">
        <v>7</v>
      </c>
      <c r="I165" s="5">
        <v>3</v>
      </c>
      <c r="J165" s="5">
        <v>27</v>
      </c>
      <c r="K165" s="38">
        <v>0.61363636363636365</v>
      </c>
      <c r="L165" s="5">
        <v>73</v>
      </c>
      <c r="M165" s="5">
        <v>64</v>
      </c>
      <c r="N165" s="5">
        <v>116</v>
      </c>
      <c r="O165" s="5">
        <v>38</v>
      </c>
      <c r="P165" s="5">
        <v>3</v>
      </c>
      <c r="Q165" s="47"/>
    </row>
    <row r="166" spans="1:17" ht="18" x14ac:dyDescent="0.25">
      <c r="A166" s="40"/>
      <c r="B166" s="5" t="s">
        <v>710</v>
      </c>
      <c r="C166" s="6" t="s">
        <v>47</v>
      </c>
      <c r="D166" s="11"/>
      <c r="E166" s="11"/>
      <c r="F166" s="11"/>
      <c r="G166" s="5">
        <v>9</v>
      </c>
      <c r="H166" s="5">
        <v>10</v>
      </c>
      <c r="I166" s="5">
        <v>3</v>
      </c>
      <c r="J166" s="5">
        <v>21</v>
      </c>
      <c r="K166" s="38">
        <v>0.47727272727272729</v>
      </c>
      <c r="L166" s="5">
        <v>64</v>
      </c>
      <c r="M166" s="5">
        <v>62</v>
      </c>
      <c r="N166" s="5">
        <v>98</v>
      </c>
      <c r="O166" s="5">
        <v>24</v>
      </c>
      <c r="P166" s="5">
        <v>4</v>
      </c>
      <c r="Q166" s="47"/>
    </row>
    <row r="167" spans="1:17" ht="18" x14ac:dyDescent="0.25">
      <c r="A167" s="40"/>
      <c r="B167" s="5" t="s">
        <v>711</v>
      </c>
      <c r="C167" s="6" t="s">
        <v>161</v>
      </c>
      <c r="D167" s="11"/>
      <c r="E167" s="6"/>
      <c r="F167" s="11"/>
      <c r="G167" s="5">
        <v>8</v>
      </c>
      <c r="H167" s="5">
        <v>10</v>
      </c>
      <c r="I167" s="5">
        <v>4</v>
      </c>
      <c r="J167" s="5">
        <v>20</v>
      </c>
      <c r="K167" s="38">
        <v>0.45454545454545453</v>
      </c>
      <c r="L167" s="5">
        <v>55</v>
      </c>
      <c r="M167" s="5">
        <v>59</v>
      </c>
      <c r="N167" s="5">
        <v>82</v>
      </c>
      <c r="O167" s="5">
        <v>30</v>
      </c>
      <c r="P167" s="5">
        <v>5</v>
      </c>
      <c r="Q167" s="47"/>
    </row>
    <row r="168" spans="1:17" ht="18" x14ac:dyDescent="0.25">
      <c r="A168" s="40"/>
      <c r="B168" s="5" t="s">
        <v>731</v>
      </c>
      <c r="C168" s="6" t="s">
        <v>15</v>
      </c>
      <c r="D168" s="11"/>
      <c r="E168" s="6"/>
      <c r="F168" s="11"/>
      <c r="G168" s="5">
        <v>7</v>
      </c>
      <c r="H168" s="5">
        <v>14</v>
      </c>
      <c r="I168" s="5">
        <v>1</v>
      </c>
      <c r="J168" s="5">
        <v>15</v>
      </c>
      <c r="K168" s="38">
        <v>0.34090909090909088</v>
      </c>
      <c r="L168" s="5">
        <v>55</v>
      </c>
      <c r="M168" s="5">
        <v>81</v>
      </c>
      <c r="N168" s="5">
        <v>89</v>
      </c>
      <c r="O168" s="5">
        <v>18</v>
      </c>
      <c r="P168" s="5">
        <v>6</v>
      </c>
      <c r="Q168" s="47"/>
    </row>
    <row r="169" spans="1:17" ht="18" x14ac:dyDescent="0.25">
      <c r="A169" s="40"/>
      <c r="B169" s="5" t="s">
        <v>732</v>
      </c>
      <c r="C169" s="6" t="s">
        <v>132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8">
        <v>0.31818181818181818</v>
      </c>
      <c r="L169" s="5">
        <v>41</v>
      </c>
      <c r="M169" s="5">
        <v>73</v>
      </c>
      <c r="N169" s="5">
        <v>73</v>
      </c>
      <c r="O169" s="5">
        <v>34</v>
      </c>
      <c r="P169" s="5">
        <v>7</v>
      </c>
      <c r="Q169" s="47"/>
    </row>
    <row r="170" spans="1:17" ht="18.75" thickBot="1" x14ac:dyDescent="0.3">
      <c r="A170" s="40"/>
      <c r="B170" s="5" t="s">
        <v>712</v>
      </c>
      <c r="C170" s="6" t="s">
        <v>21</v>
      </c>
      <c r="D170" s="11"/>
      <c r="E170" s="6"/>
      <c r="F170" s="11"/>
      <c r="G170" s="5">
        <v>5</v>
      </c>
      <c r="H170" s="5">
        <v>14</v>
      </c>
      <c r="I170" s="5">
        <v>3</v>
      </c>
      <c r="J170" s="5">
        <v>13</v>
      </c>
      <c r="K170" s="38">
        <v>0.29545454545454547</v>
      </c>
      <c r="L170" s="5">
        <v>50</v>
      </c>
      <c r="M170" s="5">
        <v>72</v>
      </c>
      <c r="N170" s="5">
        <v>81</v>
      </c>
      <c r="O170" s="5">
        <v>26</v>
      </c>
      <c r="P170" s="5">
        <v>8</v>
      </c>
      <c r="Q170" s="47"/>
    </row>
    <row r="171" spans="1:17" ht="18" x14ac:dyDescent="0.25">
      <c r="A171" s="40"/>
      <c r="B171" s="73"/>
      <c r="C171" s="73"/>
      <c r="D171" s="73"/>
      <c r="E171" s="74"/>
      <c r="F171" s="73"/>
      <c r="G171" s="75">
        <v>76</v>
      </c>
      <c r="H171" s="75">
        <v>76</v>
      </c>
      <c r="I171" s="75">
        <v>24</v>
      </c>
      <c r="J171" s="75"/>
      <c r="K171" s="75"/>
      <c r="L171" s="75">
        <v>506</v>
      </c>
      <c r="M171" s="75">
        <v>506</v>
      </c>
      <c r="N171" s="75">
        <v>816</v>
      </c>
      <c r="O171" s="75">
        <v>254</v>
      </c>
      <c r="P171" s="74"/>
      <c r="Q171" s="47"/>
    </row>
    <row r="172" spans="1:17" ht="15.75" x14ac:dyDescent="0.25">
      <c r="A172" s="40"/>
      <c r="Q172" s="47"/>
    </row>
    <row r="173" spans="1:17" ht="15.75" x14ac:dyDescent="0.25">
      <c r="A173" s="40"/>
      <c r="Q173" s="47"/>
    </row>
    <row r="174" spans="1:17" ht="18" x14ac:dyDescent="0.25">
      <c r="A174" s="40"/>
      <c r="B174" s="112" t="s">
        <v>752</v>
      </c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47"/>
    </row>
    <row r="175" spans="1:17" ht="18" x14ac:dyDescent="0.25">
      <c r="A175" s="40"/>
      <c r="B175" s="67" t="s">
        <v>108</v>
      </c>
      <c r="C175" s="67">
        <f>+C147</f>
        <v>23</v>
      </c>
      <c r="P175" s="76"/>
      <c r="Q175" s="47"/>
    </row>
    <row r="176" spans="1:17" ht="18.75" thickBot="1" x14ac:dyDescent="0.3">
      <c r="A176" s="40"/>
      <c r="B176" s="77"/>
      <c r="C176" s="78"/>
      <c r="D176" s="64" t="s">
        <v>96</v>
      </c>
      <c r="E176" s="64"/>
      <c r="F176" s="64"/>
      <c r="G176" s="66" t="s">
        <v>2</v>
      </c>
      <c r="H176" s="66"/>
      <c r="I176" s="66" t="s">
        <v>4</v>
      </c>
      <c r="J176" s="66" t="s">
        <v>29</v>
      </c>
      <c r="K176" s="66" t="s">
        <v>30</v>
      </c>
      <c r="L176" s="104" t="s">
        <v>31</v>
      </c>
      <c r="M176" s="66" t="s">
        <v>3</v>
      </c>
      <c r="N176" s="78"/>
      <c r="O176" s="78"/>
      <c r="P176" s="78"/>
      <c r="Q176" s="47"/>
    </row>
    <row r="177" spans="1:17" ht="15.75" x14ac:dyDescent="0.25">
      <c r="A177" s="40"/>
      <c r="B177" s="77"/>
      <c r="C177" s="77"/>
      <c r="D177" s="23" t="s">
        <v>172</v>
      </c>
      <c r="F177" s="78"/>
      <c r="G177" s="23" t="s">
        <v>19</v>
      </c>
      <c r="H177" s="78"/>
      <c r="I177" s="79">
        <v>1</v>
      </c>
      <c r="J177" s="79">
        <v>1</v>
      </c>
      <c r="K177" s="79">
        <v>2</v>
      </c>
      <c r="L177" s="105">
        <f t="shared" ref="L177:L196" si="154">+J177+K177</f>
        <v>3</v>
      </c>
      <c r="M177" s="79">
        <v>0</v>
      </c>
      <c r="O177" s="77"/>
      <c r="P177" s="77"/>
      <c r="Q177" s="47"/>
    </row>
    <row r="178" spans="1:17" ht="15.75" x14ac:dyDescent="0.25">
      <c r="A178" s="40"/>
      <c r="B178" s="77"/>
      <c r="C178" s="77"/>
      <c r="D178" s="23" t="s">
        <v>119</v>
      </c>
      <c r="F178" s="78"/>
      <c r="G178" s="23" t="s">
        <v>19</v>
      </c>
      <c r="H178" s="78"/>
      <c r="I178" s="79">
        <v>1</v>
      </c>
      <c r="J178" s="79">
        <v>2</v>
      </c>
      <c r="K178" s="79">
        <v>0</v>
      </c>
      <c r="L178" s="105">
        <f t="shared" si="154"/>
        <v>2</v>
      </c>
      <c r="M178" s="79">
        <v>0</v>
      </c>
      <c r="O178" s="77"/>
      <c r="P178" s="77"/>
      <c r="Q178" s="47"/>
    </row>
    <row r="179" spans="1:17" ht="15.75" x14ac:dyDescent="0.25">
      <c r="A179" s="40"/>
      <c r="B179" s="79"/>
      <c r="C179" s="78"/>
      <c r="D179" s="23" t="s">
        <v>41</v>
      </c>
      <c r="F179" s="78"/>
      <c r="G179" s="23" t="s">
        <v>131</v>
      </c>
      <c r="H179" s="78"/>
      <c r="I179" s="79">
        <v>1</v>
      </c>
      <c r="J179" s="79">
        <v>1</v>
      </c>
      <c r="K179" s="79">
        <v>0</v>
      </c>
      <c r="L179" s="105">
        <f t="shared" si="154"/>
        <v>1</v>
      </c>
      <c r="M179" s="79">
        <v>0</v>
      </c>
      <c r="O179" s="78"/>
      <c r="P179" s="78"/>
      <c r="Q179" s="47"/>
    </row>
    <row r="180" spans="1:17" ht="15.75" x14ac:dyDescent="0.25">
      <c r="A180" s="40"/>
      <c r="B180" s="77"/>
      <c r="C180" s="77"/>
      <c r="D180" s="23" t="s">
        <v>112</v>
      </c>
      <c r="F180" s="78"/>
      <c r="G180" s="23" t="s">
        <v>15</v>
      </c>
      <c r="H180" s="78"/>
      <c r="I180" s="79">
        <v>1</v>
      </c>
      <c r="J180" s="79">
        <v>1</v>
      </c>
      <c r="K180" s="79">
        <v>0</v>
      </c>
      <c r="L180" s="105">
        <f t="shared" si="154"/>
        <v>1</v>
      </c>
      <c r="M180" s="79">
        <v>0</v>
      </c>
      <c r="O180" s="78"/>
      <c r="P180" s="78"/>
      <c r="Q180" s="47"/>
    </row>
    <row r="181" spans="1:17" ht="18" x14ac:dyDescent="0.25">
      <c r="A181" s="40"/>
      <c r="B181" s="77"/>
      <c r="C181" s="72"/>
      <c r="D181" s="23" t="s">
        <v>171</v>
      </c>
      <c r="F181" s="78"/>
      <c r="G181" s="23" t="s">
        <v>131</v>
      </c>
      <c r="H181" s="78"/>
      <c r="I181" s="79">
        <v>1</v>
      </c>
      <c r="J181" s="79">
        <v>1</v>
      </c>
      <c r="K181" s="79">
        <v>0</v>
      </c>
      <c r="L181" s="105">
        <f t="shared" si="154"/>
        <v>1</v>
      </c>
      <c r="M181" s="79">
        <v>0</v>
      </c>
      <c r="O181" s="78"/>
      <c r="P181" s="78"/>
      <c r="Q181" s="47"/>
    </row>
    <row r="182" spans="1:17" ht="15.75" x14ac:dyDescent="0.25">
      <c r="A182" s="40"/>
      <c r="B182" s="79"/>
      <c r="C182" s="78"/>
      <c r="D182" s="23" t="s">
        <v>61</v>
      </c>
      <c r="F182" s="78"/>
      <c r="G182" s="23" t="s">
        <v>17</v>
      </c>
      <c r="H182" s="78"/>
      <c r="I182" s="79">
        <v>1</v>
      </c>
      <c r="J182" s="79">
        <v>1</v>
      </c>
      <c r="K182" s="79">
        <v>0</v>
      </c>
      <c r="L182" s="105">
        <f t="shared" si="154"/>
        <v>1</v>
      </c>
      <c r="M182" s="79">
        <v>0</v>
      </c>
      <c r="O182" s="78"/>
      <c r="P182" s="78"/>
      <c r="Q182" s="47"/>
    </row>
    <row r="183" spans="1:17" ht="15.75" x14ac:dyDescent="0.25">
      <c r="A183" s="40"/>
      <c r="B183" s="79"/>
      <c r="C183" s="78"/>
      <c r="D183" s="23" t="s">
        <v>180</v>
      </c>
      <c r="F183" s="78"/>
      <c r="G183" s="23" t="s">
        <v>23</v>
      </c>
      <c r="H183" s="78"/>
      <c r="I183" s="79">
        <v>1</v>
      </c>
      <c r="J183" s="79">
        <v>1</v>
      </c>
      <c r="K183" s="79">
        <v>0</v>
      </c>
      <c r="L183" s="105">
        <f t="shared" si="154"/>
        <v>1</v>
      </c>
      <c r="M183" s="79">
        <v>0</v>
      </c>
      <c r="O183" s="70"/>
      <c r="P183" s="70"/>
      <c r="Q183" s="47"/>
    </row>
    <row r="184" spans="1:17" ht="18" x14ac:dyDescent="0.25">
      <c r="A184" s="40"/>
      <c r="B184" s="67"/>
      <c r="C184" s="72"/>
      <c r="D184" s="23" t="s">
        <v>178</v>
      </c>
      <c r="F184" s="78"/>
      <c r="G184" s="23" t="s">
        <v>19</v>
      </c>
      <c r="H184" s="78"/>
      <c r="I184" s="79">
        <v>1</v>
      </c>
      <c r="J184" s="79">
        <v>1</v>
      </c>
      <c r="K184" s="79">
        <v>0</v>
      </c>
      <c r="L184" s="105">
        <f t="shared" si="154"/>
        <v>1</v>
      </c>
      <c r="M184" s="79">
        <v>0</v>
      </c>
      <c r="O184" s="78"/>
      <c r="P184" s="78"/>
      <c r="Q184" s="47"/>
    </row>
    <row r="185" spans="1:17" ht="15.75" x14ac:dyDescent="0.25">
      <c r="A185" s="40"/>
      <c r="B185" s="79"/>
      <c r="C185" s="78"/>
      <c r="D185" s="23" t="s">
        <v>110</v>
      </c>
      <c r="F185" s="78"/>
      <c r="G185" s="23" t="s">
        <v>15</v>
      </c>
      <c r="H185" s="78"/>
      <c r="I185" s="79">
        <v>1</v>
      </c>
      <c r="J185" s="79">
        <v>1</v>
      </c>
      <c r="K185" s="79">
        <v>0</v>
      </c>
      <c r="L185" s="105">
        <f t="shared" si="154"/>
        <v>1</v>
      </c>
      <c r="M185" s="79">
        <v>0</v>
      </c>
      <c r="O185" s="78"/>
      <c r="P185" s="78"/>
      <c r="Q185" s="47"/>
    </row>
    <row r="186" spans="1:17" ht="15.75" x14ac:dyDescent="0.25">
      <c r="A186" s="40"/>
      <c r="B186" s="77"/>
      <c r="C186" s="77"/>
      <c r="D186" s="23" t="s">
        <v>125</v>
      </c>
      <c r="F186" s="78"/>
      <c r="G186" s="23" t="s">
        <v>25</v>
      </c>
      <c r="H186" s="78"/>
      <c r="I186" s="79">
        <v>1</v>
      </c>
      <c r="J186" s="79">
        <v>1</v>
      </c>
      <c r="K186" s="79">
        <v>0</v>
      </c>
      <c r="L186" s="105">
        <f t="shared" si="154"/>
        <v>1</v>
      </c>
      <c r="M186" s="79">
        <v>0</v>
      </c>
      <c r="N186" s="78"/>
      <c r="O186" s="78"/>
      <c r="P186" s="78"/>
      <c r="Q186" s="47"/>
    </row>
    <row r="187" spans="1:17" ht="15.75" x14ac:dyDescent="0.25">
      <c r="A187" s="40"/>
      <c r="B187" s="77"/>
      <c r="C187" s="77"/>
      <c r="D187" s="23" t="s">
        <v>158</v>
      </c>
      <c r="F187" s="78"/>
      <c r="G187" s="23" t="s">
        <v>131</v>
      </c>
      <c r="H187" s="78"/>
      <c r="I187" s="79">
        <v>1</v>
      </c>
      <c r="J187" s="79">
        <v>0</v>
      </c>
      <c r="K187" s="79">
        <v>1</v>
      </c>
      <c r="L187" s="105">
        <f t="shared" si="154"/>
        <v>1</v>
      </c>
      <c r="M187" s="79">
        <v>2</v>
      </c>
      <c r="N187" s="77"/>
      <c r="O187" s="77"/>
      <c r="P187" s="77"/>
      <c r="Q187" s="47"/>
    </row>
    <row r="188" spans="1:17" ht="15.75" x14ac:dyDescent="0.25">
      <c r="A188" s="40"/>
      <c r="B188" s="70"/>
      <c r="C188" s="77"/>
      <c r="D188" s="23" t="s">
        <v>174</v>
      </c>
      <c r="F188" s="78"/>
      <c r="G188" s="23" t="s">
        <v>25</v>
      </c>
      <c r="H188" s="78"/>
      <c r="I188" s="79">
        <v>1</v>
      </c>
      <c r="J188" s="79">
        <v>0</v>
      </c>
      <c r="K188" s="79">
        <v>1</v>
      </c>
      <c r="L188" s="105">
        <f t="shared" si="154"/>
        <v>1</v>
      </c>
      <c r="M188" s="79">
        <v>2</v>
      </c>
      <c r="N188" s="78"/>
      <c r="O188" s="78"/>
      <c r="P188" s="78"/>
      <c r="Q188" s="47"/>
    </row>
    <row r="189" spans="1:17" ht="15.75" x14ac:dyDescent="0.25">
      <c r="A189" s="40"/>
      <c r="B189" s="79"/>
      <c r="C189" s="77"/>
      <c r="D189" s="23" t="s">
        <v>55</v>
      </c>
      <c r="F189" s="78"/>
      <c r="G189" s="23" t="s">
        <v>21</v>
      </c>
      <c r="H189" s="78"/>
      <c r="I189" s="79">
        <v>1</v>
      </c>
      <c r="J189" s="79">
        <v>0</v>
      </c>
      <c r="K189" s="79">
        <v>1</v>
      </c>
      <c r="L189" s="105">
        <f t="shared" si="154"/>
        <v>1</v>
      </c>
      <c r="M189" s="79">
        <v>0</v>
      </c>
      <c r="O189" s="78"/>
      <c r="P189" s="78"/>
      <c r="Q189" s="47"/>
    </row>
    <row r="190" spans="1:17" ht="18" x14ac:dyDescent="0.25">
      <c r="A190" s="40"/>
      <c r="B190" s="70"/>
      <c r="C190" s="77"/>
      <c r="D190" s="23" t="s">
        <v>104</v>
      </c>
      <c r="F190" s="78"/>
      <c r="G190" s="23" t="s">
        <v>25</v>
      </c>
      <c r="H190" s="78"/>
      <c r="I190" s="79">
        <v>1</v>
      </c>
      <c r="J190" s="79">
        <v>0</v>
      </c>
      <c r="K190" s="79">
        <v>1</v>
      </c>
      <c r="L190" s="105">
        <f t="shared" si="154"/>
        <v>1</v>
      </c>
      <c r="M190" s="79">
        <v>0</v>
      </c>
      <c r="O190" s="67"/>
      <c r="P190" s="70"/>
      <c r="Q190" s="47"/>
    </row>
    <row r="191" spans="1:17" ht="15.75" x14ac:dyDescent="0.25">
      <c r="A191" s="40"/>
      <c r="B191" s="77"/>
      <c r="C191" s="77"/>
      <c r="D191" s="23" t="s">
        <v>123</v>
      </c>
      <c r="F191" s="78"/>
      <c r="G191" s="23" t="s">
        <v>23</v>
      </c>
      <c r="H191" s="78"/>
      <c r="I191" s="79">
        <v>1</v>
      </c>
      <c r="J191" s="79">
        <v>0</v>
      </c>
      <c r="K191" s="79">
        <v>1</v>
      </c>
      <c r="L191" s="105">
        <f t="shared" si="154"/>
        <v>1</v>
      </c>
      <c r="M191" s="79">
        <v>2</v>
      </c>
      <c r="O191" s="77"/>
      <c r="P191" s="77"/>
      <c r="Q191" s="47"/>
    </row>
    <row r="192" spans="1:17" ht="15.75" x14ac:dyDescent="0.25">
      <c r="A192" s="40"/>
      <c r="B192" s="77"/>
      <c r="C192" s="77"/>
      <c r="D192" s="23" t="s">
        <v>175</v>
      </c>
      <c r="F192" s="78"/>
      <c r="G192" s="23" t="s">
        <v>23</v>
      </c>
      <c r="H192" s="78"/>
      <c r="I192" s="79">
        <v>1</v>
      </c>
      <c r="J192" s="79">
        <v>0</v>
      </c>
      <c r="K192" s="79">
        <v>1</v>
      </c>
      <c r="L192" s="105">
        <f t="shared" si="154"/>
        <v>1</v>
      </c>
      <c r="M192" s="79">
        <v>0</v>
      </c>
      <c r="O192" s="77"/>
      <c r="P192" s="77"/>
      <c r="Q192" s="47"/>
    </row>
    <row r="193" spans="1:17" ht="18" x14ac:dyDescent="0.25">
      <c r="A193" s="40"/>
      <c r="B193" s="72"/>
      <c r="C193" s="72"/>
      <c r="D193" s="23" t="s">
        <v>159</v>
      </c>
      <c r="F193" s="78"/>
      <c r="G193" s="23" t="s">
        <v>131</v>
      </c>
      <c r="H193" s="78"/>
      <c r="I193" s="79">
        <v>1</v>
      </c>
      <c r="J193" s="79">
        <v>0</v>
      </c>
      <c r="K193" s="79">
        <v>1</v>
      </c>
      <c r="L193" s="105">
        <f t="shared" si="154"/>
        <v>1</v>
      </c>
      <c r="M193" s="79">
        <v>0</v>
      </c>
      <c r="O193" s="72"/>
      <c r="P193" s="77"/>
      <c r="Q193" s="47"/>
    </row>
    <row r="194" spans="1:17" ht="15.75" x14ac:dyDescent="0.25">
      <c r="A194" s="40"/>
      <c r="B194" s="77"/>
      <c r="C194" s="77"/>
      <c r="D194" s="23" t="s">
        <v>76</v>
      </c>
      <c r="F194" s="78"/>
      <c r="G194" s="23" t="s">
        <v>17</v>
      </c>
      <c r="H194" s="78"/>
      <c r="I194" s="79">
        <v>1</v>
      </c>
      <c r="J194" s="79">
        <v>0</v>
      </c>
      <c r="K194" s="79">
        <v>1</v>
      </c>
      <c r="L194" s="105">
        <f t="shared" si="154"/>
        <v>1</v>
      </c>
      <c r="M194" s="79">
        <v>0</v>
      </c>
      <c r="N194" s="77"/>
      <c r="O194" s="77"/>
      <c r="P194" s="77"/>
      <c r="Q194" s="47"/>
    </row>
    <row r="195" spans="1:17" ht="18" x14ac:dyDescent="0.25">
      <c r="A195" s="40"/>
      <c r="B195" s="77"/>
      <c r="C195" s="72"/>
      <c r="D195" s="23" t="s">
        <v>65</v>
      </c>
      <c r="F195" s="78"/>
      <c r="G195" s="23" t="s">
        <v>131</v>
      </c>
      <c r="H195" s="78"/>
      <c r="I195" s="79">
        <v>1</v>
      </c>
      <c r="J195" s="79">
        <v>0</v>
      </c>
      <c r="K195" s="79">
        <v>1</v>
      </c>
      <c r="L195" s="105">
        <f t="shared" si="154"/>
        <v>1</v>
      </c>
      <c r="M195" s="79">
        <v>0</v>
      </c>
      <c r="N195" s="72"/>
      <c r="O195" s="77"/>
      <c r="P195" s="77"/>
      <c r="Q195" s="47"/>
    </row>
    <row r="196" spans="1:17" ht="15.75" x14ac:dyDescent="0.25">
      <c r="A196" s="40"/>
      <c r="D196" s="23" t="s">
        <v>43</v>
      </c>
      <c r="F196" s="78"/>
      <c r="G196" s="23" t="s">
        <v>15</v>
      </c>
      <c r="H196" s="78"/>
      <c r="I196" s="79">
        <v>1</v>
      </c>
      <c r="J196" s="79">
        <v>0</v>
      </c>
      <c r="K196" s="79">
        <v>1</v>
      </c>
      <c r="L196" s="105">
        <f t="shared" si="154"/>
        <v>1</v>
      </c>
      <c r="M196" s="79">
        <v>0</v>
      </c>
      <c r="Q196" s="47"/>
    </row>
    <row r="197" spans="1:17" ht="15.75" x14ac:dyDescent="0.25">
      <c r="A197" s="40"/>
      <c r="D197" s="23"/>
      <c r="E197" s="23"/>
      <c r="F197" s="23"/>
      <c r="G197" s="23"/>
      <c r="H197" s="24"/>
      <c r="I197" s="24"/>
      <c r="J197" s="24"/>
      <c r="K197" s="24"/>
      <c r="L197" s="24"/>
      <c r="M197" s="79"/>
      <c r="Q197" s="47"/>
    </row>
    <row r="198" spans="1:17" ht="18.75" thickBot="1" x14ac:dyDescent="0.3">
      <c r="A198" s="40"/>
      <c r="D198" s="64" t="s">
        <v>109</v>
      </c>
      <c r="E198" s="64"/>
      <c r="F198" s="64"/>
      <c r="G198" s="66" t="s">
        <v>2</v>
      </c>
      <c r="H198" s="66"/>
      <c r="I198" s="66" t="s">
        <v>4</v>
      </c>
      <c r="J198" s="66" t="s">
        <v>29</v>
      </c>
      <c r="K198" s="66" t="s">
        <v>30</v>
      </c>
      <c r="L198" s="66" t="s">
        <v>31</v>
      </c>
      <c r="M198" s="104" t="s">
        <v>3</v>
      </c>
      <c r="Q198" s="47"/>
    </row>
    <row r="199" spans="1:17" ht="15.75" x14ac:dyDescent="0.25">
      <c r="A199" s="40"/>
      <c r="D199" s="23" t="s">
        <v>158</v>
      </c>
      <c r="E199" s="23"/>
      <c r="F199" s="23"/>
      <c r="G199" s="23" t="s">
        <v>131</v>
      </c>
      <c r="H199" s="24"/>
      <c r="I199" s="79">
        <v>1</v>
      </c>
      <c r="J199" s="79">
        <v>0</v>
      </c>
      <c r="K199" s="79">
        <v>1</v>
      </c>
      <c r="L199" s="79">
        <f t="shared" ref="L199:L206" si="155">+J199+K199</f>
        <v>1</v>
      </c>
      <c r="M199" s="105">
        <v>2</v>
      </c>
      <c r="Q199" s="47"/>
    </row>
    <row r="200" spans="1:17" ht="15.75" x14ac:dyDescent="0.25">
      <c r="A200" s="40"/>
      <c r="D200" s="23" t="s">
        <v>174</v>
      </c>
      <c r="E200" s="23"/>
      <c r="F200" s="23"/>
      <c r="G200" s="23" t="s">
        <v>25</v>
      </c>
      <c r="H200" s="24"/>
      <c r="I200" s="79">
        <v>1</v>
      </c>
      <c r="J200" s="79">
        <v>0</v>
      </c>
      <c r="K200" s="79">
        <v>1</v>
      </c>
      <c r="L200" s="79">
        <f t="shared" si="155"/>
        <v>1</v>
      </c>
      <c r="M200" s="105">
        <v>2</v>
      </c>
      <c r="Q200" s="47"/>
    </row>
    <row r="201" spans="1:17" ht="15.75" x14ac:dyDescent="0.25">
      <c r="A201" s="40"/>
      <c r="D201" s="23" t="s">
        <v>123</v>
      </c>
      <c r="E201" s="23"/>
      <c r="F201" s="23"/>
      <c r="G201" s="23" t="s">
        <v>23</v>
      </c>
      <c r="H201" s="24"/>
      <c r="I201" s="79">
        <v>1</v>
      </c>
      <c r="J201" s="79">
        <v>0</v>
      </c>
      <c r="K201" s="79">
        <v>1</v>
      </c>
      <c r="L201" s="79">
        <f t="shared" si="155"/>
        <v>1</v>
      </c>
      <c r="M201" s="105">
        <v>2</v>
      </c>
      <c r="Q201" s="47"/>
    </row>
    <row r="202" spans="1:17" ht="15.75" x14ac:dyDescent="0.25">
      <c r="A202" s="40"/>
      <c r="D202" s="23" t="s">
        <v>173</v>
      </c>
      <c r="E202" s="23"/>
      <c r="F202" s="23"/>
      <c r="G202" s="16" t="s">
        <v>138</v>
      </c>
      <c r="H202" s="24"/>
      <c r="I202" s="79">
        <v>1</v>
      </c>
      <c r="J202" s="79">
        <v>0</v>
      </c>
      <c r="K202" s="79">
        <v>0</v>
      </c>
      <c r="L202" s="79">
        <f t="shared" si="155"/>
        <v>0</v>
      </c>
      <c r="M202" s="105">
        <v>2</v>
      </c>
      <c r="Q202" s="47"/>
    </row>
    <row r="203" spans="1:17" ht="15.75" x14ac:dyDescent="0.25">
      <c r="A203" s="40"/>
      <c r="D203" s="23" t="s">
        <v>38</v>
      </c>
      <c r="E203" s="23"/>
      <c r="F203" s="23"/>
      <c r="G203" s="23" t="s">
        <v>25</v>
      </c>
      <c r="H203" s="24"/>
      <c r="I203" s="79">
        <v>1</v>
      </c>
      <c r="J203" s="79">
        <v>0</v>
      </c>
      <c r="K203" s="79">
        <v>0</v>
      </c>
      <c r="L203" s="79">
        <f t="shared" si="155"/>
        <v>0</v>
      </c>
      <c r="M203" s="105">
        <v>2</v>
      </c>
      <c r="Q203" s="47"/>
    </row>
    <row r="204" spans="1:17" ht="15.75" x14ac:dyDescent="0.25">
      <c r="A204" s="40"/>
      <c r="D204" s="23" t="s">
        <v>49</v>
      </c>
      <c r="E204" s="23"/>
      <c r="F204" s="23"/>
      <c r="G204" s="16" t="s">
        <v>138</v>
      </c>
      <c r="H204" s="24"/>
      <c r="I204" s="79">
        <v>1</v>
      </c>
      <c r="J204" s="79">
        <v>0</v>
      </c>
      <c r="K204" s="79">
        <v>0</v>
      </c>
      <c r="L204" s="79">
        <f t="shared" si="155"/>
        <v>0</v>
      </c>
      <c r="M204" s="105">
        <v>2</v>
      </c>
      <c r="Q204" s="47"/>
    </row>
    <row r="205" spans="1:17" ht="15.75" x14ac:dyDescent="0.25">
      <c r="A205" s="40"/>
      <c r="D205" s="23" t="s">
        <v>68</v>
      </c>
      <c r="E205" s="23"/>
      <c r="F205" s="23"/>
      <c r="G205" s="23" t="s">
        <v>23</v>
      </c>
      <c r="H205" s="24"/>
      <c r="I205" s="79">
        <v>1</v>
      </c>
      <c r="J205" s="79">
        <v>0</v>
      </c>
      <c r="K205" s="79">
        <v>0</v>
      </c>
      <c r="L205" s="79">
        <f t="shared" si="155"/>
        <v>0</v>
      </c>
      <c r="M205" s="105">
        <v>2</v>
      </c>
      <c r="Q205" s="40"/>
    </row>
    <row r="206" spans="1:17" ht="15.75" x14ac:dyDescent="0.25">
      <c r="A206" s="40"/>
      <c r="D206" s="23" t="s">
        <v>92</v>
      </c>
      <c r="E206" s="23"/>
      <c r="F206" s="23"/>
      <c r="G206" s="16" t="s">
        <v>21</v>
      </c>
      <c r="H206" s="24"/>
      <c r="I206" s="79">
        <v>1</v>
      </c>
      <c r="J206" s="79">
        <v>0</v>
      </c>
      <c r="K206" s="79">
        <v>0</v>
      </c>
      <c r="L206" s="79">
        <f t="shared" si="155"/>
        <v>0</v>
      </c>
      <c r="M206" s="105">
        <v>2</v>
      </c>
      <c r="Q206" s="40"/>
    </row>
    <row r="207" spans="1:17" ht="15.75" x14ac:dyDescent="0.25">
      <c r="A207" s="40"/>
      <c r="Q207" s="40"/>
    </row>
    <row r="208" spans="1:17" ht="15.75" x14ac:dyDescent="0.25">
      <c r="A208" s="40"/>
      <c r="Q208" s="40"/>
    </row>
    <row r="209" spans="1:17" ht="15.75" x14ac:dyDescent="0.25">
      <c r="A209" s="40"/>
      <c r="Q209" s="40"/>
    </row>
    <row r="210" spans="1:17" ht="15.75" x14ac:dyDescent="0.25">
      <c r="A210" s="40"/>
      <c r="Q210" s="45"/>
    </row>
    <row r="211" spans="1:17" ht="15.75" x14ac:dyDescent="0.25">
      <c r="A211" s="40"/>
      <c r="Q211" s="45"/>
    </row>
    <row r="212" spans="1:17" ht="15.75" x14ac:dyDescent="0.25">
      <c r="A212" s="40"/>
      <c r="Q212" s="45"/>
    </row>
    <row r="213" spans="1:17" ht="15.75" x14ac:dyDescent="0.25">
      <c r="A213" s="40"/>
      <c r="Q213" s="45"/>
    </row>
    <row r="214" spans="1:17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</row>
  </sheetData>
  <mergeCells count="112">
    <mergeCell ref="CD80:CH80"/>
    <mergeCell ref="CI80:CM80"/>
    <mergeCell ref="CF133:CG133"/>
    <mergeCell ref="BR73:CM73"/>
    <mergeCell ref="BR74:CM74"/>
    <mergeCell ref="BR1:CM1"/>
    <mergeCell ref="BR2:CM2"/>
    <mergeCell ref="BY4:CC4"/>
    <mergeCell ref="CD4:CH4"/>
    <mergeCell ref="CI4:CM4"/>
    <mergeCell ref="BF5:BJ5"/>
    <mergeCell ref="BK5:BO5"/>
    <mergeCell ref="BA78:BE78"/>
    <mergeCell ref="BF78:BJ78"/>
    <mergeCell ref="BK78:BO78"/>
    <mergeCell ref="AG118:AH118"/>
    <mergeCell ref="AG119:AH119"/>
    <mergeCell ref="AG120:AH120"/>
    <mergeCell ref="AG12:AH12"/>
    <mergeCell ref="AG13:AH13"/>
    <mergeCell ref="AG39:AH39"/>
    <mergeCell ref="AG40:AH40"/>
    <mergeCell ref="AG25:AH25"/>
    <mergeCell ref="AG26:AH26"/>
    <mergeCell ref="AG27:AH27"/>
    <mergeCell ref="AG28:AH28"/>
    <mergeCell ref="AG29:AH29"/>
    <mergeCell ref="AG30:AH30"/>
    <mergeCell ref="AG98:AH98"/>
    <mergeCell ref="AG100:AH100"/>
    <mergeCell ref="AG121:AH121"/>
    <mergeCell ref="AT2:BO2"/>
    <mergeCell ref="BA4:BE4"/>
    <mergeCell ref="BF4:BJ4"/>
    <mergeCell ref="BK4:BO4"/>
    <mergeCell ref="AG112:AH112"/>
    <mergeCell ref="AG113:AH113"/>
    <mergeCell ref="AG114:AH114"/>
    <mergeCell ref="AG115:AH115"/>
    <mergeCell ref="AG116:AH116"/>
    <mergeCell ref="AG117:AH117"/>
    <mergeCell ref="U79:AL79"/>
    <mergeCell ref="U95:AL95"/>
    <mergeCell ref="AG97:AH97"/>
    <mergeCell ref="AG99:AH99"/>
    <mergeCell ref="U108:AL108"/>
    <mergeCell ref="AG111:AH111"/>
    <mergeCell ref="U5:AL5"/>
    <mergeCell ref="AG7:AH7"/>
    <mergeCell ref="AG8:AH8"/>
    <mergeCell ref="AG9:AH9"/>
    <mergeCell ref="AG10:AH10"/>
    <mergeCell ref="AG11:AH11"/>
    <mergeCell ref="BA5:BE5"/>
    <mergeCell ref="CF136:CG136"/>
    <mergeCell ref="CF134:CG134"/>
    <mergeCell ref="CF135:CG135"/>
    <mergeCell ref="BY77:CC77"/>
    <mergeCell ref="CD77:CH77"/>
    <mergeCell ref="CI77:CM77"/>
    <mergeCell ref="BY80:CC80"/>
    <mergeCell ref="U35:AL35"/>
    <mergeCell ref="U20:AL20"/>
    <mergeCell ref="AG41:AH41"/>
    <mergeCell ref="AG42:AH42"/>
    <mergeCell ref="AG43:AH43"/>
    <mergeCell ref="AG44:AH44"/>
    <mergeCell ref="AG45:AH45"/>
    <mergeCell ref="AG46:AH46"/>
    <mergeCell ref="AT74:BO74"/>
    <mergeCell ref="BH134:BI134"/>
    <mergeCell ref="BH135:BI135"/>
    <mergeCell ref="BH136:BI136"/>
    <mergeCell ref="BA77:BE77"/>
    <mergeCell ref="BF77:BJ77"/>
    <mergeCell ref="BK77:BO77"/>
    <mergeCell ref="BH133:BI133"/>
    <mergeCell ref="AT73:BO73"/>
    <mergeCell ref="B146:P146"/>
    <mergeCell ref="D147:N147"/>
    <mergeCell ref="B161:P161"/>
    <mergeCell ref="B174:P174"/>
    <mergeCell ref="AT1:BO1"/>
    <mergeCell ref="AG88:AH88"/>
    <mergeCell ref="AG89:AH89"/>
    <mergeCell ref="AG90:AH90"/>
    <mergeCell ref="AG91:AH91"/>
    <mergeCell ref="AG92:AH92"/>
    <mergeCell ref="D74:N74"/>
    <mergeCell ref="AG82:AH82"/>
    <mergeCell ref="AG83:AH83"/>
    <mergeCell ref="AG84:AH84"/>
    <mergeCell ref="AG85:AH85"/>
    <mergeCell ref="AG86:AH86"/>
    <mergeCell ref="AG87:AH87"/>
    <mergeCell ref="AG31:AH31"/>
    <mergeCell ref="E14:F14"/>
    <mergeCell ref="B73:P73"/>
    <mergeCell ref="S73:AQ73"/>
    <mergeCell ref="S74:AQ74"/>
    <mergeCell ref="AG37:AH37"/>
    <mergeCell ref="AG38:AH38"/>
    <mergeCell ref="B1:P1"/>
    <mergeCell ref="S1:AQ1"/>
    <mergeCell ref="G2:M2"/>
    <mergeCell ref="AG22:AH22"/>
    <mergeCell ref="AG23:AH23"/>
    <mergeCell ref="AG24:AH24"/>
    <mergeCell ref="AG14:AH14"/>
    <mergeCell ref="AG15:AH15"/>
    <mergeCell ref="AG16:AH16"/>
    <mergeCell ref="S2:AQ2"/>
  </mergeCells>
  <conditionalFormatting sqref="Z130">
    <cfRule type="cellIs" dxfId="49" priority="49" operator="notEqual">
      <formula>$Z$129</formula>
    </cfRule>
  </conditionalFormatting>
  <conditionalFormatting sqref="AA130">
    <cfRule type="cellIs" dxfId="48" priority="48" operator="notEqual">
      <formula>$AA$129</formula>
    </cfRule>
  </conditionalFormatting>
  <conditionalFormatting sqref="AB130">
    <cfRule type="cellIs" dxfId="47" priority="47" operator="notEqual">
      <formula>$AB$129</formula>
    </cfRule>
  </conditionalFormatting>
  <conditionalFormatting sqref="AC130">
    <cfRule type="cellIs" dxfId="46" priority="46" operator="notEqual">
      <formula>$AC$129</formula>
    </cfRule>
  </conditionalFormatting>
  <conditionalFormatting sqref="AD130">
    <cfRule type="cellIs" dxfId="45" priority="45" operator="notEqual">
      <formula>$AD$129</formula>
    </cfRule>
  </conditionalFormatting>
  <conditionalFormatting sqref="BY121">
    <cfRule type="cellIs" dxfId="44" priority="7" operator="notEqual">
      <formula>$BY$119</formula>
    </cfRule>
  </conditionalFormatting>
  <conditionalFormatting sqref="BZ121">
    <cfRule type="cellIs" dxfId="43" priority="4" operator="notEqual">
      <formula>$BZ$119</formula>
    </cfRule>
  </conditionalFormatting>
  <conditionalFormatting sqref="CA121">
    <cfRule type="cellIs" dxfId="42" priority="3" operator="notEqual">
      <formula>$CA$119</formula>
    </cfRule>
  </conditionalFormatting>
  <conditionalFormatting sqref="CB121">
    <cfRule type="cellIs" dxfId="41" priority="2" operator="notEqual">
      <formula>$CB$119</formula>
    </cfRule>
  </conditionalFormatting>
  <conditionalFormatting sqref="CC121">
    <cfRule type="cellIs" dxfId="40" priority="1" operator="notEqual">
      <formula>$CC$119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5FBA3-5D18-4E68-B2B3-C9023F9638C4}">
  <dimension ref="A1:AR145"/>
  <sheetViews>
    <sheetView topLeftCell="B50" zoomScale="70" zoomScaleNormal="70" zoomScaleSheetLayoutView="78" workbookViewId="0">
      <selection activeCell="B4" sqref="B4:P11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45"/>
      <c r="B1" s="109" t="s">
        <v>394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45"/>
      <c r="R1" s="45"/>
      <c r="S1" s="109" t="s">
        <v>394</v>
      </c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45"/>
    </row>
    <row r="2" spans="1:44" ht="18.600000000000001" customHeight="1" thickBot="1" x14ac:dyDescent="0.35">
      <c r="A2" s="40"/>
      <c r="B2" s="28" t="s">
        <v>108</v>
      </c>
      <c r="C2" s="28">
        <v>22</v>
      </c>
      <c r="D2" s="27"/>
      <c r="E2" s="27"/>
      <c r="F2" s="27"/>
      <c r="G2" s="110" t="s">
        <v>740</v>
      </c>
      <c r="H2" s="110"/>
      <c r="I2" s="110"/>
      <c r="J2" s="110"/>
      <c r="K2" s="110"/>
      <c r="L2" s="110"/>
      <c r="M2" s="110"/>
      <c r="N2" s="27"/>
      <c r="O2" s="27"/>
      <c r="P2" s="27"/>
      <c r="Q2" s="40"/>
      <c r="R2" s="40"/>
      <c r="U2" s="42" t="s">
        <v>150</v>
      </c>
      <c r="V2" s="10" t="s">
        <v>1</v>
      </c>
      <c r="W2" s="10"/>
      <c r="X2" s="10"/>
      <c r="Y2" s="10"/>
      <c r="Z2" s="10" t="s">
        <v>2</v>
      </c>
      <c r="AA2" s="10"/>
      <c r="AB2" s="10"/>
      <c r="AC2" s="42" t="s">
        <v>4</v>
      </c>
      <c r="AD2" s="42" t="s">
        <v>8</v>
      </c>
      <c r="AE2" s="42" t="s">
        <v>9</v>
      </c>
      <c r="AF2" s="42" t="s">
        <v>10</v>
      </c>
      <c r="AG2" s="114" t="s">
        <v>100</v>
      </c>
      <c r="AH2" s="114"/>
      <c r="AI2" s="42" t="s">
        <v>5</v>
      </c>
      <c r="AJ2" s="42" t="s">
        <v>7</v>
      </c>
      <c r="AK2" s="42" t="s">
        <v>6</v>
      </c>
      <c r="AL2" s="42" t="s">
        <v>101</v>
      </c>
      <c r="AM2" s="23"/>
      <c r="AN2" s="11"/>
      <c r="AO2" s="11"/>
      <c r="AP2" s="24"/>
      <c r="AQ2" s="24"/>
      <c r="AR2" s="45"/>
    </row>
    <row r="3" spans="1:44" ht="18.75" thickBot="1" x14ac:dyDescent="0.3">
      <c r="A3" s="40"/>
      <c r="B3" s="2" t="s">
        <v>706</v>
      </c>
      <c r="C3" s="2" t="s">
        <v>114</v>
      </c>
      <c r="D3" s="2"/>
      <c r="E3" s="3"/>
      <c r="F3" s="2"/>
      <c r="G3" s="4" t="s">
        <v>8</v>
      </c>
      <c r="H3" s="4" t="s">
        <v>9</v>
      </c>
      <c r="I3" s="4" t="s">
        <v>10</v>
      </c>
      <c r="J3" s="4" t="s">
        <v>12</v>
      </c>
      <c r="K3" s="4" t="s">
        <v>13</v>
      </c>
      <c r="L3" s="4" t="s">
        <v>11</v>
      </c>
      <c r="M3" s="4" t="s">
        <v>5</v>
      </c>
      <c r="N3" s="4" t="s">
        <v>14</v>
      </c>
      <c r="O3" s="4" t="s">
        <v>3</v>
      </c>
      <c r="P3" s="4" t="str">
        <f>"Week "&amp;TEXT(C2-1,"0")</f>
        <v>Week 21</v>
      </c>
      <c r="Q3" s="40"/>
      <c r="R3" s="40"/>
      <c r="U3" s="30">
        <v>8</v>
      </c>
      <c r="V3" s="23" t="s">
        <v>18</v>
      </c>
      <c r="X3" s="23"/>
      <c r="Y3" s="23"/>
      <c r="Z3" s="23" t="s">
        <v>136</v>
      </c>
      <c r="AB3" s="24"/>
      <c r="AC3" s="24">
        <f t="shared" ref="AC3:AC10" si="0">+AD3+AE3+AF3</f>
        <v>16</v>
      </c>
      <c r="AD3" s="24">
        <v>10</v>
      </c>
      <c r="AE3" s="24">
        <v>3</v>
      </c>
      <c r="AF3" s="24">
        <v>3</v>
      </c>
      <c r="AG3" s="115">
        <f t="shared" ref="AG3:AG11" si="1">+(AD3*2+AF3)/(2*AC3)</f>
        <v>0.71875</v>
      </c>
      <c r="AH3" s="115"/>
      <c r="AI3" s="24">
        <v>34</v>
      </c>
      <c r="AJ3" s="24">
        <v>0</v>
      </c>
      <c r="AK3" s="24">
        <v>1</v>
      </c>
      <c r="AL3" s="26">
        <f t="shared" ref="AL3:AL11" si="2">+AI3/AC3</f>
        <v>2.125</v>
      </c>
      <c r="AN3" s="24"/>
      <c r="AQ3" s="24"/>
      <c r="AR3" s="45"/>
    </row>
    <row r="4" spans="1:44" ht="18" x14ac:dyDescent="0.25">
      <c r="A4" s="40"/>
      <c r="B4" s="5" t="s">
        <v>707</v>
      </c>
      <c r="C4" s="6" t="s">
        <v>131</v>
      </c>
      <c r="D4" s="11"/>
      <c r="E4" s="6"/>
      <c r="F4" s="11"/>
      <c r="G4" s="5">
        <v>15</v>
      </c>
      <c r="H4" s="5">
        <v>4</v>
      </c>
      <c r="I4" s="5">
        <v>3</v>
      </c>
      <c r="J4" s="5">
        <f>2*G4+I4</f>
        <v>33</v>
      </c>
      <c r="K4" s="38">
        <f>+J4/((G4+H4+I4)*2)</f>
        <v>0.75</v>
      </c>
      <c r="L4" s="5">
        <f>+$AA$27</f>
        <v>84</v>
      </c>
      <c r="M4" s="5">
        <v>44</v>
      </c>
      <c r="N4" s="5">
        <f>+$AB$27</f>
        <v>137</v>
      </c>
      <c r="O4" s="5">
        <f>+$AD$27</f>
        <v>44</v>
      </c>
      <c r="P4" s="5">
        <v>1</v>
      </c>
      <c r="Q4" s="46"/>
      <c r="R4" s="40"/>
      <c r="U4" s="30">
        <v>7</v>
      </c>
      <c r="V4" s="23" t="s">
        <v>176</v>
      </c>
      <c r="X4" s="23"/>
      <c r="Y4" s="23"/>
      <c r="Z4" s="23" t="s">
        <v>23</v>
      </c>
      <c r="AB4" s="24"/>
      <c r="AC4" s="24">
        <f t="shared" si="0"/>
        <v>16</v>
      </c>
      <c r="AD4" s="24">
        <v>10</v>
      </c>
      <c r="AE4" s="24">
        <v>4</v>
      </c>
      <c r="AF4" s="24">
        <v>2</v>
      </c>
      <c r="AG4" s="115">
        <f t="shared" si="1"/>
        <v>0.6875</v>
      </c>
      <c r="AH4" s="115"/>
      <c r="AI4" s="24">
        <v>35</v>
      </c>
      <c r="AJ4" s="24">
        <v>1</v>
      </c>
      <c r="AK4" s="24">
        <v>2</v>
      </c>
      <c r="AL4" s="26">
        <f t="shared" si="2"/>
        <v>2.1875</v>
      </c>
      <c r="AN4" s="24"/>
      <c r="AO4" s="5"/>
      <c r="AQ4" s="24"/>
      <c r="AR4" s="45"/>
    </row>
    <row r="5" spans="1:44" ht="18" x14ac:dyDescent="0.25">
      <c r="A5" s="40"/>
      <c r="B5" s="5" t="s">
        <v>708</v>
      </c>
      <c r="C5" s="6" t="s">
        <v>23</v>
      </c>
      <c r="D5" s="11"/>
      <c r="E5" s="6"/>
      <c r="F5" s="11"/>
      <c r="G5" s="5">
        <v>15</v>
      </c>
      <c r="H5" s="5">
        <v>4</v>
      </c>
      <c r="I5" s="5">
        <v>3</v>
      </c>
      <c r="J5" s="5">
        <f>2*G5+I5</f>
        <v>33</v>
      </c>
      <c r="K5" s="38">
        <f>+J5/((G5+H5+I5)*2)</f>
        <v>0.75</v>
      </c>
      <c r="L5" s="5">
        <f>+$AN$27</f>
        <v>84</v>
      </c>
      <c r="M5" s="5">
        <v>51</v>
      </c>
      <c r="N5" s="5">
        <f>+$AO$27</f>
        <v>140</v>
      </c>
      <c r="O5" s="5">
        <f>+$AQ$27</f>
        <v>40</v>
      </c>
      <c r="P5" s="5">
        <v>2</v>
      </c>
      <c r="Q5" s="46"/>
      <c r="R5" s="40"/>
      <c r="U5" s="30">
        <v>7.5</v>
      </c>
      <c r="V5" s="23" t="s">
        <v>98</v>
      </c>
      <c r="X5" s="23"/>
      <c r="Y5" s="23"/>
      <c r="Z5" s="23" t="s">
        <v>19</v>
      </c>
      <c r="AB5" s="24"/>
      <c r="AC5" s="24">
        <f>+AD5+AE5+AF5</f>
        <v>17</v>
      </c>
      <c r="AD5" s="24">
        <v>10</v>
      </c>
      <c r="AE5" s="24">
        <v>5</v>
      </c>
      <c r="AF5" s="24">
        <v>2</v>
      </c>
      <c r="AG5" s="115">
        <f>+(AD5*2+AF5)/(2*AC5)</f>
        <v>0.6470588235294118</v>
      </c>
      <c r="AH5" s="115"/>
      <c r="AI5" s="24">
        <v>48</v>
      </c>
      <c r="AJ5" s="24">
        <v>1</v>
      </c>
      <c r="AK5" s="24">
        <v>3</v>
      </c>
      <c r="AL5" s="26">
        <f>+AI5/AC5</f>
        <v>2.8235294117647061</v>
      </c>
      <c r="AN5" s="24"/>
      <c r="AO5" s="5"/>
      <c r="AQ5" s="24"/>
      <c r="AR5" s="45"/>
    </row>
    <row r="6" spans="1:44" ht="18" x14ac:dyDescent="0.25">
      <c r="A6" s="40"/>
      <c r="B6" s="5" t="s">
        <v>709</v>
      </c>
      <c r="C6" s="6" t="s">
        <v>160</v>
      </c>
      <c r="D6" s="11"/>
      <c r="E6" s="11"/>
      <c r="F6" s="11"/>
      <c r="G6" s="5">
        <v>12</v>
      </c>
      <c r="H6" s="5">
        <v>7</v>
      </c>
      <c r="I6" s="5">
        <v>3</v>
      </c>
      <c r="J6" s="5">
        <f t="shared" ref="J6:J11" si="3">2*G6+I6</f>
        <v>27</v>
      </c>
      <c r="K6" s="38">
        <f t="shared" ref="K6:K11" si="4">+J6/((G6+H6+I6)*2)</f>
        <v>0.61363636363636365</v>
      </c>
      <c r="L6" s="5">
        <f>+$AA$66</f>
        <v>73</v>
      </c>
      <c r="M6" s="5">
        <v>64</v>
      </c>
      <c r="N6" s="5">
        <f>+$AB$66</f>
        <v>116</v>
      </c>
      <c r="O6" s="5">
        <f>+$AD$66</f>
        <v>38</v>
      </c>
      <c r="P6" s="5">
        <v>3</v>
      </c>
      <c r="Q6" s="46"/>
      <c r="R6" s="40"/>
      <c r="U6" s="30">
        <v>7</v>
      </c>
      <c r="V6" s="23" t="s">
        <v>24</v>
      </c>
      <c r="X6" s="23"/>
      <c r="Y6" s="23"/>
      <c r="Z6" s="23" t="s">
        <v>25</v>
      </c>
      <c r="AB6" s="24"/>
      <c r="AC6" s="24">
        <f>+AD6+AE6+AF6</f>
        <v>19</v>
      </c>
      <c r="AD6" s="24">
        <v>8</v>
      </c>
      <c r="AE6" s="24">
        <v>8</v>
      </c>
      <c r="AF6" s="24">
        <v>3</v>
      </c>
      <c r="AG6" s="115">
        <f>+(AD6*2+AF6)/(2*AC6)</f>
        <v>0.5</v>
      </c>
      <c r="AH6" s="115"/>
      <c r="AI6" s="24">
        <v>54</v>
      </c>
      <c r="AJ6" s="24">
        <v>1</v>
      </c>
      <c r="AK6" s="24">
        <v>0</v>
      </c>
      <c r="AL6" s="26">
        <f>+AI6/AC6</f>
        <v>2.8421052631578947</v>
      </c>
      <c r="AN6" s="24"/>
      <c r="AO6" s="5"/>
      <c r="AQ6" s="24"/>
      <c r="AR6" s="45"/>
    </row>
    <row r="7" spans="1:44" ht="18" x14ac:dyDescent="0.25">
      <c r="A7" s="40"/>
      <c r="B7" s="5" t="s">
        <v>710</v>
      </c>
      <c r="C7" s="6" t="s">
        <v>47</v>
      </c>
      <c r="D7" s="11"/>
      <c r="E7" s="11"/>
      <c r="F7" s="11"/>
      <c r="G7" s="5">
        <v>9</v>
      </c>
      <c r="H7" s="5">
        <v>10</v>
      </c>
      <c r="I7" s="5">
        <v>3</v>
      </c>
      <c r="J7" s="5">
        <f t="shared" si="3"/>
        <v>21</v>
      </c>
      <c r="K7" s="38">
        <f t="shared" si="4"/>
        <v>0.47727272727272729</v>
      </c>
      <c r="L7" s="5">
        <f>+$AA$53</f>
        <v>64</v>
      </c>
      <c r="M7" s="5">
        <v>62</v>
      </c>
      <c r="N7" s="5">
        <f>+$AB$53</f>
        <v>98</v>
      </c>
      <c r="O7" s="5">
        <f>+$AD$53</f>
        <v>24</v>
      </c>
      <c r="P7" s="5">
        <v>4</v>
      </c>
      <c r="Q7" s="46"/>
      <c r="R7" s="40"/>
      <c r="U7" s="30">
        <v>7.5</v>
      </c>
      <c r="V7" s="23" t="s">
        <v>16</v>
      </c>
      <c r="X7" s="23"/>
      <c r="Y7" s="23"/>
      <c r="Z7" s="23" t="s">
        <v>17</v>
      </c>
      <c r="AB7" s="24"/>
      <c r="AC7" s="24">
        <f t="shared" si="0"/>
        <v>19</v>
      </c>
      <c r="AD7" s="24">
        <v>5</v>
      </c>
      <c r="AE7" s="24">
        <v>10</v>
      </c>
      <c r="AF7" s="24">
        <v>4</v>
      </c>
      <c r="AG7" s="115">
        <f t="shared" si="1"/>
        <v>0.36842105263157893</v>
      </c>
      <c r="AH7" s="115"/>
      <c r="AI7" s="24">
        <v>56</v>
      </c>
      <c r="AJ7" s="24">
        <v>0</v>
      </c>
      <c r="AK7" s="24">
        <v>2</v>
      </c>
      <c r="AL7" s="26">
        <f t="shared" si="2"/>
        <v>2.9473684210526314</v>
      </c>
      <c r="AN7" s="24"/>
      <c r="AO7" s="5"/>
      <c r="AQ7" s="24"/>
      <c r="AR7" s="45"/>
    </row>
    <row r="8" spans="1:44" ht="18" x14ac:dyDescent="0.25">
      <c r="A8" s="40"/>
      <c r="B8" s="5" t="s">
        <v>711</v>
      </c>
      <c r="C8" s="6" t="s">
        <v>161</v>
      </c>
      <c r="D8" s="11"/>
      <c r="E8" s="6"/>
      <c r="F8" s="11"/>
      <c r="G8" s="5">
        <v>8</v>
      </c>
      <c r="H8" s="5">
        <v>10</v>
      </c>
      <c r="I8" s="5">
        <v>4</v>
      </c>
      <c r="J8" s="5">
        <f t="shared" si="3"/>
        <v>20</v>
      </c>
      <c r="K8" s="38">
        <f t="shared" si="4"/>
        <v>0.45454545454545453</v>
      </c>
      <c r="L8" s="5">
        <f>+$AN$53</f>
        <v>55</v>
      </c>
      <c r="M8" s="5">
        <v>59</v>
      </c>
      <c r="N8" s="5">
        <f>+$AO$53</f>
        <v>82</v>
      </c>
      <c r="O8" s="5">
        <f>+$AQ$53</f>
        <v>30</v>
      </c>
      <c r="P8" s="5">
        <v>5</v>
      </c>
      <c r="Q8" s="46"/>
      <c r="R8" s="40"/>
      <c r="U8" s="30">
        <v>7.5</v>
      </c>
      <c r="V8" s="23" t="s">
        <v>97</v>
      </c>
      <c r="X8" s="23"/>
      <c r="Y8" s="23"/>
      <c r="Z8" s="23" t="s">
        <v>132</v>
      </c>
      <c r="AB8" s="24"/>
      <c r="AC8" s="24">
        <f t="shared" si="0"/>
        <v>22</v>
      </c>
      <c r="AD8" s="24">
        <v>5</v>
      </c>
      <c r="AE8" s="24">
        <v>13</v>
      </c>
      <c r="AF8" s="24">
        <v>4</v>
      </c>
      <c r="AG8" s="115">
        <f t="shared" si="1"/>
        <v>0.31818181818181818</v>
      </c>
      <c r="AH8" s="115"/>
      <c r="AI8" s="24">
        <v>70</v>
      </c>
      <c r="AJ8" s="24">
        <v>3</v>
      </c>
      <c r="AK8" s="24">
        <v>0</v>
      </c>
      <c r="AL8" s="26">
        <f t="shared" si="2"/>
        <v>3.1818181818181817</v>
      </c>
      <c r="AN8" s="24"/>
      <c r="AO8" s="5"/>
      <c r="AQ8" s="24"/>
      <c r="AR8" s="45"/>
    </row>
    <row r="9" spans="1:44" ht="18" x14ac:dyDescent="0.25">
      <c r="A9" s="40"/>
      <c r="B9" s="5" t="s">
        <v>731</v>
      </c>
      <c r="C9" s="6" t="s">
        <v>15</v>
      </c>
      <c r="D9" s="11"/>
      <c r="E9" s="6"/>
      <c r="F9" s="11"/>
      <c r="G9" s="5">
        <v>7</v>
      </c>
      <c r="H9" s="5">
        <v>14</v>
      </c>
      <c r="I9" s="5">
        <v>1</v>
      </c>
      <c r="J9" s="5">
        <f>2*G9+I9</f>
        <v>15</v>
      </c>
      <c r="K9" s="38">
        <f>+J9/((G9+H9+I9)*2)</f>
        <v>0.34090909090909088</v>
      </c>
      <c r="L9" s="5">
        <f>+$AN$66</f>
        <v>55</v>
      </c>
      <c r="M9" s="5">
        <v>81</v>
      </c>
      <c r="N9" s="5">
        <f>+$AO$66</f>
        <v>89</v>
      </c>
      <c r="O9" s="5">
        <f>+$AQ$66</f>
        <v>18</v>
      </c>
      <c r="P9" s="5">
        <v>6</v>
      </c>
      <c r="Q9" s="46"/>
      <c r="R9" s="40"/>
      <c r="U9" s="30">
        <v>7.5</v>
      </c>
      <c r="V9" s="23" t="s">
        <v>111</v>
      </c>
      <c r="X9" s="23"/>
      <c r="Y9" s="23"/>
      <c r="Z9" s="23" t="s">
        <v>21</v>
      </c>
      <c r="AB9" s="24"/>
      <c r="AC9" s="24">
        <f t="shared" si="0"/>
        <v>13</v>
      </c>
      <c r="AD9" s="24">
        <v>3</v>
      </c>
      <c r="AE9" s="24">
        <v>8</v>
      </c>
      <c r="AF9" s="24">
        <v>2</v>
      </c>
      <c r="AG9" s="115">
        <f t="shared" si="1"/>
        <v>0.30769230769230771</v>
      </c>
      <c r="AH9" s="115"/>
      <c r="AI9" s="24">
        <v>42</v>
      </c>
      <c r="AJ9" s="24">
        <v>2</v>
      </c>
      <c r="AK9" s="24">
        <v>0</v>
      </c>
      <c r="AL9" s="26">
        <f t="shared" si="2"/>
        <v>3.2307692307692308</v>
      </c>
      <c r="AN9" s="24"/>
      <c r="AO9" s="5"/>
      <c r="AQ9" s="24"/>
      <c r="AR9" s="45"/>
    </row>
    <row r="10" spans="1:44" ht="18" x14ac:dyDescent="0.25">
      <c r="A10" s="46"/>
      <c r="B10" s="5" t="s">
        <v>732</v>
      </c>
      <c r="C10" s="6" t="s">
        <v>132</v>
      </c>
      <c r="D10" s="11"/>
      <c r="E10" s="11"/>
      <c r="F10" s="11"/>
      <c r="G10" s="5">
        <v>5</v>
      </c>
      <c r="H10" s="5">
        <v>13</v>
      </c>
      <c r="I10" s="5">
        <v>4</v>
      </c>
      <c r="J10" s="5">
        <f>2*G10+I10</f>
        <v>14</v>
      </c>
      <c r="K10" s="38">
        <f>+J10/((G10+H10+I10)*2)</f>
        <v>0.31818181818181818</v>
      </c>
      <c r="L10" s="5">
        <f>+$AA$40</f>
        <v>41</v>
      </c>
      <c r="M10" s="5">
        <v>73</v>
      </c>
      <c r="N10" s="5">
        <f>+$AB$40</f>
        <v>73</v>
      </c>
      <c r="O10" s="5">
        <f>+$AD$40</f>
        <v>34</v>
      </c>
      <c r="P10" s="5">
        <v>7</v>
      </c>
      <c r="Q10" s="46"/>
      <c r="R10" s="46"/>
      <c r="U10" s="30">
        <v>7</v>
      </c>
      <c r="V10" s="23" t="s">
        <v>22</v>
      </c>
      <c r="X10" s="23"/>
      <c r="Y10" s="23"/>
      <c r="Z10" s="23" t="s">
        <v>15</v>
      </c>
      <c r="AB10" s="24"/>
      <c r="AC10" s="24">
        <f t="shared" si="0"/>
        <v>5</v>
      </c>
      <c r="AD10" s="24">
        <v>1</v>
      </c>
      <c r="AE10" s="24">
        <v>4</v>
      </c>
      <c r="AF10" s="24">
        <v>0</v>
      </c>
      <c r="AG10" s="115">
        <f t="shared" si="1"/>
        <v>0.2</v>
      </c>
      <c r="AH10" s="115"/>
      <c r="AI10" s="24">
        <v>19</v>
      </c>
      <c r="AJ10" s="24">
        <v>0</v>
      </c>
      <c r="AK10" s="24">
        <v>0</v>
      </c>
      <c r="AL10" s="26">
        <f t="shared" si="2"/>
        <v>3.8</v>
      </c>
      <c r="AN10" s="24"/>
      <c r="AO10" s="5"/>
      <c r="AQ10" s="24"/>
      <c r="AR10" s="45"/>
    </row>
    <row r="11" spans="1:44" ht="18.75" thickBot="1" x14ac:dyDescent="0.3">
      <c r="A11" s="46"/>
      <c r="B11" s="5" t="s">
        <v>712</v>
      </c>
      <c r="C11" s="6" t="s">
        <v>21</v>
      </c>
      <c r="D11" s="11"/>
      <c r="E11" s="6"/>
      <c r="F11" s="11"/>
      <c r="G11" s="5">
        <v>5</v>
      </c>
      <c r="H11" s="5">
        <v>14</v>
      </c>
      <c r="I11" s="5">
        <v>3</v>
      </c>
      <c r="J11" s="5">
        <f t="shared" si="3"/>
        <v>13</v>
      </c>
      <c r="K11" s="38">
        <f t="shared" si="4"/>
        <v>0.29545454545454547</v>
      </c>
      <c r="L11" s="5">
        <f>+$AN$40</f>
        <v>50</v>
      </c>
      <c r="M11" s="5">
        <v>72</v>
      </c>
      <c r="N11" s="5">
        <f>+$AO$40</f>
        <v>81</v>
      </c>
      <c r="O11" s="5">
        <f>+$AQ$40</f>
        <v>26</v>
      </c>
      <c r="P11" s="5">
        <v>8</v>
      </c>
      <c r="Q11" s="46"/>
      <c r="R11" s="46"/>
      <c r="V11" s="23" t="s">
        <v>26</v>
      </c>
      <c r="X11" s="23"/>
      <c r="Y11" s="23"/>
      <c r="Z11" s="11"/>
      <c r="AA11" s="23"/>
      <c r="AB11" s="24"/>
      <c r="AC11" s="24">
        <f>+AC144</f>
        <v>49</v>
      </c>
      <c r="AD11" s="24">
        <f>+AD144</f>
        <v>24</v>
      </c>
      <c r="AE11" s="24">
        <f>+AE144</f>
        <v>21</v>
      </c>
      <c r="AF11" s="24">
        <f>+AF144</f>
        <v>4</v>
      </c>
      <c r="AG11" s="115">
        <f t="shared" si="1"/>
        <v>0.53061224489795922</v>
      </c>
      <c r="AH11" s="115"/>
      <c r="AI11" s="24">
        <f>+AI144</f>
        <v>138</v>
      </c>
      <c r="AJ11" s="24">
        <f>+AJ144</f>
        <v>2</v>
      </c>
      <c r="AK11" s="24">
        <f>+AK144</f>
        <v>3</v>
      </c>
      <c r="AL11" s="26">
        <f t="shared" si="2"/>
        <v>2.8163265306122449</v>
      </c>
      <c r="AM11" s="23"/>
      <c r="AN11" s="11"/>
      <c r="AO11" s="5"/>
      <c r="AQ11" s="11"/>
      <c r="AR11" s="45"/>
    </row>
    <row r="12" spans="1:44" ht="18" x14ac:dyDescent="0.25">
      <c r="A12" s="46"/>
      <c r="B12" s="7"/>
      <c r="C12" s="7"/>
      <c r="D12" s="7"/>
      <c r="E12" s="8"/>
      <c r="F12" s="7"/>
      <c r="G12" s="9">
        <f>SUM(G4:G11)</f>
        <v>76</v>
      </c>
      <c r="H12" s="9">
        <f>SUM(H4:H11)</f>
        <v>76</v>
      </c>
      <c r="I12" s="9">
        <f>SUM(I4:I11)</f>
        <v>24</v>
      </c>
      <c r="J12" s="9"/>
      <c r="K12" s="9"/>
      <c r="L12" s="9">
        <f>SUM(L4:L11)</f>
        <v>506</v>
      </c>
      <c r="M12" s="9">
        <f>SUM(M4:M11)</f>
        <v>506</v>
      </c>
      <c r="N12" s="9">
        <f>SUM(N4:N11)</f>
        <v>816</v>
      </c>
      <c r="O12" s="9">
        <f>SUM(O4:O11)</f>
        <v>254</v>
      </c>
      <c r="P12" s="9"/>
      <c r="Q12" s="46"/>
      <c r="R12" s="46"/>
      <c r="U12" s="35"/>
      <c r="V12" s="35"/>
      <c r="W12" s="34" t="s">
        <v>27</v>
      </c>
      <c r="X12" s="35"/>
      <c r="Y12" s="35"/>
      <c r="Z12" s="35"/>
      <c r="AA12" s="34"/>
      <c r="AB12" s="15"/>
      <c r="AC12" s="15">
        <f t="shared" ref="AC12:AF12" si="5">SUM(AC3:AC11)</f>
        <v>176</v>
      </c>
      <c r="AD12" s="15">
        <f t="shared" si="5"/>
        <v>76</v>
      </c>
      <c r="AE12" s="15">
        <f t="shared" si="5"/>
        <v>76</v>
      </c>
      <c r="AF12" s="15">
        <f t="shared" si="5"/>
        <v>24</v>
      </c>
      <c r="AG12" s="15"/>
      <c r="AH12" s="15"/>
      <c r="AI12" s="15">
        <f t="shared" ref="AI12:AK12" si="6">SUM(AI3:AI11)</f>
        <v>496</v>
      </c>
      <c r="AJ12" s="15">
        <f t="shared" si="6"/>
        <v>10</v>
      </c>
      <c r="AK12" s="15">
        <f t="shared" si="6"/>
        <v>11</v>
      </c>
      <c r="AL12" s="36">
        <f>+AI12/AC12</f>
        <v>2.8181818181818183</v>
      </c>
      <c r="AR12" s="45"/>
    </row>
    <row r="13" spans="1:44" ht="15.75" x14ac:dyDescent="0.25">
      <c r="A13" s="47"/>
      <c r="B13" s="1"/>
      <c r="C13" s="1"/>
      <c r="D13" s="1"/>
      <c r="P13" s="1"/>
      <c r="Q13" s="47"/>
      <c r="R13" s="47"/>
      <c r="AR13" s="45"/>
    </row>
    <row r="14" spans="1:44" ht="15.95" customHeight="1" thickBot="1" x14ac:dyDescent="0.3">
      <c r="A14" s="47"/>
      <c r="B14" s="53" t="str">
        <f>"Week "&amp;TEXT(C2,"##")&amp;" Summary:"</f>
        <v>Week 22 Summary:</v>
      </c>
      <c r="C14" s="54"/>
      <c r="D14" s="54"/>
      <c r="E14" s="116">
        <v>44963</v>
      </c>
      <c r="F14" s="116"/>
      <c r="G14" s="40" t="s">
        <v>99</v>
      </c>
      <c r="H14" s="40" t="s">
        <v>32</v>
      </c>
      <c r="I14" s="40" t="s">
        <v>129</v>
      </c>
      <c r="J14" s="45"/>
      <c r="K14" s="45"/>
      <c r="L14" s="40" t="s">
        <v>128</v>
      </c>
      <c r="M14" s="45"/>
      <c r="N14" s="45"/>
      <c r="O14" s="45"/>
      <c r="P14" s="45"/>
      <c r="Q14" s="47"/>
      <c r="R14" s="47"/>
      <c r="S14" s="25" t="s">
        <v>150</v>
      </c>
      <c r="T14" s="62" t="s">
        <v>114</v>
      </c>
      <c r="U14" s="62"/>
      <c r="V14" s="62"/>
      <c r="W14" s="62"/>
      <c r="X14" s="62" t="s">
        <v>151</v>
      </c>
      <c r="Y14" s="17" t="s">
        <v>28</v>
      </c>
      <c r="Z14" s="25" t="s">
        <v>4</v>
      </c>
      <c r="AA14" s="25" t="s">
        <v>29</v>
      </c>
      <c r="AB14" s="25" t="s">
        <v>30</v>
      </c>
      <c r="AC14" s="25" t="s">
        <v>31</v>
      </c>
      <c r="AD14" s="25" t="s">
        <v>3</v>
      </c>
      <c r="AE14" s="51"/>
      <c r="AF14" s="25" t="s">
        <v>150</v>
      </c>
      <c r="AG14" s="62" t="s">
        <v>114</v>
      </c>
      <c r="AH14" s="62"/>
      <c r="AI14" s="62"/>
      <c r="AJ14" s="62"/>
      <c r="AK14" s="62" t="s">
        <v>151</v>
      </c>
      <c r="AL14" s="17" t="s">
        <v>28</v>
      </c>
      <c r="AM14" s="25" t="s">
        <v>4</v>
      </c>
      <c r="AN14" s="25" t="s">
        <v>29</v>
      </c>
      <c r="AO14" s="25" t="s">
        <v>30</v>
      </c>
      <c r="AP14" s="25" t="s">
        <v>31</v>
      </c>
      <c r="AQ14" s="25" t="s">
        <v>3</v>
      </c>
      <c r="AR14" s="45"/>
    </row>
    <row r="15" spans="1:44" ht="15.95" customHeight="1" x14ac:dyDescent="0.25">
      <c r="A15" s="47"/>
      <c r="B15" s="48" t="s">
        <v>50</v>
      </c>
      <c r="C15" s="6" t="s">
        <v>182</v>
      </c>
      <c r="D15" s="11"/>
      <c r="E15" s="23"/>
      <c r="F15" s="23"/>
      <c r="G15" s="5">
        <v>1</v>
      </c>
      <c r="H15" s="24">
        <v>1</v>
      </c>
      <c r="I15" s="23" t="s">
        <v>122</v>
      </c>
      <c r="J15" s="23"/>
      <c r="K15" s="23"/>
      <c r="L15" s="23" t="s">
        <v>159</v>
      </c>
      <c r="M15" s="23"/>
      <c r="N15" s="23"/>
      <c r="O15" s="23"/>
      <c r="P15" s="23"/>
      <c r="Q15" s="47"/>
      <c r="R15" s="47"/>
      <c r="S15" s="18" t="s">
        <v>131</v>
      </c>
      <c r="T15" s="18"/>
      <c r="U15" s="18"/>
      <c r="V15" s="18"/>
      <c r="W15" s="18"/>
      <c r="X15" s="16" t="s">
        <v>135</v>
      </c>
      <c r="Z15" s="24">
        <v>25</v>
      </c>
      <c r="AA15" s="24">
        <v>4</v>
      </c>
      <c r="AB15" s="24">
        <v>3</v>
      </c>
      <c r="AC15" s="24">
        <f t="shared" ref="AC15:AC26" si="7">+AA15+AB15</f>
        <v>7</v>
      </c>
      <c r="AD15" s="24">
        <v>2</v>
      </c>
      <c r="AE15" s="51"/>
      <c r="AF15" s="19" t="s">
        <v>23</v>
      </c>
      <c r="AG15" s="19"/>
      <c r="AH15" s="19"/>
      <c r="AI15" s="19"/>
      <c r="AJ15" s="19"/>
      <c r="AK15" s="16" t="s">
        <v>60</v>
      </c>
      <c r="AM15" s="15">
        <v>50</v>
      </c>
      <c r="AN15" s="15">
        <v>13</v>
      </c>
      <c r="AO15" s="15">
        <v>23</v>
      </c>
      <c r="AP15" s="15">
        <f t="shared" ref="AP15:AP26" si="8">+AN15+AO15</f>
        <v>36</v>
      </c>
      <c r="AQ15" s="15">
        <v>10</v>
      </c>
      <c r="AR15" s="45"/>
    </row>
    <row r="16" spans="1:44" ht="15.95" customHeight="1" x14ac:dyDescent="0.25">
      <c r="A16" s="47"/>
      <c r="B16" s="24" t="s">
        <v>34</v>
      </c>
      <c r="C16" s="23" t="s">
        <v>720</v>
      </c>
      <c r="D16" s="16"/>
      <c r="E16" s="23"/>
      <c r="F16" s="23"/>
      <c r="G16" s="5"/>
      <c r="H16" s="24"/>
      <c r="I16" s="23"/>
      <c r="J16" s="23"/>
      <c r="K16" s="23"/>
      <c r="L16" s="23"/>
      <c r="M16" s="23"/>
      <c r="N16" s="23"/>
      <c r="O16" s="23"/>
      <c r="P16" s="23"/>
      <c r="Q16" s="47"/>
      <c r="R16" s="47"/>
      <c r="S16" s="30">
        <v>8</v>
      </c>
      <c r="T16" s="23" t="s">
        <v>18</v>
      </c>
      <c r="U16" s="23"/>
      <c r="V16" s="23"/>
      <c r="W16" s="23"/>
      <c r="X16" s="24">
        <v>47</v>
      </c>
      <c r="Y16" s="23" t="s">
        <v>136</v>
      </c>
      <c r="Z16" s="24">
        <v>16</v>
      </c>
      <c r="AA16" s="24">
        <v>0</v>
      </c>
      <c r="AB16" s="24">
        <v>1</v>
      </c>
      <c r="AC16" s="24">
        <f t="shared" si="7"/>
        <v>1</v>
      </c>
      <c r="AD16" s="24">
        <v>0</v>
      </c>
      <c r="AE16" s="51"/>
      <c r="AF16" s="30">
        <v>7</v>
      </c>
      <c r="AG16" s="23" t="s">
        <v>176</v>
      </c>
      <c r="AK16" s="24">
        <v>35</v>
      </c>
      <c r="AL16" s="23" t="s">
        <v>149</v>
      </c>
      <c r="AM16" s="24">
        <v>16</v>
      </c>
      <c r="AN16" s="24">
        <v>0</v>
      </c>
      <c r="AO16" s="24">
        <v>1</v>
      </c>
      <c r="AP16" s="24">
        <f t="shared" si="8"/>
        <v>1</v>
      </c>
      <c r="AQ16" s="24">
        <v>0</v>
      </c>
      <c r="AR16" s="45"/>
    </row>
    <row r="17" spans="1:44" ht="15.95" customHeight="1" x14ac:dyDescent="0.25">
      <c r="A17" s="47"/>
      <c r="B17" s="24"/>
      <c r="D17" s="16"/>
      <c r="E17" s="23"/>
      <c r="F17" s="23"/>
      <c r="G17" s="5"/>
      <c r="H17" s="24"/>
      <c r="I17" s="23"/>
      <c r="J17" s="23"/>
      <c r="K17" s="23"/>
      <c r="L17" s="23"/>
      <c r="M17" s="23"/>
      <c r="N17" s="23"/>
      <c r="O17" s="23"/>
      <c r="P17" s="23"/>
      <c r="Q17" s="47"/>
      <c r="R17" s="47"/>
      <c r="S17" s="30">
        <v>8.5</v>
      </c>
      <c r="T17" s="23" t="s">
        <v>158</v>
      </c>
      <c r="U17" s="23"/>
      <c r="V17" s="23"/>
      <c r="W17" s="23"/>
      <c r="X17" s="24">
        <v>19</v>
      </c>
      <c r="Y17" s="23" t="s">
        <v>136</v>
      </c>
      <c r="Z17" s="24">
        <v>22</v>
      </c>
      <c r="AA17" s="24">
        <v>32</v>
      </c>
      <c r="AB17" s="24">
        <v>22</v>
      </c>
      <c r="AC17" s="24">
        <f t="shared" si="7"/>
        <v>54</v>
      </c>
      <c r="AD17" s="24">
        <v>8</v>
      </c>
      <c r="AE17" s="51"/>
      <c r="AF17" s="30">
        <v>9.5</v>
      </c>
      <c r="AG17" s="23" t="s">
        <v>78</v>
      </c>
      <c r="AH17" s="23"/>
      <c r="AI17" s="23"/>
      <c r="AJ17" s="30"/>
      <c r="AK17" s="24">
        <v>14</v>
      </c>
      <c r="AL17" s="23" t="s">
        <v>149</v>
      </c>
      <c r="AM17" s="24">
        <v>18</v>
      </c>
      <c r="AN17" s="24">
        <v>31</v>
      </c>
      <c r="AO17" s="24">
        <v>9</v>
      </c>
      <c r="AP17" s="24">
        <f t="shared" si="8"/>
        <v>40</v>
      </c>
      <c r="AQ17" s="24">
        <v>10</v>
      </c>
      <c r="AR17" s="45"/>
    </row>
    <row r="18" spans="1:44" ht="15.95" customHeight="1" x14ac:dyDescent="0.25">
      <c r="A18" s="47"/>
      <c r="B18" s="24" t="s">
        <v>53</v>
      </c>
      <c r="C18" s="6" t="s">
        <v>186</v>
      </c>
      <c r="D18" s="11"/>
      <c r="E18" s="23"/>
      <c r="F18" s="23"/>
      <c r="G18" s="5">
        <v>3</v>
      </c>
      <c r="H18" s="24">
        <v>1</v>
      </c>
      <c r="I18" s="23" t="s">
        <v>180</v>
      </c>
      <c r="L18" s="23" t="s">
        <v>715</v>
      </c>
      <c r="M18" s="23"/>
      <c r="N18" s="23"/>
      <c r="O18" s="23"/>
      <c r="P18" s="23"/>
      <c r="Q18" s="47"/>
      <c r="R18" s="47"/>
      <c r="S18" s="30">
        <v>8.5</v>
      </c>
      <c r="T18" s="23" t="s">
        <v>171</v>
      </c>
      <c r="U18" s="23"/>
      <c r="V18" s="23"/>
      <c r="W18" s="23"/>
      <c r="X18" s="24">
        <v>9</v>
      </c>
      <c r="Y18" s="23" t="s">
        <v>136</v>
      </c>
      <c r="Z18" s="24">
        <v>22</v>
      </c>
      <c r="AA18" s="24">
        <v>23</v>
      </c>
      <c r="AB18" s="24">
        <v>33</v>
      </c>
      <c r="AC18" s="24">
        <f t="shared" si="7"/>
        <v>56</v>
      </c>
      <c r="AD18" s="24">
        <v>6</v>
      </c>
      <c r="AE18" s="51"/>
      <c r="AF18" s="30">
        <v>9</v>
      </c>
      <c r="AG18" s="23" t="s">
        <v>180</v>
      </c>
      <c r="AH18" s="23"/>
      <c r="AI18" s="23"/>
      <c r="AJ18" s="30"/>
      <c r="AK18" s="24">
        <v>55</v>
      </c>
      <c r="AL18" s="23" t="s">
        <v>149</v>
      </c>
      <c r="AM18" s="24">
        <v>19</v>
      </c>
      <c r="AN18" s="24">
        <v>20</v>
      </c>
      <c r="AO18" s="24">
        <v>16</v>
      </c>
      <c r="AP18" s="24">
        <f t="shared" si="8"/>
        <v>36</v>
      </c>
      <c r="AQ18" s="24">
        <v>2</v>
      </c>
      <c r="AR18" s="45"/>
    </row>
    <row r="19" spans="1:44" ht="15.95" customHeight="1" x14ac:dyDescent="0.25">
      <c r="A19" s="47"/>
      <c r="B19" s="24" t="s">
        <v>34</v>
      </c>
      <c r="C19" s="23" t="s">
        <v>717</v>
      </c>
      <c r="D19" s="23"/>
      <c r="E19" s="23"/>
      <c r="F19" s="23"/>
      <c r="G19" s="5"/>
      <c r="H19" s="24">
        <v>2</v>
      </c>
      <c r="I19" s="23" t="s">
        <v>83</v>
      </c>
      <c r="L19" s="23" t="s">
        <v>338</v>
      </c>
      <c r="M19" s="23"/>
      <c r="N19" s="23"/>
      <c r="O19" s="23"/>
      <c r="P19" s="23"/>
      <c r="Q19" s="47"/>
      <c r="R19" s="47"/>
      <c r="S19" s="30">
        <v>8.5</v>
      </c>
      <c r="T19" s="23" t="s">
        <v>156</v>
      </c>
      <c r="X19" s="24">
        <v>6</v>
      </c>
      <c r="Y19" s="23" t="s">
        <v>136</v>
      </c>
      <c r="Z19" s="24">
        <v>20</v>
      </c>
      <c r="AA19" s="24">
        <v>5</v>
      </c>
      <c r="AB19" s="24">
        <v>10</v>
      </c>
      <c r="AC19" s="24">
        <f t="shared" si="7"/>
        <v>15</v>
      </c>
      <c r="AD19" s="24">
        <v>8</v>
      </c>
      <c r="AE19" s="51"/>
      <c r="AF19" s="30">
        <v>8</v>
      </c>
      <c r="AG19" s="23" t="s">
        <v>123</v>
      </c>
      <c r="AH19" s="23"/>
      <c r="AI19" s="23"/>
      <c r="AJ19" s="30"/>
      <c r="AK19" s="24">
        <v>16</v>
      </c>
      <c r="AL19" s="23" t="s">
        <v>149</v>
      </c>
      <c r="AM19" s="24">
        <v>22</v>
      </c>
      <c r="AN19" s="24">
        <v>9</v>
      </c>
      <c r="AO19" s="24">
        <v>17</v>
      </c>
      <c r="AP19" s="24">
        <f t="shared" si="8"/>
        <v>26</v>
      </c>
      <c r="AQ19" s="24">
        <v>2</v>
      </c>
      <c r="AR19" s="45"/>
    </row>
    <row r="20" spans="1:44" ht="15.95" customHeight="1" x14ac:dyDescent="0.25">
      <c r="A20" s="47"/>
      <c r="C20" s="23" t="s">
        <v>718</v>
      </c>
      <c r="D20" s="23"/>
      <c r="E20" s="23"/>
      <c r="H20" s="24">
        <v>2</v>
      </c>
      <c r="I20" s="23" t="s">
        <v>78</v>
      </c>
      <c r="L20" s="23" t="s">
        <v>716</v>
      </c>
      <c r="P20" s="23"/>
      <c r="Q20" s="47"/>
      <c r="R20" s="47"/>
      <c r="S20" s="30">
        <v>8</v>
      </c>
      <c r="T20" s="23" t="s">
        <v>66</v>
      </c>
      <c r="U20" s="23"/>
      <c r="V20" s="23"/>
      <c r="W20" s="23"/>
      <c r="X20" s="24">
        <v>5</v>
      </c>
      <c r="Y20" s="23" t="s">
        <v>136</v>
      </c>
      <c r="Z20" s="24">
        <v>22</v>
      </c>
      <c r="AA20" s="24">
        <v>2</v>
      </c>
      <c r="AB20" s="24">
        <v>14</v>
      </c>
      <c r="AC20" s="24">
        <f t="shared" si="7"/>
        <v>16</v>
      </c>
      <c r="AD20" s="24">
        <v>2</v>
      </c>
      <c r="AE20" s="51"/>
      <c r="AF20" s="30">
        <v>8</v>
      </c>
      <c r="AG20" s="23" t="s">
        <v>175</v>
      </c>
      <c r="AK20" s="24">
        <v>44</v>
      </c>
      <c r="AL20" s="23" t="s">
        <v>149</v>
      </c>
      <c r="AM20" s="24">
        <v>19</v>
      </c>
      <c r="AN20" s="24">
        <v>3</v>
      </c>
      <c r="AO20" s="24">
        <v>10</v>
      </c>
      <c r="AP20" s="24">
        <f t="shared" si="8"/>
        <v>13</v>
      </c>
      <c r="AQ20" s="24">
        <v>2</v>
      </c>
      <c r="AR20" s="45"/>
    </row>
    <row r="21" spans="1:44" ht="15.95" customHeight="1" x14ac:dyDescent="0.25">
      <c r="A21" s="47"/>
      <c r="C21" s="23" t="s">
        <v>719</v>
      </c>
      <c r="D21" s="23"/>
      <c r="E21" s="23"/>
      <c r="Q21" s="47"/>
      <c r="R21" s="47"/>
      <c r="S21" s="30">
        <v>7.5</v>
      </c>
      <c r="T21" s="23" t="s">
        <v>41</v>
      </c>
      <c r="U21" s="23"/>
      <c r="V21" s="23"/>
      <c r="W21" s="23"/>
      <c r="X21" s="24">
        <v>7</v>
      </c>
      <c r="Y21" s="23" t="s">
        <v>136</v>
      </c>
      <c r="Z21" s="24">
        <v>21</v>
      </c>
      <c r="AA21" s="24">
        <v>9</v>
      </c>
      <c r="AB21" s="24">
        <v>7</v>
      </c>
      <c r="AC21" s="24">
        <f t="shared" si="7"/>
        <v>16</v>
      </c>
      <c r="AD21" s="24">
        <v>10</v>
      </c>
      <c r="AE21" s="51"/>
      <c r="AF21" s="30">
        <v>7.5</v>
      </c>
      <c r="AG21" s="23" t="s">
        <v>68</v>
      </c>
      <c r="AH21" s="23"/>
      <c r="AI21" s="23"/>
      <c r="AJ21" s="30"/>
      <c r="AK21" s="24">
        <v>72</v>
      </c>
      <c r="AL21" s="23" t="s">
        <v>149</v>
      </c>
      <c r="AM21" s="24">
        <v>13</v>
      </c>
      <c r="AN21" s="24">
        <v>1</v>
      </c>
      <c r="AO21" s="24">
        <v>9</v>
      </c>
      <c r="AP21" s="24">
        <f t="shared" si="8"/>
        <v>10</v>
      </c>
      <c r="AQ21" s="24">
        <v>2</v>
      </c>
      <c r="AR21" s="45"/>
    </row>
    <row r="22" spans="1:44" ht="15.95" customHeight="1" x14ac:dyDescent="0.25">
      <c r="A22" s="47"/>
      <c r="B22" s="40"/>
      <c r="C22" s="52"/>
      <c r="D22" s="52"/>
      <c r="E22" s="52"/>
      <c r="F22" s="52"/>
      <c r="G22" s="48"/>
      <c r="H22" s="51"/>
      <c r="I22" s="52"/>
      <c r="J22" s="52"/>
      <c r="K22" s="51"/>
      <c r="L22" s="51"/>
      <c r="M22" s="51"/>
      <c r="N22" s="51"/>
      <c r="O22" s="51"/>
      <c r="P22" s="51"/>
      <c r="Q22" s="47"/>
      <c r="R22" s="47"/>
      <c r="S22" s="30">
        <v>7</v>
      </c>
      <c r="T22" s="23" t="s">
        <v>54</v>
      </c>
      <c r="X22" s="24">
        <v>27</v>
      </c>
      <c r="Y22" s="23" t="s">
        <v>136</v>
      </c>
      <c r="Z22" s="24">
        <v>20</v>
      </c>
      <c r="AA22" s="24">
        <v>1</v>
      </c>
      <c r="AB22" s="24">
        <v>6</v>
      </c>
      <c r="AC22" s="24">
        <f t="shared" si="7"/>
        <v>7</v>
      </c>
      <c r="AD22" s="24">
        <v>0</v>
      </c>
      <c r="AE22" s="51"/>
      <c r="AF22" s="30">
        <v>7.5</v>
      </c>
      <c r="AG22" s="23" t="s">
        <v>115</v>
      </c>
      <c r="AH22" s="23"/>
      <c r="AI22" s="23"/>
      <c r="AJ22" s="30"/>
      <c r="AK22" s="24">
        <v>10</v>
      </c>
      <c r="AL22" s="23" t="s">
        <v>149</v>
      </c>
      <c r="AM22" s="24">
        <v>16</v>
      </c>
      <c r="AN22" s="24">
        <v>0</v>
      </c>
      <c r="AO22" s="24">
        <v>13</v>
      </c>
      <c r="AP22" s="24">
        <f t="shared" si="8"/>
        <v>13</v>
      </c>
      <c r="AQ22" s="24">
        <v>8</v>
      </c>
      <c r="AR22" s="45"/>
    </row>
    <row r="23" spans="1:44" ht="15.95" customHeight="1" x14ac:dyDescent="0.25">
      <c r="A23" s="47"/>
      <c r="B23" s="48" t="s">
        <v>58</v>
      </c>
      <c r="C23" s="6" t="s">
        <v>184</v>
      </c>
      <c r="E23" s="23"/>
      <c r="F23" s="23"/>
      <c r="G23" s="5">
        <v>4</v>
      </c>
      <c r="H23" s="24">
        <v>1</v>
      </c>
      <c r="I23" s="23" t="s">
        <v>178</v>
      </c>
      <c r="J23" s="23"/>
      <c r="K23" s="23"/>
      <c r="L23" s="23" t="s">
        <v>733</v>
      </c>
      <c r="M23" s="23"/>
      <c r="N23" s="23"/>
      <c r="O23" s="23"/>
      <c r="P23" s="23"/>
      <c r="Q23" s="47"/>
      <c r="R23" s="47"/>
      <c r="S23" s="30">
        <v>7</v>
      </c>
      <c r="T23" s="23" t="s">
        <v>122</v>
      </c>
      <c r="U23" s="23"/>
      <c r="V23" s="23"/>
      <c r="W23" s="23"/>
      <c r="X23" s="24">
        <v>2</v>
      </c>
      <c r="Y23" s="23" t="s">
        <v>136</v>
      </c>
      <c r="Z23" s="24">
        <v>22</v>
      </c>
      <c r="AA23" s="24">
        <v>6</v>
      </c>
      <c r="AB23" s="24">
        <v>12</v>
      </c>
      <c r="AC23" s="24">
        <f t="shared" si="7"/>
        <v>18</v>
      </c>
      <c r="AD23" s="24">
        <v>0</v>
      </c>
      <c r="AE23" s="51"/>
      <c r="AF23" s="30">
        <v>6.5</v>
      </c>
      <c r="AG23" s="23" t="s">
        <v>69</v>
      </c>
      <c r="AH23" s="23"/>
      <c r="AI23" s="23"/>
      <c r="AJ23" s="30"/>
      <c r="AK23" s="24">
        <v>24</v>
      </c>
      <c r="AL23" s="23" t="s">
        <v>149</v>
      </c>
      <c r="AM23" s="24">
        <v>16</v>
      </c>
      <c r="AN23" s="24">
        <v>0</v>
      </c>
      <c r="AO23" s="24">
        <v>17</v>
      </c>
      <c r="AP23" s="24">
        <f t="shared" si="8"/>
        <v>17</v>
      </c>
      <c r="AQ23" s="24">
        <v>0</v>
      </c>
      <c r="AR23" s="50"/>
    </row>
    <row r="24" spans="1:44" ht="15.95" customHeight="1" x14ac:dyDescent="0.25">
      <c r="A24" s="47"/>
      <c r="B24" s="24" t="s">
        <v>34</v>
      </c>
      <c r="C24" s="16"/>
      <c r="D24" s="16" t="s">
        <v>140</v>
      </c>
      <c r="E24" s="23"/>
      <c r="F24" s="23"/>
      <c r="G24" s="11"/>
      <c r="H24" s="24">
        <v>1</v>
      </c>
      <c r="I24" s="23" t="s">
        <v>222</v>
      </c>
      <c r="J24" s="23"/>
      <c r="K24" s="23"/>
      <c r="L24" s="23" t="s">
        <v>721</v>
      </c>
      <c r="M24" s="23"/>
      <c r="N24" s="23"/>
      <c r="O24" s="23"/>
      <c r="P24" s="23"/>
      <c r="Q24" s="47"/>
      <c r="R24" s="47"/>
      <c r="S24" s="30">
        <v>6.5</v>
      </c>
      <c r="T24" s="23" t="s">
        <v>65</v>
      </c>
      <c r="U24" s="23"/>
      <c r="V24" s="23"/>
      <c r="W24" s="23"/>
      <c r="X24" s="24">
        <v>55</v>
      </c>
      <c r="Y24" s="23" t="s">
        <v>136</v>
      </c>
      <c r="Z24" s="24">
        <v>16</v>
      </c>
      <c r="AA24" s="24">
        <v>2</v>
      </c>
      <c r="AB24" s="24">
        <v>14</v>
      </c>
      <c r="AC24" s="24">
        <f t="shared" si="7"/>
        <v>16</v>
      </c>
      <c r="AD24" s="24">
        <v>0</v>
      </c>
      <c r="AE24" s="51"/>
      <c r="AF24" s="30">
        <v>6.5</v>
      </c>
      <c r="AG24" s="23" t="s">
        <v>72</v>
      </c>
      <c r="AK24" s="24">
        <v>88</v>
      </c>
      <c r="AL24" s="23" t="s">
        <v>149</v>
      </c>
      <c r="AM24" s="24">
        <v>9</v>
      </c>
      <c r="AN24" s="24">
        <v>0</v>
      </c>
      <c r="AO24" s="24">
        <v>2</v>
      </c>
      <c r="AP24" s="24">
        <f t="shared" si="8"/>
        <v>2</v>
      </c>
      <c r="AQ24" s="24">
        <v>0</v>
      </c>
      <c r="AR24" s="40"/>
    </row>
    <row r="25" spans="1:44" ht="15.95" customHeight="1" x14ac:dyDescent="0.25">
      <c r="A25" s="47"/>
      <c r="H25" s="24">
        <v>1</v>
      </c>
      <c r="I25" s="23" t="s">
        <v>119</v>
      </c>
      <c r="L25" s="23" t="s">
        <v>733</v>
      </c>
      <c r="M25" s="23"/>
      <c r="Q25" s="47"/>
      <c r="R25" s="47"/>
      <c r="S25" s="30">
        <v>6.5</v>
      </c>
      <c r="T25" s="23" t="s">
        <v>159</v>
      </c>
      <c r="U25" s="23"/>
      <c r="V25" s="23"/>
      <c r="W25" s="23"/>
      <c r="X25" s="24">
        <v>1</v>
      </c>
      <c r="Y25" s="23" t="s">
        <v>136</v>
      </c>
      <c r="Z25" s="24">
        <v>19</v>
      </c>
      <c r="AA25" s="24">
        <v>0</v>
      </c>
      <c r="AB25" s="24">
        <v>11</v>
      </c>
      <c r="AC25" s="24">
        <f t="shared" si="7"/>
        <v>11</v>
      </c>
      <c r="AD25" s="24">
        <v>2</v>
      </c>
      <c r="AE25" s="51"/>
      <c r="AF25" s="30">
        <v>6</v>
      </c>
      <c r="AG25" s="23" t="s">
        <v>56</v>
      </c>
      <c r="AK25" s="24">
        <v>32</v>
      </c>
      <c r="AL25" s="23" t="s">
        <v>149</v>
      </c>
      <c r="AM25" s="24">
        <v>21</v>
      </c>
      <c r="AN25" s="24">
        <v>4</v>
      </c>
      <c r="AO25" s="24">
        <v>10</v>
      </c>
      <c r="AP25" s="24">
        <f t="shared" si="8"/>
        <v>14</v>
      </c>
      <c r="AQ25" s="24">
        <v>4</v>
      </c>
      <c r="AR25" s="40"/>
    </row>
    <row r="26" spans="1:44" ht="15.95" customHeight="1" x14ac:dyDescent="0.25">
      <c r="A26" s="47"/>
      <c r="H26" s="24">
        <v>2</v>
      </c>
      <c r="I26" s="23" t="s">
        <v>178</v>
      </c>
      <c r="L26" s="23" t="s">
        <v>734</v>
      </c>
      <c r="P26" s="23" t="s">
        <v>371</v>
      </c>
      <c r="Q26" s="47"/>
      <c r="R26" s="47"/>
      <c r="S26" s="30">
        <v>6</v>
      </c>
      <c r="T26" s="23" t="s">
        <v>105</v>
      </c>
      <c r="U26" s="23"/>
      <c r="V26" s="23"/>
      <c r="W26" s="23"/>
      <c r="X26" s="24">
        <v>8</v>
      </c>
      <c r="Y26" s="23" t="s">
        <v>136</v>
      </c>
      <c r="Z26" s="24">
        <v>17</v>
      </c>
      <c r="AA26" s="24">
        <v>0</v>
      </c>
      <c r="AB26" s="24">
        <v>4</v>
      </c>
      <c r="AC26" s="24">
        <f t="shared" si="7"/>
        <v>4</v>
      </c>
      <c r="AD26" s="24">
        <v>6</v>
      </c>
      <c r="AE26" s="51"/>
      <c r="AF26" s="30">
        <v>6</v>
      </c>
      <c r="AG26" s="23" t="s">
        <v>83</v>
      </c>
      <c r="AH26" s="23"/>
      <c r="AI26" s="23"/>
      <c r="AJ26" s="30"/>
      <c r="AK26" s="24">
        <v>15</v>
      </c>
      <c r="AL26" s="23" t="s">
        <v>149</v>
      </c>
      <c r="AM26" s="24">
        <v>21</v>
      </c>
      <c r="AN26" s="24">
        <v>3</v>
      </c>
      <c r="AO26" s="24">
        <v>13</v>
      </c>
      <c r="AP26" s="24">
        <f t="shared" si="8"/>
        <v>16</v>
      </c>
      <c r="AQ26" s="24">
        <v>0</v>
      </c>
      <c r="AR26" s="40"/>
    </row>
    <row r="27" spans="1:44" ht="15.95" customHeight="1" thickBot="1" x14ac:dyDescent="0.3">
      <c r="A27" s="47"/>
      <c r="Q27" s="47"/>
      <c r="R27" s="47"/>
      <c r="S27" s="17" t="s">
        <v>133</v>
      </c>
      <c r="T27" s="17"/>
      <c r="U27" s="17"/>
      <c r="V27" s="17"/>
      <c r="W27" s="17"/>
      <c r="X27" s="17"/>
      <c r="Y27" s="17"/>
      <c r="Z27" s="25">
        <f>SUM(Z15:Z26)</f>
        <v>242</v>
      </c>
      <c r="AA27" s="25">
        <f t="shared" ref="AA27" si="9">SUM(AA15:AA26)</f>
        <v>84</v>
      </c>
      <c r="AB27" s="25">
        <f>SUM(AB15:AB26)</f>
        <v>137</v>
      </c>
      <c r="AC27" s="25">
        <f>+AB27+AA27</f>
        <v>221</v>
      </c>
      <c r="AD27" s="25">
        <f>SUM(AD15:AD26)</f>
        <v>44</v>
      </c>
      <c r="AE27" s="51"/>
      <c r="AF27" s="17" t="s">
        <v>73</v>
      </c>
      <c r="AG27" s="17"/>
      <c r="AH27" s="17"/>
      <c r="AI27" s="17"/>
      <c r="AJ27" s="17"/>
      <c r="AK27" s="17"/>
      <c r="AL27" s="17"/>
      <c r="AM27" s="25">
        <f>SUM(AM15:AM26)</f>
        <v>240</v>
      </c>
      <c r="AN27" s="25">
        <f t="shared" ref="AN27" si="10">SUM(AN15:AN26)</f>
        <v>84</v>
      </c>
      <c r="AO27" s="25">
        <f>SUM(AO15:AO26)</f>
        <v>140</v>
      </c>
      <c r="AP27" s="25">
        <f>+AO27+AN27</f>
        <v>224</v>
      </c>
      <c r="AQ27" s="25">
        <f>SUM(AQ15:AQ26)</f>
        <v>40</v>
      </c>
      <c r="AR27" s="40"/>
    </row>
    <row r="28" spans="1:44" ht="15.95" customHeight="1" x14ac:dyDescent="0.25">
      <c r="A28" s="47"/>
      <c r="C28" s="6" t="s">
        <v>183</v>
      </c>
      <c r="E28" s="23"/>
      <c r="F28" s="23"/>
      <c r="G28" s="5">
        <v>2</v>
      </c>
      <c r="H28" s="24">
        <v>1</v>
      </c>
      <c r="I28" s="23" t="s">
        <v>125</v>
      </c>
      <c r="J28" s="23"/>
      <c r="K28" s="23"/>
      <c r="L28" s="23"/>
      <c r="M28" s="23" t="s">
        <v>193</v>
      </c>
      <c r="N28" s="23"/>
      <c r="O28" s="23"/>
      <c r="Q28" s="47"/>
      <c r="R28" s="47"/>
      <c r="S28" s="12" t="s">
        <v>132</v>
      </c>
      <c r="T28" s="12"/>
      <c r="U28" s="12"/>
      <c r="V28" s="12"/>
      <c r="W28" s="13"/>
      <c r="X28" s="14" t="s">
        <v>137</v>
      </c>
      <c r="Z28" s="15">
        <v>44</v>
      </c>
      <c r="AA28" s="15">
        <v>7</v>
      </c>
      <c r="AB28" s="15">
        <v>12</v>
      </c>
      <c r="AC28" s="15">
        <f t="shared" ref="AC28:AC39" si="11">+AA28+AB28</f>
        <v>19</v>
      </c>
      <c r="AD28" s="15">
        <v>8</v>
      </c>
      <c r="AE28" s="51"/>
      <c r="AF28" s="19" t="s">
        <v>21</v>
      </c>
      <c r="AG28" s="19"/>
      <c r="AH28" s="19"/>
      <c r="AI28" s="19"/>
      <c r="AJ28" s="19"/>
      <c r="AK28" s="16" t="s">
        <v>75</v>
      </c>
      <c r="AM28" s="15">
        <v>81</v>
      </c>
      <c r="AN28" s="15">
        <v>24</v>
      </c>
      <c r="AO28" s="15">
        <v>32</v>
      </c>
      <c r="AP28" s="15">
        <f t="shared" ref="AP28:AP39" si="12">+AN28+AO28</f>
        <v>56</v>
      </c>
      <c r="AQ28" s="15">
        <v>12</v>
      </c>
      <c r="AR28" s="40"/>
    </row>
    <row r="29" spans="1:44" ht="15.95" customHeight="1" x14ac:dyDescent="0.25">
      <c r="A29" s="47"/>
      <c r="B29" s="24" t="s">
        <v>34</v>
      </c>
      <c r="C29" s="23" t="s">
        <v>723</v>
      </c>
      <c r="D29" s="16"/>
      <c r="H29" s="24">
        <v>2</v>
      </c>
      <c r="I29" s="23" t="s">
        <v>154</v>
      </c>
      <c r="J29" s="23"/>
      <c r="K29" s="23"/>
      <c r="L29" s="23" t="s">
        <v>722</v>
      </c>
      <c r="M29" s="23"/>
      <c r="N29" s="23"/>
      <c r="O29" s="23"/>
      <c r="Q29" s="47"/>
      <c r="R29" s="47"/>
      <c r="S29" s="30">
        <v>7.5</v>
      </c>
      <c r="T29" s="23" t="s">
        <v>97</v>
      </c>
      <c r="U29" s="23"/>
      <c r="V29" s="23"/>
      <c r="W29" s="30"/>
      <c r="X29" s="24">
        <v>1</v>
      </c>
      <c r="Y29" s="16" t="s">
        <v>138</v>
      </c>
      <c r="Z29" s="24">
        <v>22</v>
      </c>
      <c r="AA29" s="24">
        <v>0</v>
      </c>
      <c r="AB29" s="24">
        <v>0</v>
      </c>
      <c r="AC29" s="24">
        <f t="shared" si="11"/>
        <v>0</v>
      </c>
      <c r="AD29" s="24">
        <v>0</v>
      </c>
      <c r="AE29" s="51"/>
      <c r="AF29" s="30">
        <v>7.5</v>
      </c>
      <c r="AG29" s="23" t="s">
        <v>111</v>
      </c>
      <c r="AH29" s="23"/>
      <c r="AI29" s="23"/>
      <c r="AJ29" s="23"/>
      <c r="AK29" s="24">
        <v>30</v>
      </c>
      <c r="AL29" s="23" t="s">
        <v>21</v>
      </c>
      <c r="AM29" s="24">
        <v>13</v>
      </c>
      <c r="AN29" s="24">
        <v>0</v>
      </c>
      <c r="AO29" s="24">
        <v>0</v>
      </c>
      <c r="AP29" s="24">
        <f t="shared" si="12"/>
        <v>0</v>
      </c>
      <c r="AQ29" s="24">
        <v>0</v>
      </c>
      <c r="AR29" s="40"/>
    </row>
    <row r="30" spans="1:44" ht="15.95" customHeight="1" x14ac:dyDescent="0.25">
      <c r="A30" s="47"/>
      <c r="B30" s="40"/>
      <c r="C30" s="52"/>
      <c r="D30" s="52"/>
      <c r="E30" s="52"/>
      <c r="F30" s="52"/>
      <c r="G30" s="48"/>
      <c r="H30" s="51"/>
      <c r="I30" s="52"/>
      <c r="J30" s="52"/>
      <c r="K30" s="51"/>
      <c r="L30" s="51"/>
      <c r="M30" s="51"/>
      <c r="N30" s="51"/>
      <c r="O30" s="51"/>
      <c r="P30" s="51"/>
      <c r="Q30" s="47"/>
      <c r="R30" s="47"/>
      <c r="S30" s="30">
        <v>8.5</v>
      </c>
      <c r="T30" s="23" t="s">
        <v>88</v>
      </c>
      <c r="U30" s="23"/>
      <c r="V30" s="23"/>
      <c r="W30" s="30"/>
      <c r="X30" s="24">
        <v>13</v>
      </c>
      <c r="Y30" s="16" t="s">
        <v>138</v>
      </c>
      <c r="Z30" s="24">
        <v>18</v>
      </c>
      <c r="AA30" s="24">
        <v>8</v>
      </c>
      <c r="AB30" s="24">
        <v>6</v>
      </c>
      <c r="AC30" s="24">
        <f t="shared" si="11"/>
        <v>14</v>
      </c>
      <c r="AD30" s="24">
        <v>0</v>
      </c>
      <c r="AE30" s="51"/>
      <c r="AF30" s="30">
        <v>9</v>
      </c>
      <c r="AG30" s="23" t="s">
        <v>103</v>
      </c>
      <c r="AH30" s="23"/>
      <c r="AI30" s="23"/>
      <c r="AJ30" s="23"/>
      <c r="AK30" s="24"/>
      <c r="AL30" s="23" t="s">
        <v>21</v>
      </c>
      <c r="AM30" s="24">
        <v>0</v>
      </c>
      <c r="AN30" s="24">
        <v>0</v>
      </c>
      <c r="AO30" s="24">
        <v>0</v>
      </c>
      <c r="AP30" s="24">
        <f t="shared" si="12"/>
        <v>0</v>
      </c>
      <c r="AQ30" s="24">
        <v>0</v>
      </c>
      <c r="AR30" s="40"/>
    </row>
    <row r="31" spans="1:44" ht="15.95" customHeight="1" x14ac:dyDescent="0.25">
      <c r="A31" s="47"/>
      <c r="B31" s="48" t="s">
        <v>67</v>
      </c>
      <c r="C31" s="6" t="s">
        <v>187</v>
      </c>
      <c r="F31" s="20"/>
      <c r="G31" s="5">
        <v>5</v>
      </c>
      <c r="H31" s="24">
        <v>1</v>
      </c>
      <c r="I31" s="23" t="s">
        <v>300</v>
      </c>
      <c r="J31" s="23"/>
      <c r="K31" s="23"/>
      <c r="L31" s="23" t="s">
        <v>61</v>
      </c>
      <c r="M31" s="23"/>
      <c r="N31" s="23"/>
      <c r="O31" s="23"/>
      <c r="P31" s="23"/>
      <c r="Q31" s="47"/>
      <c r="R31" s="47"/>
      <c r="S31" s="30">
        <v>8</v>
      </c>
      <c r="T31" s="23" t="s">
        <v>35</v>
      </c>
      <c r="U31" s="23"/>
      <c r="V31" s="23"/>
      <c r="W31" s="30"/>
      <c r="X31" s="24">
        <v>11</v>
      </c>
      <c r="Y31" s="16" t="s">
        <v>138</v>
      </c>
      <c r="Z31" s="24">
        <v>17</v>
      </c>
      <c r="AA31" s="24">
        <v>3</v>
      </c>
      <c r="AB31" s="24">
        <v>10</v>
      </c>
      <c r="AC31" s="24">
        <f t="shared" si="11"/>
        <v>13</v>
      </c>
      <c r="AD31" s="24">
        <v>0</v>
      </c>
      <c r="AE31" s="51"/>
      <c r="AF31" s="30">
        <v>8.5</v>
      </c>
      <c r="AG31" s="23" t="s">
        <v>36</v>
      </c>
      <c r="AH31" s="23"/>
      <c r="AI31" s="23"/>
      <c r="AJ31" s="23"/>
      <c r="AK31" s="24">
        <v>4</v>
      </c>
      <c r="AL31" s="23" t="s">
        <v>21</v>
      </c>
      <c r="AM31" s="24">
        <v>17</v>
      </c>
      <c r="AN31" s="24">
        <v>1</v>
      </c>
      <c r="AO31" s="24">
        <v>4</v>
      </c>
      <c r="AP31" s="24">
        <f t="shared" si="12"/>
        <v>5</v>
      </c>
      <c r="AQ31" s="24">
        <v>0</v>
      </c>
      <c r="AR31" s="40"/>
    </row>
    <row r="32" spans="1:44" ht="15.95" customHeight="1" x14ac:dyDescent="0.25">
      <c r="A32" s="47"/>
      <c r="B32" s="24" t="s">
        <v>34</v>
      </c>
      <c r="C32" s="16" t="s">
        <v>433</v>
      </c>
      <c r="D32" s="23"/>
      <c r="E32" s="23"/>
      <c r="H32" s="24">
        <v>1</v>
      </c>
      <c r="I32" s="23" t="s">
        <v>61</v>
      </c>
      <c r="L32" s="23" t="s">
        <v>599</v>
      </c>
      <c r="M32" s="23"/>
      <c r="N32" s="23"/>
      <c r="O32" s="23"/>
      <c r="P32" s="23"/>
      <c r="Q32" s="47"/>
      <c r="R32" s="47"/>
      <c r="S32" s="30">
        <v>7</v>
      </c>
      <c r="T32" s="23" t="s">
        <v>144</v>
      </c>
      <c r="U32" s="23"/>
      <c r="V32" s="23"/>
      <c r="W32" s="30"/>
      <c r="X32" s="24">
        <v>14</v>
      </c>
      <c r="Y32" s="16" t="s">
        <v>138</v>
      </c>
      <c r="Z32" s="24">
        <v>22</v>
      </c>
      <c r="AA32" s="24">
        <v>6</v>
      </c>
      <c r="AB32" s="24">
        <v>8</v>
      </c>
      <c r="AC32" s="24">
        <f t="shared" si="11"/>
        <v>14</v>
      </c>
      <c r="AD32" s="24">
        <v>4</v>
      </c>
      <c r="AE32" s="51"/>
      <c r="AF32" s="30">
        <v>8.5</v>
      </c>
      <c r="AG32" s="23" t="s">
        <v>62</v>
      </c>
      <c r="AH32" s="23"/>
      <c r="AI32" s="23"/>
      <c r="AJ32" s="23"/>
      <c r="AK32" s="24">
        <v>11</v>
      </c>
      <c r="AL32" s="16" t="s">
        <v>21</v>
      </c>
      <c r="AM32" s="24">
        <v>18</v>
      </c>
      <c r="AN32" s="24">
        <v>14</v>
      </c>
      <c r="AO32" s="24">
        <v>7</v>
      </c>
      <c r="AP32" s="24">
        <f t="shared" si="12"/>
        <v>21</v>
      </c>
      <c r="AQ32" s="24">
        <v>6</v>
      </c>
      <c r="AR32" s="40"/>
    </row>
    <row r="33" spans="1:44" ht="15.95" customHeight="1" x14ac:dyDescent="0.25">
      <c r="A33" s="47"/>
      <c r="C33" s="16"/>
      <c r="H33" s="24">
        <v>1</v>
      </c>
      <c r="I33" s="23" t="s">
        <v>61</v>
      </c>
      <c r="L33" s="23" t="s">
        <v>725</v>
      </c>
      <c r="M33" s="23"/>
      <c r="Q33" s="47"/>
      <c r="R33" s="47"/>
      <c r="S33" s="30">
        <v>8</v>
      </c>
      <c r="T33" s="23" t="s">
        <v>49</v>
      </c>
      <c r="U33" s="23"/>
      <c r="V33" s="23"/>
      <c r="W33" s="30"/>
      <c r="X33" s="24">
        <v>10</v>
      </c>
      <c r="Y33" s="16" t="s">
        <v>138</v>
      </c>
      <c r="Z33" s="24">
        <v>20</v>
      </c>
      <c r="AA33" s="24">
        <v>8</v>
      </c>
      <c r="AB33" s="24">
        <v>8</v>
      </c>
      <c r="AC33" s="24">
        <f t="shared" si="11"/>
        <v>16</v>
      </c>
      <c r="AD33" s="24">
        <v>4</v>
      </c>
      <c r="AE33" s="51"/>
      <c r="AF33" s="30">
        <v>7.5</v>
      </c>
      <c r="AG33" s="23" t="s">
        <v>118</v>
      </c>
      <c r="AK33" s="24">
        <v>33</v>
      </c>
      <c r="AL33" s="23" t="s">
        <v>21</v>
      </c>
      <c r="AM33" s="24">
        <v>20</v>
      </c>
      <c r="AN33" s="24">
        <v>1</v>
      </c>
      <c r="AO33" s="24">
        <v>8</v>
      </c>
      <c r="AP33" s="24">
        <f t="shared" si="12"/>
        <v>9</v>
      </c>
      <c r="AQ33" s="24">
        <v>0</v>
      </c>
      <c r="AR33" s="40"/>
    </row>
    <row r="34" spans="1:44" ht="15.95" customHeight="1" x14ac:dyDescent="0.25">
      <c r="A34" s="47"/>
      <c r="H34" s="24">
        <v>1</v>
      </c>
      <c r="I34" s="23" t="s">
        <v>61</v>
      </c>
      <c r="L34" s="23"/>
      <c r="M34" s="23" t="s">
        <v>193</v>
      </c>
      <c r="Q34" s="47"/>
      <c r="R34" s="47"/>
      <c r="S34" s="30">
        <v>7.5</v>
      </c>
      <c r="T34" s="23" t="s">
        <v>77</v>
      </c>
      <c r="U34" s="23"/>
      <c r="V34" s="23"/>
      <c r="W34" s="30"/>
      <c r="X34" s="24">
        <v>6</v>
      </c>
      <c r="Y34" s="16" t="s">
        <v>138</v>
      </c>
      <c r="Z34" s="24">
        <v>15</v>
      </c>
      <c r="AA34" s="24">
        <v>1</v>
      </c>
      <c r="AB34" s="24">
        <v>7</v>
      </c>
      <c r="AC34" s="24">
        <f t="shared" si="11"/>
        <v>8</v>
      </c>
      <c r="AD34" s="24">
        <v>0</v>
      </c>
      <c r="AE34" s="51"/>
      <c r="AF34" s="30">
        <v>7.5</v>
      </c>
      <c r="AG34" s="23" t="s">
        <v>79</v>
      </c>
      <c r="AH34" s="23"/>
      <c r="AI34" s="23"/>
      <c r="AJ34" s="23"/>
      <c r="AK34" s="24">
        <v>25</v>
      </c>
      <c r="AL34" s="23" t="s">
        <v>21</v>
      </c>
      <c r="AM34" s="24">
        <v>17</v>
      </c>
      <c r="AN34" s="24">
        <v>3</v>
      </c>
      <c r="AO34" s="24">
        <v>6</v>
      </c>
      <c r="AP34" s="24">
        <f t="shared" si="12"/>
        <v>9</v>
      </c>
      <c r="AQ34" s="24">
        <v>0</v>
      </c>
      <c r="AR34" s="40"/>
    </row>
    <row r="35" spans="1:44" ht="15.95" customHeight="1" x14ac:dyDescent="0.25">
      <c r="A35" s="47" t="s">
        <v>64</v>
      </c>
      <c r="H35" s="24">
        <v>1</v>
      </c>
      <c r="I35" s="23" t="s">
        <v>300</v>
      </c>
      <c r="M35" s="23" t="s">
        <v>193</v>
      </c>
      <c r="Q35" s="47"/>
      <c r="R35" s="47"/>
      <c r="S35" s="30">
        <v>7.5</v>
      </c>
      <c r="T35" s="23" t="s">
        <v>90</v>
      </c>
      <c r="U35" s="23"/>
      <c r="V35" s="23"/>
      <c r="W35" s="30"/>
      <c r="X35" s="24">
        <v>5</v>
      </c>
      <c r="Y35" s="16" t="s">
        <v>138</v>
      </c>
      <c r="Z35" s="24">
        <v>16</v>
      </c>
      <c r="AA35" s="24">
        <v>1</v>
      </c>
      <c r="AB35" s="24">
        <v>1</v>
      </c>
      <c r="AC35" s="24">
        <f t="shared" si="11"/>
        <v>2</v>
      </c>
      <c r="AD35" s="24">
        <v>4</v>
      </c>
      <c r="AE35" s="51"/>
      <c r="AF35" s="30">
        <v>7</v>
      </c>
      <c r="AG35" s="23" t="s">
        <v>92</v>
      </c>
      <c r="AK35" s="24">
        <v>22</v>
      </c>
      <c r="AL35" s="23" t="s">
        <v>21</v>
      </c>
      <c r="AM35" s="24">
        <v>22</v>
      </c>
      <c r="AN35" s="24">
        <v>3</v>
      </c>
      <c r="AO35" s="24">
        <v>9</v>
      </c>
      <c r="AP35" s="24">
        <f t="shared" si="12"/>
        <v>12</v>
      </c>
      <c r="AQ35" s="24">
        <v>2</v>
      </c>
      <c r="AR35" s="40"/>
    </row>
    <row r="36" spans="1:44" ht="15.95" customHeight="1" x14ac:dyDescent="0.25">
      <c r="A36" s="47"/>
      <c r="Q36" s="47"/>
      <c r="R36" s="47"/>
      <c r="S36" s="30">
        <v>7</v>
      </c>
      <c r="T36" s="23" t="s">
        <v>167</v>
      </c>
      <c r="U36" s="23"/>
      <c r="V36" s="23"/>
      <c r="W36" s="30"/>
      <c r="X36" s="24">
        <v>7</v>
      </c>
      <c r="Y36" s="16" t="s">
        <v>138</v>
      </c>
      <c r="Z36" s="24">
        <v>18</v>
      </c>
      <c r="AA36" s="24">
        <v>3</v>
      </c>
      <c r="AB36" s="24">
        <v>5</v>
      </c>
      <c r="AC36" s="24">
        <f t="shared" si="11"/>
        <v>8</v>
      </c>
      <c r="AD36" s="24">
        <v>0</v>
      </c>
      <c r="AE36" s="51"/>
      <c r="AF36" s="30">
        <v>7</v>
      </c>
      <c r="AG36" s="23" t="s">
        <v>162</v>
      </c>
      <c r="AH36" s="23"/>
      <c r="AI36" s="23"/>
      <c r="AJ36" s="23"/>
      <c r="AK36" s="24">
        <v>8</v>
      </c>
      <c r="AL36" s="23" t="s">
        <v>21</v>
      </c>
      <c r="AM36" s="24">
        <v>9</v>
      </c>
      <c r="AN36" s="24">
        <v>1</v>
      </c>
      <c r="AO36" s="24">
        <v>5</v>
      </c>
      <c r="AP36" s="24">
        <f t="shared" si="12"/>
        <v>6</v>
      </c>
      <c r="AQ36" s="24">
        <v>2</v>
      </c>
      <c r="AR36" s="40"/>
    </row>
    <row r="37" spans="1:44" ht="15.95" customHeight="1" x14ac:dyDescent="0.25">
      <c r="A37" s="47"/>
      <c r="C37" s="6" t="s">
        <v>188</v>
      </c>
      <c r="D37" s="1"/>
      <c r="E37" s="23"/>
      <c r="F37" s="23"/>
      <c r="G37" s="5">
        <v>2</v>
      </c>
      <c r="H37" s="24">
        <v>2</v>
      </c>
      <c r="I37" s="23" t="s">
        <v>106</v>
      </c>
      <c r="J37" s="23"/>
      <c r="K37" s="23"/>
      <c r="L37" s="23" t="s">
        <v>39</v>
      </c>
      <c r="M37" s="23"/>
      <c r="N37" s="23"/>
      <c r="O37" s="23"/>
      <c r="P37" s="23"/>
      <c r="Q37" s="47"/>
      <c r="R37" s="47"/>
      <c r="S37" s="30">
        <v>6.5</v>
      </c>
      <c r="T37" s="23" t="s">
        <v>173</v>
      </c>
      <c r="U37" s="23"/>
      <c r="V37" s="23"/>
      <c r="W37" s="30"/>
      <c r="X37" s="24">
        <v>12</v>
      </c>
      <c r="Y37" s="16" t="s">
        <v>138</v>
      </c>
      <c r="Z37" s="24">
        <v>19</v>
      </c>
      <c r="AA37" s="24">
        <v>1</v>
      </c>
      <c r="AB37" s="24">
        <v>5</v>
      </c>
      <c r="AC37" s="24">
        <f t="shared" si="11"/>
        <v>6</v>
      </c>
      <c r="AD37" s="24">
        <v>6</v>
      </c>
      <c r="AE37" s="51"/>
      <c r="AF37" s="30">
        <v>7</v>
      </c>
      <c r="AG37" s="23" t="s">
        <v>91</v>
      </c>
      <c r="AH37" s="23"/>
      <c r="AI37" s="23"/>
      <c r="AJ37" s="23"/>
      <c r="AK37" s="24">
        <v>24</v>
      </c>
      <c r="AL37" s="23" t="s">
        <v>21</v>
      </c>
      <c r="AM37" s="24">
        <v>13</v>
      </c>
      <c r="AN37" s="24">
        <v>0</v>
      </c>
      <c r="AO37" s="24">
        <v>4</v>
      </c>
      <c r="AP37" s="24">
        <f t="shared" si="12"/>
        <v>4</v>
      </c>
      <c r="AQ37" s="24">
        <v>0</v>
      </c>
      <c r="AR37" s="40"/>
    </row>
    <row r="38" spans="1:44" ht="15.95" customHeight="1" x14ac:dyDescent="0.25">
      <c r="A38" s="47"/>
      <c r="B38" s="24" t="s">
        <v>34</v>
      </c>
      <c r="C38" s="23" t="s">
        <v>724</v>
      </c>
      <c r="D38" s="16"/>
      <c r="H38" s="24">
        <v>2</v>
      </c>
      <c r="I38" s="23" t="s">
        <v>181</v>
      </c>
      <c r="J38" s="23"/>
      <c r="K38" s="23"/>
      <c r="L38" s="23" t="s">
        <v>106</v>
      </c>
      <c r="M38" s="23"/>
      <c r="N38" s="23"/>
      <c r="O38" s="23"/>
      <c r="P38" s="23"/>
      <c r="Q38" s="47"/>
      <c r="R38" s="47"/>
      <c r="S38" s="30">
        <v>6</v>
      </c>
      <c r="T38" s="23" t="s">
        <v>157</v>
      </c>
      <c r="X38" s="24">
        <v>15</v>
      </c>
      <c r="Y38" s="16" t="s">
        <v>138</v>
      </c>
      <c r="Z38" s="24">
        <v>21</v>
      </c>
      <c r="AA38" s="24">
        <v>3</v>
      </c>
      <c r="AB38" s="24">
        <v>11</v>
      </c>
      <c r="AC38" s="24">
        <f t="shared" si="11"/>
        <v>14</v>
      </c>
      <c r="AD38" s="24">
        <v>4</v>
      </c>
      <c r="AE38" s="51"/>
      <c r="AF38" s="30">
        <v>6.5</v>
      </c>
      <c r="AG38" s="23" t="s">
        <v>55</v>
      </c>
      <c r="AH38" s="23"/>
      <c r="AI38" s="23"/>
      <c r="AJ38" s="23"/>
      <c r="AK38" s="24">
        <v>2</v>
      </c>
      <c r="AL38" s="23" t="s">
        <v>21</v>
      </c>
      <c r="AM38" s="24">
        <v>15</v>
      </c>
      <c r="AN38" s="24">
        <v>0</v>
      </c>
      <c r="AO38" s="24">
        <v>2</v>
      </c>
      <c r="AP38" s="24">
        <f t="shared" si="12"/>
        <v>2</v>
      </c>
      <c r="AQ38" s="24">
        <v>4</v>
      </c>
      <c r="AR38" s="40"/>
    </row>
    <row r="39" spans="1:44" ht="15.95" customHeight="1" x14ac:dyDescent="0.25">
      <c r="A39" s="47"/>
      <c r="B39" s="40"/>
      <c r="C39" s="52"/>
      <c r="D39" s="52"/>
      <c r="E39" s="52"/>
      <c r="F39" s="52"/>
      <c r="G39" s="48"/>
      <c r="H39" s="51"/>
      <c r="I39" s="52"/>
      <c r="J39" s="52"/>
      <c r="K39" s="51"/>
      <c r="L39" s="51"/>
      <c r="M39" s="51"/>
      <c r="N39" s="51"/>
      <c r="O39" s="51"/>
      <c r="P39" s="51"/>
      <c r="Q39" s="47"/>
      <c r="R39" s="47"/>
      <c r="S39" s="30">
        <v>6</v>
      </c>
      <c r="T39" s="23" t="s">
        <v>20</v>
      </c>
      <c r="U39" s="23"/>
      <c r="V39" s="23"/>
      <c r="W39" s="30"/>
      <c r="X39" s="24">
        <v>8</v>
      </c>
      <c r="Y39" s="16" t="s">
        <v>138</v>
      </c>
      <c r="Z39" s="24">
        <v>8</v>
      </c>
      <c r="AA39" s="24">
        <v>0</v>
      </c>
      <c r="AB39" s="24">
        <v>0</v>
      </c>
      <c r="AC39" s="24">
        <f t="shared" si="11"/>
        <v>0</v>
      </c>
      <c r="AD39" s="24">
        <v>4</v>
      </c>
      <c r="AE39" s="51"/>
      <c r="AF39" s="30">
        <v>6</v>
      </c>
      <c r="AG39" s="23" t="s">
        <v>155</v>
      </c>
      <c r="AH39" s="23"/>
      <c r="AI39" s="23"/>
      <c r="AJ39" s="23"/>
      <c r="AK39" s="24">
        <v>7</v>
      </c>
      <c r="AL39" s="23" t="s">
        <v>21</v>
      </c>
      <c r="AM39" s="24">
        <v>17</v>
      </c>
      <c r="AN39" s="24">
        <v>3</v>
      </c>
      <c r="AO39" s="24">
        <v>4</v>
      </c>
      <c r="AP39" s="24">
        <f t="shared" si="12"/>
        <v>7</v>
      </c>
      <c r="AQ39" s="24">
        <v>0</v>
      </c>
      <c r="AR39" s="40"/>
    </row>
    <row r="40" spans="1:44" ht="15.95" customHeight="1" thickBot="1" x14ac:dyDescent="0.3">
      <c r="A40" s="47"/>
      <c r="B40" s="48" t="s">
        <v>80</v>
      </c>
      <c r="C40" s="6" t="s">
        <v>169</v>
      </c>
      <c r="E40" s="11"/>
      <c r="F40" s="11"/>
      <c r="G40" s="5">
        <v>1</v>
      </c>
      <c r="H40" s="24">
        <v>2</v>
      </c>
      <c r="I40" s="23" t="s">
        <v>49</v>
      </c>
      <c r="J40" s="23"/>
      <c r="K40" s="23"/>
      <c r="L40" s="23" t="s">
        <v>727</v>
      </c>
      <c r="M40" s="23"/>
      <c r="N40" s="23"/>
      <c r="O40" s="23"/>
      <c r="P40" s="23"/>
      <c r="Q40" s="47"/>
      <c r="R40" s="47"/>
      <c r="S40" s="17" t="s">
        <v>134</v>
      </c>
      <c r="T40" s="17"/>
      <c r="U40" s="17"/>
      <c r="V40" s="17"/>
      <c r="W40" s="17"/>
      <c r="X40" s="17"/>
      <c r="Y40" s="17"/>
      <c r="Z40" s="25">
        <f>SUM(Z28:Z39)</f>
        <v>240</v>
      </c>
      <c r="AA40" s="25">
        <f t="shared" ref="AA40" si="13">SUM(AA28:AA39)</f>
        <v>41</v>
      </c>
      <c r="AB40" s="25">
        <f>SUM(AB28:AB39)</f>
        <v>73</v>
      </c>
      <c r="AC40" s="25">
        <f>+AB40+AA40</f>
        <v>114</v>
      </c>
      <c r="AD40" s="25">
        <f>SUM(AD28:AD39)</f>
        <v>34</v>
      </c>
      <c r="AE40" s="51"/>
      <c r="AF40" s="17" t="s">
        <v>85</v>
      </c>
      <c r="AG40" s="17"/>
      <c r="AH40" s="17"/>
      <c r="AI40" s="17"/>
      <c r="AJ40" s="17"/>
      <c r="AK40" s="17"/>
      <c r="AL40" s="17"/>
      <c r="AM40" s="25">
        <f>SUM(AM28:AM39)</f>
        <v>242</v>
      </c>
      <c r="AN40" s="25">
        <f t="shared" ref="AN40" si="14">SUM(AN28:AN39)</f>
        <v>50</v>
      </c>
      <c r="AO40" s="25">
        <f>SUM(AO28:AO39)</f>
        <v>81</v>
      </c>
      <c r="AP40" s="25">
        <f>+AO40+AN40</f>
        <v>131</v>
      </c>
      <c r="AQ40" s="25">
        <f>SUM(AQ28:AQ39)</f>
        <v>26</v>
      </c>
      <c r="AR40" s="40"/>
    </row>
    <row r="41" spans="1:44" ht="15.95" customHeight="1" x14ac:dyDescent="0.25">
      <c r="A41" s="47"/>
      <c r="B41" s="24" t="s">
        <v>34</v>
      </c>
      <c r="C41" s="16"/>
      <c r="D41" s="16" t="s">
        <v>140</v>
      </c>
      <c r="E41" s="16"/>
      <c r="H41" s="24"/>
      <c r="I41" s="23"/>
      <c r="J41" s="23"/>
      <c r="K41" s="23"/>
      <c r="L41" s="23"/>
      <c r="M41" s="23"/>
      <c r="N41" s="23"/>
      <c r="O41" s="23"/>
      <c r="P41" s="23"/>
      <c r="Q41" s="47"/>
      <c r="R41" s="47"/>
      <c r="S41" s="18" t="s">
        <v>47</v>
      </c>
      <c r="T41" s="18"/>
      <c r="U41" s="18"/>
      <c r="V41" s="18"/>
      <c r="W41" s="18"/>
      <c r="X41" s="16" t="s">
        <v>48</v>
      </c>
      <c r="Z41" s="15">
        <v>64</v>
      </c>
      <c r="AA41" s="15">
        <v>15</v>
      </c>
      <c r="AB41" s="15">
        <v>22</v>
      </c>
      <c r="AC41" s="15">
        <f t="shared" ref="AC41:AC52" si="15">+AA41+AB41</f>
        <v>37</v>
      </c>
      <c r="AD41" s="15">
        <v>6</v>
      </c>
      <c r="AE41" s="51"/>
      <c r="AF41" s="19" t="s">
        <v>161</v>
      </c>
      <c r="AG41" s="19"/>
      <c r="AH41" s="19"/>
      <c r="AI41" s="19"/>
      <c r="AJ41" s="19"/>
      <c r="AK41" s="16" t="s">
        <v>74</v>
      </c>
      <c r="AM41" s="15">
        <v>67.5</v>
      </c>
      <c r="AN41" s="15">
        <v>25</v>
      </c>
      <c r="AO41" s="15">
        <v>26</v>
      </c>
      <c r="AP41" s="15">
        <f t="shared" ref="AP41:AP52" si="16">+AN41+AO41</f>
        <v>51</v>
      </c>
      <c r="AQ41" s="15">
        <v>6</v>
      </c>
      <c r="AR41" s="40"/>
    </row>
    <row r="42" spans="1:44" ht="15.95" customHeight="1" x14ac:dyDescent="0.25">
      <c r="A42" s="47"/>
      <c r="H42" s="24"/>
      <c r="I42" s="23"/>
      <c r="J42" s="23"/>
      <c r="K42" s="23"/>
      <c r="L42" s="23"/>
      <c r="M42" s="23"/>
      <c r="N42" s="23"/>
      <c r="O42" s="23"/>
      <c r="P42" s="23"/>
      <c r="Q42" s="47"/>
      <c r="R42" s="47"/>
      <c r="S42" s="30">
        <v>7</v>
      </c>
      <c r="T42" s="23" t="s">
        <v>166</v>
      </c>
      <c r="X42" s="24">
        <v>34</v>
      </c>
      <c r="Y42" s="23" t="s">
        <v>147</v>
      </c>
      <c r="Z42" s="24">
        <v>19</v>
      </c>
      <c r="AA42" s="24">
        <v>0</v>
      </c>
      <c r="AB42" s="24">
        <v>0</v>
      </c>
      <c r="AC42" s="24">
        <f t="shared" si="15"/>
        <v>0</v>
      </c>
      <c r="AD42" s="24">
        <v>0</v>
      </c>
      <c r="AE42" s="51"/>
      <c r="AF42" s="30">
        <v>7.5</v>
      </c>
      <c r="AG42" s="23" t="s">
        <v>16</v>
      </c>
      <c r="AL42" s="23" t="s">
        <v>17</v>
      </c>
      <c r="AM42" s="24">
        <v>19</v>
      </c>
      <c r="AN42" s="24">
        <v>0</v>
      </c>
      <c r="AO42" s="24">
        <v>0</v>
      </c>
      <c r="AP42" s="24">
        <f t="shared" si="16"/>
        <v>0</v>
      </c>
      <c r="AQ42" s="24">
        <v>2</v>
      </c>
      <c r="AR42" s="40"/>
    </row>
    <row r="43" spans="1:44" ht="15.95" customHeight="1" x14ac:dyDescent="0.25">
      <c r="A43" s="47"/>
      <c r="C43" s="6" t="s">
        <v>185</v>
      </c>
      <c r="D43" s="16"/>
      <c r="E43" s="23"/>
      <c r="F43" s="23"/>
      <c r="G43" s="5">
        <v>3</v>
      </c>
      <c r="H43" s="24">
        <v>1</v>
      </c>
      <c r="I43" s="23" t="s">
        <v>62</v>
      </c>
      <c r="K43" s="23"/>
      <c r="L43" s="23" t="s">
        <v>729</v>
      </c>
      <c r="M43" s="23"/>
      <c r="N43" s="23"/>
      <c r="O43" s="23"/>
      <c r="P43" s="23"/>
      <c r="Q43" s="47"/>
      <c r="R43" s="47"/>
      <c r="S43" s="30">
        <v>9.5</v>
      </c>
      <c r="T43" s="23" t="s">
        <v>125</v>
      </c>
      <c r="U43" s="23"/>
      <c r="V43" s="23"/>
      <c r="W43" s="23"/>
      <c r="X43" s="24">
        <v>12</v>
      </c>
      <c r="Y43" s="23" t="s">
        <v>147</v>
      </c>
      <c r="Z43" s="24">
        <v>22</v>
      </c>
      <c r="AA43" s="24">
        <v>27</v>
      </c>
      <c r="AB43" s="24">
        <v>9</v>
      </c>
      <c r="AC43" s="24">
        <f t="shared" si="15"/>
        <v>36</v>
      </c>
      <c r="AD43" s="24">
        <v>0</v>
      </c>
      <c r="AE43" s="51"/>
      <c r="AF43" s="30">
        <v>9.5</v>
      </c>
      <c r="AG43" s="23" t="s">
        <v>61</v>
      </c>
      <c r="AH43" s="23"/>
      <c r="AI43" s="23"/>
      <c r="AJ43" s="30"/>
      <c r="AK43" s="24">
        <v>5</v>
      </c>
      <c r="AL43" s="23" t="s">
        <v>17</v>
      </c>
      <c r="AM43" s="24">
        <v>18</v>
      </c>
      <c r="AN43" s="24">
        <v>18</v>
      </c>
      <c r="AO43" s="24">
        <v>16</v>
      </c>
      <c r="AP43" s="24">
        <f t="shared" si="16"/>
        <v>34</v>
      </c>
      <c r="AQ43" s="24">
        <v>4</v>
      </c>
      <c r="AR43" s="40"/>
    </row>
    <row r="44" spans="1:44" ht="15.95" customHeight="1" x14ac:dyDescent="0.25">
      <c r="A44" s="47"/>
      <c r="B44" s="24" t="s">
        <v>34</v>
      </c>
      <c r="C44" s="23" t="s">
        <v>726</v>
      </c>
      <c r="H44" s="24">
        <v>2</v>
      </c>
      <c r="I44" s="23" t="s">
        <v>728</v>
      </c>
      <c r="L44" s="23" t="s">
        <v>730</v>
      </c>
      <c r="M44" s="23"/>
      <c r="N44" s="23"/>
      <c r="O44" s="23"/>
      <c r="P44" s="23"/>
      <c r="Q44" s="47"/>
      <c r="R44" s="47"/>
      <c r="S44" s="30">
        <v>8</v>
      </c>
      <c r="T44" s="23" t="s">
        <v>104</v>
      </c>
      <c r="U44" s="23"/>
      <c r="V44" s="23"/>
      <c r="W44" s="23"/>
      <c r="X44" s="24">
        <v>10</v>
      </c>
      <c r="Y44" s="23" t="s">
        <v>147</v>
      </c>
      <c r="Z44" s="24">
        <v>18</v>
      </c>
      <c r="AA44" s="24">
        <v>2</v>
      </c>
      <c r="AB44" s="24">
        <v>12</v>
      </c>
      <c r="AC44" s="24">
        <f t="shared" si="15"/>
        <v>14</v>
      </c>
      <c r="AD44" s="24">
        <v>4</v>
      </c>
      <c r="AE44" s="51"/>
      <c r="AF44" s="30">
        <v>8.5</v>
      </c>
      <c r="AG44" s="23" t="s">
        <v>37</v>
      </c>
      <c r="AH44" s="23"/>
      <c r="AI44" s="23"/>
      <c r="AJ44" s="30"/>
      <c r="AK44" s="24">
        <v>7</v>
      </c>
      <c r="AL44" s="23" t="s">
        <v>17</v>
      </c>
      <c r="AM44" s="24">
        <v>18</v>
      </c>
      <c r="AN44" s="24">
        <v>6</v>
      </c>
      <c r="AO44" s="24">
        <v>15</v>
      </c>
      <c r="AP44" s="24">
        <f t="shared" si="16"/>
        <v>21</v>
      </c>
      <c r="AQ44" s="24">
        <v>6</v>
      </c>
      <c r="AR44" s="40"/>
    </row>
    <row r="45" spans="1:44" ht="15.95" customHeight="1" x14ac:dyDescent="0.25">
      <c r="A45" s="47"/>
      <c r="H45" s="24">
        <v>2</v>
      </c>
      <c r="I45" s="23" t="s">
        <v>62</v>
      </c>
      <c r="L45" s="23" t="s">
        <v>627</v>
      </c>
      <c r="Q45" s="47"/>
      <c r="R45" s="47"/>
      <c r="S45" s="30">
        <v>8</v>
      </c>
      <c r="T45" s="23" t="s">
        <v>174</v>
      </c>
      <c r="U45" s="23"/>
      <c r="V45" s="23"/>
      <c r="W45" s="23"/>
      <c r="X45" s="24">
        <v>8</v>
      </c>
      <c r="Y45" s="23" t="s">
        <v>147</v>
      </c>
      <c r="Z45" s="24">
        <v>17</v>
      </c>
      <c r="AA45" s="24">
        <v>3</v>
      </c>
      <c r="AB45" s="24">
        <v>3</v>
      </c>
      <c r="AC45" s="24">
        <f t="shared" si="15"/>
        <v>6</v>
      </c>
      <c r="AD45" s="24">
        <v>4</v>
      </c>
      <c r="AE45" s="51"/>
      <c r="AF45" s="30">
        <v>8</v>
      </c>
      <c r="AG45" s="23" t="s">
        <v>165</v>
      </c>
      <c r="AK45" s="24">
        <v>10</v>
      </c>
      <c r="AL45" s="23" t="s">
        <v>17</v>
      </c>
      <c r="AM45" s="24">
        <v>9</v>
      </c>
      <c r="AN45" s="24">
        <v>1</v>
      </c>
      <c r="AO45" s="24">
        <v>6</v>
      </c>
      <c r="AP45" s="24">
        <f t="shared" si="16"/>
        <v>7</v>
      </c>
      <c r="AQ45" s="24">
        <v>0</v>
      </c>
      <c r="AR45" s="40"/>
    </row>
    <row r="46" spans="1:44" ht="15.95" customHeight="1" x14ac:dyDescent="0.25">
      <c r="A46" s="47"/>
      <c r="B46" s="40"/>
      <c r="C46" s="52"/>
      <c r="D46" s="52"/>
      <c r="E46" s="52"/>
      <c r="F46" s="52"/>
      <c r="G46" s="48"/>
      <c r="H46" s="51"/>
      <c r="I46" s="52"/>
      <c r="J46" s="52"/>
      <c r="K46" s="51"/>
      <c r="L46" s="51"/>
      <c r="M46" s="51"/>
      <c r="N46" s="51"/>
      <c r="O46" s="51"/>
      <c r="P46" s="51"/>
      <c r="Q46" s="47"/>
      <c r="R46" s="47"/>
      <c r="S46" s="30">
        <v>7.5</v>
      </c>
      <c r="T46" s="23" t="s">
        <v>154</v>
      </c>
      <c r="U46" s="23"/>
      <c r="V46" s="23"/>
      <c r="W46" s="23"/>
      <c r="X46" s="24">
        <v>99</v>
      </c>
      <c r="Y46" s="23" t="s">
        <v>147</v>
      </c>
      <c r="Z46" s="24">
        <v>21</v>
      </c>
      <c r="AA46" s="24">
        <v>10</v>
      </c>
      <c r="AB46" s="24">
        <v>7</v>
      </c>
      <c r="AC46" s="24">
        <f t="shared" si="15"/>
        <v>17</v>
      </c>
      <c r="AD46" s="24">
        <v>2</v>
      </c>
      <c r="AE46" s="51"/>
      <c r="AF46" s="30">
        <v>8</v>
      </c>
      <c r="AG46" s="23" t="s">
        <v>40</v>
      </c>
      <c r="AK46" s="24">
        <v>4</v>
      </c>
      <c r="AL46" s="23" t="s">
        <v>17</v>
      </c>
      <c r="AM46" s="24">
        <v>5</v>
      </c>
      <c r="AN46" s="24">
        <v>0</v>
      </c>
      <c r="AO46" s="24">
        <v>2</v>
      </c>
      <c r="AP46" s="24">
        <f t="shared" si="16"/>
        <v>2</v>
      </c>
      <c r="AQ46" s="24">
        <v>0</v>
      </c>
      <c r="AR46" s="40"/>
    </row>
    <row r="47" spans="1:44" ht="15.95" customHeight="1" x14ac:dyDescent="0.25">
      <c r="A47" s="47"/>
      <c r="B47" s="11"/>
      <c r="C47" s="11"/>
      <c r="D47" s="11"/>
      <c r="E47" s="23" t="s">
        <v>142</v>
      </c>
      <c r="F47" s="23"/>
      <c r="G47" s="5">
        <f>SUM(G14:G46)</f>
        <v>21</v>
      </c>
      <c r="H47" s="5"/>
      <c r="I47" s="20"/>
      <c r="J47" s="23" t="s">
        <v>84</v>
      </c>
      <c r="K47" s="20"/>
      <c r="L47" s="5">
        <f>COUNTA(C14:C46)-8</f>
        <v>8</v>
      </c>
      <c r="N47" s="23" t="s">
        <v>102</v>
      </c>
      <c r="O47" s="5">
        <f>+L47*2+4</f>
        <v>20</v>
      </c>
      <c r="P47" s="11"/>
      <c r="Q47" s="47"/>
      <c r="R47" s="47"/>
      <c r="S47" s="30">
        <v>7.5</v>
      </c>
      <c r="T47" s="23" t="s">
        <v>177</v>
      </c>
      <c r="U47" s="23"/>
      <c r="V47" s="23"/>
      <c r="W47" s="23"/>
      <c r="X47" s="24">
        <v>6</v>
      </c>
      <c r="Y47" s="23" t="s">
        <v>147</v>
      </c>
      <c r="Z47" s="24">
        <v>3</v>
      </c>
      <c r="AA47" s="24">
        <v>1</v>
      </c>
      <c r="AB47" s="24">
        <v>3</v>
      </c>
      <c r="AC47" s="24">
        <f t="shared" si="15"/>
        <v>4</v>
      </c>
      <c r="AD47" s="24">
        <v>0</v>
      </c>
      <c r="AE47" s="51"/>
      <c r="AF47" s="30">
        <v>7.5</v>
      </c>
      <c r="AG47" s="23" t="s">
        <v>76</v>
      </c>
      <c r="AH47" s="23"/>
      <c r="AI47" s="23"/>
      <c r="AJ47" s="30"/>
      <c r="AK47" s="24">
        <v>11</v>
      </c>
      <c r="AL47" s="23" t="s">
        <v>17</v>
      </c>
      <c r="AM47" s="24">
        <v>22</v>
      </c>
      <c r="AN47" s="24">
        <v>3</v>
      </c>
      <c r="AO47" s="24">
        <v>4</v>
      </c>
      <c r="AP47" s="24">
        <f t="shared" si="16"/>
        <v>7</v>
      </c>
      <c r="AQ47" s="24">
        <v>2</v>
      </c>
      <c r="AR47" s="40"/>
    </row>
    <row r="48" spans="1:44" ht="15.95" customHeight="1" x14ac:dyDescent="0.25">
      <c r="A48" s="47"/>
      <c r="E48" s="23" t="s">
        <v>141</v>
      </c>
      <c r="F48" s="23"/>
      <c r="G48" s="5">
        <f>COUNTA(L15:L46)+COUNTIF(L15:L46,"*&amp;*")</f>
        <v>30</v>
      </c>
      <c r="Q48" s="47"/>
      <c r="R48" s="47"/>
      <c r="S48" s="30">
        <v>7.5</v>
      </c>
      <c r="T48" s="23" t="s">
        <v>52</v>
      </c>
      <c r="U48" s="23"/>
      <c r="V48" s="23"/>
      <c r="W48" s="23"/>
      <c r="X48" s="24">
        <v>5</v>
      </c>
      <c r="Y48" s="23" t="s">
        <v>147</v>
      </c>
      <c r="Z48" s="24">
        <v>21</v>
      </c>
      <c r="AA48" s="24">
        <v>1</v>
      </c>
      <c r="AB48" s="24">
        <v>7</v>
      </c>
      <c r="AC48" s="24">
        <f t="shared" si="15"/>
        <v>8</v>
      </c>
      <c r="AD48" s="24">
        <v>2</v>
      </c>
      <c r="AE48" s="51"/>
      <c r="AF48" s="30">
        <v>7</v>
      </c>
      <c r="AG48" s="23" t="s">
        <v>82</v>
      </c>
      <c r="AH48" s="23"/>
      <c r="AI48" s="23"/>
      <c r="AJ48" s="30"/>
      <c r="AK48" s="24">
        <v>14</v>
      </c>
      <c r="AL48" s="23" t="s">
        <v>17</v>
      </c>
      <c r="AM48" s="24">
        <v>22</v>
      </c>
      <c r="AN48" s="24">
        <v>0</v>
      </c>
      <c r="AO48" s="24">
        <v>4</v>
      </c>
      <c r="AP48" s="24">
        <f t="shared" si="16"/>
        <v>4</v>
      </c>
      <c r="AQ48" s="24">
        <v>2</v>
      </c>
      <c r="AR48" s="40"/>
    </row>
    <row r="49" spans="1:44" ht="15.95" customHeight="1" x14ac:dyDescent="0.25">
      <c r="A49" s="47"/>
      <c r="Q49" s="47"/>
      <c r="R49" s="47"/>
      <c r="S49" s="30">
        <v>7</v>
      </c>
      <c r="T49" s="23" t="s">
        <v>38</v>
      </c>
      <c r="U49" s="23"/>
      <c r="V49" s="23"/>
      <c r="W49" s="23"/>
      <c r="X49" s="24">
        <v>9</v>
      </c>
      <c r="Y49" s="23" t="s">
        <v>147</v>
      </c>
      <c r="Z49" s="24">
        <v>20</v>
      </c>
      <c r="AA49" s="24">
        <v>3</v>
      </c>
      <c r="AB49" s="24">
        <v>10</v>
      </c>
      <c r="AC49" s="24">
        <f t="shared" si="15"/>
        <v>13</v>
      </c>
      <c r="AD49" s="24">
        <v>6</v>
      </c>
      <c r="AE49" s="51"/>
      <c r="AF49" s="30">
        <v>7</v>
      </c>
      <c r="AG49" s="23" t="s">
        <v>126</v>
      </c>
      <c r="AK49" s="24">
        <v>8</v>
      </c>
      <c r="AL49" s="23" t="s">
        <v>17</v>
      </c>
      <c r="AM49" s="24">
        <v>2.5</v>
      </c>
      <c r="AN49" s="24">
        <v>0</v>
      </c>
      <c r="AO49" s="24">
        <v>0</v>
      </c>
      <c r="AP49" s="24">
        <f t="shared" si="16"/>
        <v>0</v>
      </c>
      <c r="AQ49" s="24">
        <v>2</v>
      </c>
      <c r="AR49" s="40"/>
    </row>
    <row r="50" spans="1:44" ht="15.95" customHeight="1" x14ac:dyDescent="0.25">
      <c r="A50" s="47"/>
      <c r="Q50" s="47"/>
      <c r="R50" s="47"/>
      <c r="S50" s="30">
        <v>6.5</v>
      </c>
      <c r="T50" s="23" t="s">
        <v>42</v>
      </c>
      <c r="U50" s="23"/>
      <c r="V50" s="23"/>
      <c r="W50" s="23"/>
      <c r="X50" s="24">
        <v>27</v>
      </c>
      <c r="Y50" s="23" t="s">
        <v>147</v>
      </c>
      <c r="Z50" s="24">
        <v>20</v>
      </c>
      <c r="AA50" s="24">
        <v>0</v>
      </c>
      <c r="AB50" s="24">
        <v>11</v>
      </c>
      <c r="AC50" s="24">
        <f t="shared" si="15"/>
        <v>11</v>
      </c>
      <c r="AD50" s="24">
        <v>0</v>
      </c>
      <c r="AE50" s="51"/>
      <c r="AF50" s="30">
        <v>7</v>
      </c>
      <c r="AG50" s="23" t="s">
        <v>51</v>
      </c>
      <c r="AH50" s="23"/>
      <c r="AI50" s="23"/>
      <c r="AJ50" s="30"/>
      <c r="AK50" s="24">
        <v>2</v>
      </c>
      <c r="AL50" s="23" t="s">
        <v>17</v>
      </c>
      <c r="AM50" s="24">
        <v>20</v>
      </c>
      <c r="AN50" s="24">
        <v>2</v>
      </c>
      <c r="AO50" s="24">
        <v>4</v>
      </c>
      <c r="AP50" s="24">
        <f t="shared" si="16"/>
        <v>6</v>
      </c>
      <c r="AQ50" s="24">
        <v>4</v>
      </c>
      <c r="AR50" s="40"/>
    </row>
    <row r="51" spans="1:44" ht="15.95" customHeight="1" x14ac:dyDescent="0.25">
      <c r="A51" s="47"/>
      <c r="B51" s="6" t="s">
        <v>117</v>
      </c>
      <c r="C51" s="6"/>
      <c r="N51" s="6"/>
      <c r="O51" s="6"/>
      <c r="Q51" s="47"/>
      <c r="R51" s="47"/>
      <c r="S51" s="30">
        <v>6.5</v>
      </c>
      <c r="T51" s="23" t="s">
        <v>143</v>
      </c>
      <c r="U51" s="23"/>
      <c r="V51" s="23"/>
      <c r="W51" s="23"/>
      <c r="X51" s="24">
        <v>17</v>
      </c>
      <c r="Y51" s="23" t="s">
        <v>147</v>
      </c>
      <c r="Z51" s="24">
        <v>17</v>
      </c>
      <c r="AA51" s="24">
        <v>2</v>
      </c>
      <c r="AB51" s="24">
        <v>14</v>
      </c>
      <c r="AC51" s="24">
        <f t="shared" si="15"/>
        <v>16</v>
      </c>
      <c r="AD51" s="24">
        <v>0</v>
      </c>
      <c r="AE51" s="51"/>
      <c r="AF51" s="30">
        <v>6.5</v>
      </c>
      <c r="AG51" s="23" t="s">
        <v>71</v>
      </c>
      <c r="AH51" s="23"/>
      <c r="AI51" s="23"/>
      <c r="AJ51" s="30"/>
      <c r="AK51" s="24">
        <v>13</v>
      </c>
      <c r="AL51" s="23" t="s">
        <v>17</v>
      </c>
      <c r="AM51" s="24">
        <v>19</v>
      </c>
      <c r="AN51" s="24">
        <v>0</v>
      </c>
      <c r="AO51" s="24">
        <v>3</v>
      </c>
      <c r="AP51" s="24">
        <f t="shared" si="16"/>
        <v>3</v>
      </c>
      <c r="AQ51" s="24">
        <v>2</v>
      </c>
      <c r="AR51" s="40"/>
    </row>
    <row r="52" spans="1:44" ht="15.95" customHeight="1" x14ac:dyDescent="0.25">
      <c r="A52" s="47"/>
      <c r="Q52" s="47"/>
      <c r="R52" s="47"/>
      <c r="S52" s="30">
        <v>6</v>
      </c>
      <c r="T52" s="23" t="s">
        <v>59</v>
      </c>
      <c r="U52" s="23"/>
      <c r="V52" s="23"/>
      <c r="W52" s="23"/>
      <c r="X52" s="24"/>
      <c r="Y52" s="23" t="s">
        <v>147</v>
      </c>
      <c r="Z52" s="24">
        <v>0</v>
      </c>
      <c r="AA52" s="24">
        <v>0</v>
      </c>
      <c r="AB52" s="24">
        <v>0</v>
      </c>
      <c r="AC52" s="24">
        <f t="shared" si="15"/>
        <v>0</v>
      </c>
      <c r="AD52" s="24">
        <v>0</v>
      </c>
      <c r="AE52" s="51"/>
      <c r="AF52" s="30">
        <v>6</v>
      </c>
      <c r="AG52" s="23" t="s">
        <v>87</v>
      </c>
      <c r="AH52" s="23"/>
      <c r="AI52" s="23"/>
      <c r="AJ52" s="30"/>
      <c r="AK52" s="24">
        <v>12</v>
      </c>
      <c r="AL52" s="23" t="s">
        <v>17</v>
      </c>
      <c r="AM52" s="24">
        <v>19</v>
      </c>
      <c r="AN52" s="24">
        <v>0</v>
      </c>
      <c r="AO52" s="24">
        <v>2</v>
      </c>
      <c r="AP52" s="24">
        <f t="shared" si="16"/>
        <v>2</v>
      </c>
      <c r="AQ52" s="24">
        <v>0</v>
      </c>
      <c r="AR52" s="40"/>
    </row>
    <row r="53" spans="1:44" ht="15.95" customHeight="1" thickBot="1" x14ac:dyDescent="0.3">
      <c r="A53" s="47"/>
      <c r="C53" s="6" t="s">
        <v>86</v>
      </c>
      <c r="H53" s="6" t="s">
        <v>93</v>
      </c>
      <c r="M53" s="6" t="s">
        <v>94</v>
      </c>
      <c r="Q53" s="47"/>
      <c r="R53" s="47"/>
      <c r="S53" s="17" t="s">
        <v>216</v>
      </c>
      <c r="T53" s="17"/>
      <c r="U53" s="17"/>
      <c r="V53" s="17"/>
      <c r="W53" s="17"/>
      <c r="X53" s="17"/>
      <c r="Y53" s="17"/>
      <c r="Z53" s="25">
        <f>SUM(Z41:Z52)</f>
        <v>242</v>
      </c>
      <c r="AA53" s="25">
        <f t="shared" ref="AA53" si="17">SUM(AA41:AA52)</f>
        <v>64</v>
      </c>
      <c r="AB53" s="25">
        <f>SUM(AB41:AB52)</f>
        <v>98</v>
      </c>
      <c r="AC53" s="25">
        <f>+AB53+AA53</f>
        <v>162</v>
      </c>
      <c r="AD53" s="25">
        <f>SUM(AD41:AD52)</f>
        <v>24</v>
      </c>
      <c r="AE53" s="51"/>
      <c r="AF53" s="17" t="s">
        <v>163</v>
      </c>
      <c r="AG53" s="17"/>
      <c r="AH53" s="17"/>
      <c r="AI53" s="17"/>
      <c r="AJ53" s="17"/>
      <c r="AK53" s="17"/>
      <c r="AL53" s="17"/>
      <c r="AM53" s="25">
        <f>SUM(AM41:AM52)</f>
        <v>241</v>
      </c>
      <c r="AN53" s="25">
        <f t="shared" ref="AN53" si="18">SUM(AN41:AN52)</f>
        <v>55</v>
      </c>
      <c r="AO53" s="25">
        <f>SUM(AO41:AO52)</f>
        <v>82</v>
      </c>
      <c r="AP53" s="25">
        <f>+AO53+AN53</f>
        <v>137</v>
      </c>
      <c r="AQ53" s="25">
        <f>SUM(AQ41:AQ52)</f>
        <v>30</v>
      </c>
      <c r="AR53" s="40"/>
    </row>
    <row r="54" spans="1:44" ht="15.95" customHeight="1" x14ac:dyDescent="0.25">
      <c r="A54" s="47"/>
      <c r="C54" s="23" t="s">
        <v>140</v>
      </c>
      <c r="F54" s="23"/>
      <c r="H54" s="23" t="s">
        <v>737</v>
      </c>
      <c r="I54" s="23"/>
      <c r="J54" s="23"/>
      <c r="K54" s="23"/>
      <c r="L54" s="23"/>
      <c r="M54" s="23" t="s">
        <v>735</v>
      </c>
      <c r="O54" s="23"/>
      <c r="P54" s="23"/>
      <c r="Q54" s="47"/>
      <c r="R54" s="47"/>
      <c r="S54" s="12" t="s">
        <v>160</v>
      </c>
      <c r="T54" s="12"/>
      <c r="U54" s="12"/>
      <c r="V54" s="12"/>
      <c r="W54" s="12"/>
      <c r="X54" s="14" t="s">
        <v>46</v>
      </c>
      <c r="Z54" s="15">
        <v>54</v>
      </c>
      <c r="AA54" s="15">
        <v>15</v>
      </c>
      <c r="AB54" s="15">
        <v>26</v>
      </c>
      <c r="AC54" s="15">
        <f t="shared" ref="AC54:AC65" si="19">+AA54+AB54</f>
        <v>41</v>
      </c>
      <c r="AD54" s="15">
        <v>6</v>
      </c>
      <c r="AE54" s="51"/>
      <c r="AF54" s="19" t="s">
        <v>15</v>
      </c>
      <c r="AG54" s="19"/>
      <c r="AH54" s="19"/>
      <c r="AI54" s="19"/>
      <c r="AJ54" s="19"/>
      <c r="AK54" s="16" t="s">
        <v>33</v>
      </c>
      <c r="AM54" s="15">
        <v>39</v>
      </c>
      <c r="AN54" s="15">
        <v>4</v>
      </c>
      <c r="AO54" s="15">
        <v>5</v>
      </c>
      <c r="AP54" s="15">
        <f t="shared" ref="AP54:AP65" si="20">+AN54+AO54</f>
        <v>9</v>
      </c>
      <c r="AQ54" s="15">
        <v>0</v>
      </c>
      <c r="AR54" s="40"/>
    </row>
    <row r="55" spans="1:44" ht="15.95" customHeight="1" x14ac:dyDescent="0.25">
      <c r="A55" s="47"/>
      <c r="C55" s="23"/>
      <c r="H55" s="23"/>
      <c r="M55" s="23" t="s">
        <v>736</v>
      </c>
      <c r="Q55" s="47"/>
      <c r="R55" s="47"/>
      <c r="S55" s="30">
        <v>7.5</v>
      </c>
      <c r="T55" s="23" t="s">
        <v>98</v>
      </c>
      <c r="U55" s="23"/>
      <c r="V55" s="23"/>
      <c r="W55" s="23"/>
      <c r="X55" s="24">
        <v>68</v>
      </c>
      <c r="Y55" s="23" t="s">
        <v>146</v>
      </c>
      <c r="Z55" s="24">
        <v>17</v>
      </c>
      <c r="AA55" s="24">
        <v>0</v>
      </c>
      <c r="AB55" s="24">
        <v>0</v>
      </c>
      <c r="AC55" s="24">
        <f t="shared" si="19"/>
        <v>0</v>
      </c>
      <c r="AD55" s="24">
        <v>0</v>
      </c>
      <c r="AE55" s="51"/>
      <c r="AF55" s="30">
        <v>7</v>
      </c>
      <c r="AG55" s="23" t="s">
        <v>22</v>
      </c>
      <c r="AK55" s="24">
        <v>1</v>
      </c>
      <c r="AL55" s="23" t="s">
        <v>148</v>
      </c>
      <c r="AM55" s="24">
        <v>5</v>
      </c>
      <c r="AN55" s="24">
        <v>0</v>
      </c>
      <c r="AO55" s="24">
        <v>0</v>
      </c>
      <c r="AP55" s="24">
        <f t="shared" si="20"/>
        <v>0</v>
      </c>
      <c r="AQ55" s="24">
        <v>0</v>
      </c>
      <c r="AR55" s="40"/>
    </row>
    <row r="56" spans="1:44" ht="15.95" customHeight="1" x14ac:dyDescent="0.25">
      <c r="A56" s="47"/>
      <c r="C56" s="23"/>
      <c r="M56" s="23" t="s">
        <v>738</v>
      </c>
      <c r="Q56" s="47"/>
      <c r="R56" s="47"/>
      <c r="S56" s="30">
        <v>9.5</v>
      </c>
      <c r="T56" s="23" t="s">
        <v>119</v>
      </c>
      <c r="U56" s="23"/>
      <c r="V56" s="23"/>
      <c r="W56" s="23"/>
      <c r="X56" s="24">
        <v>9</v>
      </c>
      <c r="Y56" s="23" t="s">
        <v>146</v>
      </c>
      <c r="Z56" s="24">
        <v>20</v>
      </c>
      <c r="AA56" s="24">
        <v>24</v>
      </c>
      <c r="AB56" s="24">
        <v>10</v>
      </c>
      <c r="AC56" s="24">
        <f t="shared" si="19"/>
        <v>34</v>
      </c>
      <c r="AD56" s="24">
        <v>6</v>
      </c>
      <c r="AE56" s="51"/>
      <c r="AF56" s="30">
        <v>9</v>
      </c>
      <c r="AG56" s="23" t="s">
        <v>112</v>
      </c>
      <c r="AH56" s="23"/>
      <c r="AI56" s="23"/>
      <c r="AJ56" s="30"/>
      <c r="AK56" s="24">
        <v>24</v>
      </c>
      <c r="AL56" s="23" t="s">
        <v>148</v>
      </c>
      <c r="AM56" s="24">
        <v>18</v>
      </c>
      <c r="AN56" s="24">
        <v>18</v>
      </c>
      <c r="AO56" s="24">
        <v>14</v>
      </c>
      <c r="AP56" s="24">
        <f t="shared" si="20"/>
        <v>32</v>
      </c>
      <c r="AQ56" s="24">
        <v>6</v>
      </c>
      <c r="AR56" s="40"/>
    </row>
    <row r="57" spans="1:44" ht="15.95" customHeight="1" x14ac:dyDescent="0.25">
      <c r="A57" s="47"/>
      <c r="Q57" s="47"/>
      <c r="R57" s="47"/>
      <c r="S57" s="30">
        <v>8</v>
      </c>
      <c r="T57" s="23" t="s">
        <v>178</v>
      </c>
      <c r="U57" s="23"/>
      <c r="V57" s="23"/>
      <c r="W57" s="23"/>
      <c r="X57" s="24">
        <v>3</v>
      </c>
      <c r="Y57" s="23" t="s">
        <v>146</v>
      </c>
      <c r="Z57" s="24">
        <v>13</v>
      </c>
      <c r="AA57" s="24">
        <v>5</v>
      </c>
      <c r="AB57" s="24">
        <v>9</v>
      </c>
      <c r="AC57" s="24">
        <f t="shared" si="19"/>
        <v>14</v>
      </c>
      <c r="AD57" s="24">
        <v>0</v>
      </c>
      <c r="AE57" s="51"/>
      <c r="AF57" s="30">
        <v>8</v>
      </c>
      <c r="AG57" s="23" t="s">
        <v>181</v>
      </c>
      <c r="AH57" s="23"/>
      <c r="AI57" s="23"/>
      <c r="AJ57" s="30"/>
      <c r="AK57" s="24">
        <v>2</v>
      </c>
      <c r="AL57" s="23" t="s">
        <v>148</v>
      </c>
      <c r="AM57" s="24">
        <v>19</v>
      </c>
      <c r="AN57" s="24">
        <v>2</v>
      </c>
      <c r="AO57" s="24">
        <v>9</v>
      </c>
      <c r="AP57" s="24">
        <f t="shared" si="20"/>
        <v>11</v>
      </c>
      <c r="AQ57" s="24">
        <v>2</v>
      </c>
      <c r="AR57" s="40"/>
    </row>
    <row r="58" spans="1:44" ht="15.95" customHeight="1" x14ac:dyDescent="0.25">
      <c r="A58" s="47"/>
      <c r="Q58" s="47"/>
      <c r="R58" s="47"/>
      <c r="S58" s="30">
        <v>8.5</v>
      </c>
      <c r="T58" s="23" t="s">
        <v>63</v>
      </c>
      <c r="U58" s="23"/>
      <c r="V58" s="23"/>
      <c r="W58" s="23"/>
      <c r="X58" s="24">
        <v>1</v>
      </c>
      <c r="Y58" s="23" t="s">
        <v>146</v>
      </c>
      <c r="Z58" s="24">
        <v>9</v>
      </c>
      <c r="AA58" s="24">
        <v>2</v>
      </c>
      <c r="AB58" s="24">
        <v>9</v>
      </c>
      <c r="AC58" s="24">
        <f t="shared" si="19"/>
        <v>11</v>
      </c>
      <c r="AD58" s="24">
        <v>0</v>
      </c>
      <c r="AE58" s="51"/>
      <c r="AF58" s="30">
        <v>8</v>
      </c>
      <c r="AG58" s="23" t="s">
        <v>116</v>
      </c>
      <c r="AH58" s="23"/>
      <c r="AI58" s="23"/>
      <c r="AJ58" s="30"/>
      <c r="AK58" s="24">
        <v>5</v>
      </c>
      <c r="AL58" s="23" t="s">
        <v>148</v>
      </c>
      <c r="AM58" s="24">
        <v>22</v>
      </c>
      <c r="AN58" s="24">
        <v>0</v>
      </c>
      <c r="AO58" s="24">
        <v>13</v>
      </c>
      <c r="AP58" s="24">
        <f t="shared" si="20"/>
        <v>13</v>
      </c>
      <c r="AQ58" s="24">
        <v>0</v>
      </c>
      <c r="AR58" s="40"/>
    </row>
    <row r="59" spans="1:44" ht="15.95" customHeight="1" x14ac:dyDescent="0.25">
      <c r="A59" s="47"/>
      <c r="Q59" s="47"/>
      <c r="R59" s="47"/>
      <c r="S59" s="30">
        <v>8</v>
      </c>
      <c r="T59" s="23" t="s">
        <v>81</v>
      </c>
      <c r="U59" s="23"/>
      <c r="V59" s="23"/>
      <c r="W59" s="23"/>
      <c r="X59" s="24">
        <v>10</v>
      </c>
      <c r="Y59" s="23" t="s">
        <v>146</v>
      </c>
      <c r="Z59" s="24">
        <v>21</v>
      </c>
      <c r="AA59" s="24">
        <v>10</v>
      </c>
      <c r="AB59" s="24">
        <v>9</v>
      </c>
      <c r="AC59" s="24">
        <f t="shared" si="19"/>
        <v>19</v>
      </c>
      <c r="AD59" s="24">
        <v>0</v>
      </c>
      <c r="AE59" s="51"/>
      <c r="AF59" s="30">
        <v>8</v>
      </c>
      <c r="AG59" s="23" t="s">
        <v>106</v>
      </c>
      <c r="AK59" s="24">
        <v>91</v>
      </c>
      <c r="AL59" s="23" t="s">
        <v>148</v>
      </c>
      <c r="AM59" s="24">
        <v>19</v>
      </c>
      <c r="AN59" s="24">
        <v>18</v>
      </c>
      <c r="AO59" s="24">
        <v>15</v>
      </c>
      <c r="AP59" s="24">
        <f t="shared" si="20"/>
        <v>33</v>
      </c>
      <c r="AQ59" s="24">
        <v>2</v>
      </c>
      <c r="AR59" s="40"/>
    </row>
    <row r="60" spans="1:44" ht="15.95" customHeight="1" x14ac:dyDescent="0.25">
      <c r="A60" s="47"/>
      <c r="Q60" s="47"/>
      <c r="R60" s="47"/>
      <c r="S60" s="30">
        <v>7.5</v>
      </c>
      <c r="T60" s="23" t="s">
        <v>172</v>
      </c>
      <c r="U60" s="23"/>
      <c r="V60" s="23"/>
      <c r="W60" s="23"/>
      <c r="X60" s="24">
        <v>7</v>
      </c>
      <c r="Y60" s="23" t="s">
        <v>146</v>
      </c>
      <c r="Z60" s="24">
        <v>21</v>
      </c>
      <c r="AA60" s="24">
        <v>8</v>
      </c>
      <c r="AB60" s="24">
        <v>17</v>
      </c>
      <c r="AC60" s="24">
        <f t="shared" si="19"/>
        <v>25</v>
      </c>
      <c r="AD60" s="24">
        <v>14</v>
      </c>
      <c r="AE60" s="51"/>
      <c r="AF60" s="30">
        <v>7.5</v>
      </c>
      <c r="AG60" s="23" t="s">
        <v>39</v>
      </c>
      <c r="AH60" s="23"/>
      <c r="AI60" s="23"/>
      <c r="AJ60" s="30"/>
      <c r="AK60" s="24">
        <v>53</v>
      </c>
      <c r="AL60" s="23" t="s">
        <v>148</v>
      </c>
      <c r="AM60" s="24">
        <v>20</v>
      </c>
      <c r="AN60" s="24">
        <v>1</v>
      </c>
      <c r="AO60" s="24">
        <v>8</v>
      </c>
      <c r="AP60" s="24">
        <f t="shared" si="20"/>
        <v>9</v>
      </c>
      <c r="AQ60" s="24">
        <v>4</v>
      </c>
      <c r="AR60" s="40"/>
    </row>
    <row r="61" spans="1:44" ht="15.95" customHeight="1" x14ac:dyDescent="0.25">
      <c r="A61" s="47"/>
      <c r="Q61" s="40"/>
      <c r="R61" s="47"/>
      <c r="S61" s="30">
        <v>7</v>
      </c>
      <c r="T61" s="23" t="s">
        <v>57</v>
      </c>
      <c r="U61" s="23"/>
      <c r="V61" s="23"/>
      <c r="W61" s="23"/>
      <c r="X61" s="24">
        <v>5</v>
      </c>
      <c r="Y61" s="23" t="s">
        <v>146</v>
      </c>
      <c r="Z61" s="24">
        <v>12</v>
      </c>
      <c r="AA61" s="24">
        <v>0</v>
      </c>
      <c r="AB61" s="24">
        <v>5</v>
      </c>
      <c r="AC61" s="24">
        <f t="shared" si="19"/>
        <v>5</v>
      </c>
      <c r="AD61" s="24">
        <v>0</v>
      </c>
      <c r="AE61" s="51"/>
      <c r="AF61" s="30">
        <v>7</v>
      </c>
      <c r="AG61" s="23" t="s">
        <v>139</v>
      </c>
      <c r="AK61" s="24">
        <v>10</v>
      </c>
      <c r="AL61" s="23" t="s">
        <v>148</v>
      </c>
      <c r="AM61" s="24">
        <v>18</v>
      </c>
      <c r="AN61" s="24">
        <v>2</v>
      </c>
      <c r="AO61" s="24">
        <v>3</v>
      </c>
      <c r="AP61" s="24">
        <f t="shared" si="20"/>
        <v>5</v>
      </c>
      <c r="AQ61" s="24">
        <v>2</v>
      </c>
      <c r="AR61" s="40"/>
    </row>
    <row r="62" spans="1:44" ht="15.95" customHeight="1" x14ac:dyDescent="0.25">
      <c r="A62" s="47"/>
      <c r="Q62" s="47"/>
      <c r="R62" s="47"/>
      <c r="S62" s="30">
        <v>7</v>
      </c>
      <c r="T62" s="23" t="s">
        <v>44</v>
      </c>
      <c r="U62" s="23"/>
      <c r="V62" s="23"/>
      <c r="W62" s="23"/>
      <c r="X62" s="24">
        <v>6</v>
      </c>
      <c r="Y62" s="23" t="s">
        <v>146</v>
      </c>
      <c r="Z62" s="24">
        <v>17</v>
      </c>
      <c r="AA62" s="24">
        <v>0</v>
      </c>
      <c r="AB62" s="24">
        <v>5</v>
      </c>
      <c r="AC62" s="24">
        <f t="shared" si="19"/>
        <v>5</v>
      </c>
      <c r="AD62" s="24">
        <v>4</v>
      </c>
      <c r="AE62" s="51"/>
      <c r="AF62" s="30">
        <v>7</v>
      </c>
      <c r="AG62" s="23" t="s">
        <v>89</v>
      </c>
      <c r="AH62" s="23"/>
      <c r="AI62" s="23"/>
      <c r="AJ62" s="30"/>
      <c r="AK62" s="24">
        <v>7</v>
      </c>
      <c r="AL62" s="23" t="s">
        <v>148</v>
      </c>
      <c r="AM62" s="24">
        <v>22</v>
      </c>
      <c r="AN62" s="24">
        <v>4</v>
      </c>
      <c r="AO62" s="24">
        <v>7</v>
      </c>
      <c r="AP62" s="24">
        <f t="shared" si="20"/>
        <v>11</v>
      </c>
      <c r="AQ62" s="24">
        <v>0</v>
      </c>
      <c r="AR62" s="40"/>
    </row>
    <row r="63" spans="1:44" ht="15.95" customHeight="1" x14ac:dyDescent="0.25">
      <c r="A63" s="40"/>
      <c r="Q63" s="40"/>
      <c r="R63" s="47"/>
      <c r="S63" s="30">
        <v>6.5</v>
      </c>
      <c r="T63" s="23" t="s">
        <v>130</v>
      </c>
      <c r="U63" s="23"/>
      <c r="V63" s="23"/>
      <c r="W63" s="23"/>
      <c r="X63" s="24">
        <v>4</v>
      </c>
      <c r="Y63" s="23" t="s">
        <v>146</v>
      </c>
      <c r="Z63" s="24">
        <v>17</v>
      </c>
      <c r="AA63" s="24">
        <v>4</v>
      </c>
      <c r="AB63" s="24">
        <v>5</v>
      </c>
      <c r="AC63" s="24">
        <f t="shared" si="19"/>
        <v>9</v>
      </c>
      <c r="AD63" s="24">
        <v>0</v>
      </c>
      <c r="AE63" s="51"/>
      <c r="AF63" s="30">
        <v>7</v>
      </c>
      <c r="AG63" s="23" t="s">
        <v>110</v>
      </c>
      <c r="AK63" s="24">
        <v>15</v>
      </c>
      <c r="AL63" s="23" t="s">
        <v>148</v>
      </c>
      <c r="AM63" s="24">
        <v>18</v>
      </c>
      <c r="AN63" s="24">
        <v>4</v>
      </c>
      <c r="AO63" s="24">
        <v>6</v>
      </c>
      <c r="AP63" s="24">
        <f t="shared" si="20"/>
        <v>10</v>
      </c>
      <c r="AQ63" s="24">
        <v>0</v>
      </c>
      <c r="AR63" s="40"/>
    </row>
    <row r="64" spans="1:44" ht="15.95" customHeight="1" x14ac:dyDescent="0.25">
      <c r="A64" s="47"/>
      <c r="Q64" s="47"/>
      <c r="R64" s="47"/>
      <c r="S64" s="30">
        <v>6</v>
      </c>
      <c r="T64" s="23" t="s">
        <v>179</v>
      </c>
      <c r="U64" s="23"/>
      <c r="V64" s="23"/>
      <c r="W64" s="23"/>
      <c r="X64" s="24">
        <v>11</v>
      </c>
      <c r="Y64" s="23" t="s">
        <v>146</v>
      </c>
      <c r="Z64" s="24">
        <v>22</v>
      </c>
      <c r="AA64" s="24">
        <v>5</v>
      </c>
      <c r="AB64" s="24">
        <v>14</v>
      </c>
      <c r="AC64" s="24">
        <f t="shared" si="19"/>
        <v>19</v>
      </c>
      <c r="AD64" s="24">
        <v>8</v>
      </c>
      <c r="AE64" s="51"/>
      <c r="AF64" s="30">
        <v>6.5</v>
      </c>
      <c r="AG64" s="23" t="s">
        <v>43</v>
      </c>
      <c r="AH64" s="23"/>
      <c r="AI64" s="23"/>
      <c r="AJ64" s="30"/>
      <c r="AK64" s="24">
        <v>66</v>
      </c>
      <c r="AL64" s="23" t="s">
        <v>148</v>
      </c>
      <c r="AM64" s="24">
        <v>19</v>
      </c>
      <c r="AN64" s="24">
        <v>2</v>
      </c>
      <c r="AO64" s="24">
        <v>4</v>
      </c>
      <c r="AP64" s="24">
        <f t="shared" si="20"/>
        <v>6</v>
      </c>
      <c r="AQ64" s="24">
        <v>0</v>
      </c>
      <c r="AR64" s="40"/>
    </row>
    <row r="65" spans="1:44" ht="15.95" customHeight="1" x14ac:dyDescent="0.25">
      <c r="A65" s="40"/>
      <c r="Q65" s="40"/>
      <c r="R65" s="47"/>
      <c r="S65" s="30">
        <v>6</v>
      </c>
      <c r="T65" s="23" t="s">
        <v>145</v>
      </c>
      <c r="U65" s="23"/>
      <c r="V65" s="23"/>
      <c r="W65" s="23"/>
      <c r="X65" s="24">
        <v>8</v>
      </c>
      <c r="Y65" s="23" t="s">
        <v>146</v>
      </c>
      <c r="Z65" s="24">
        <v>18</v>
      </c>
      <c r="AA65" s="24">
        <v>0</v>
      </c>
      <c r="AB65" s="24">
        <v>7</v>
      </c>
      <c r="AC65" s="24">
        <f t="shared" si="19"/>
        <v>7</v>
      </c>
      <c r="AD65" s="24">
        <v>0</v>
      </c>
      <c r="AE65" s="51"/>
      <c r="AF65" s="30">
        <v>6</v>
      </c>
      <c r="AG65" s="23" t="s">
        <v>70</v>
      </c>
      <c r="AH65" s="23"/>
      <c r="AI65" s="23"/>
      <c r="AJ65" s="30"/>
      <c r="AK65" s="24">
        <v>97</v>
      </c>
      <c r="AL65" s="23" t="s">
        <v>148</v>
      </c>
      <c r="AM65" s="24">
        <v>22</v>
      </c>
      <c r="AN65" s="24">
        <v>0</v>
      </c>
      <c r="AO65" s="24">
        <v>5</v>
      </c>
      <c r="AP65" s="24">
        <f t="shared" si="20"/>
        <v>5</v>
      </c>
      <c r="AQ65" s="24">
        <v>2</v>
      </c>
      <c r="AR65" s="40"/>
    </row>
    <row r="66" spans="1:44" ht="15.95" customHeight="1" thickBot="1" x14ac:dyDescent="0.3">
      <c r="A66" s="47"/>
      <c r="Q66" s="40"/>
      <c r="R66" s="47"/>
      <c r="S66" s="17" t="s">
        <v>164</v>
      </c>
      <c r="T66" s="17"/>
      <c r="U66" s="17"/>
      <c r="V66" s="17"/>
      <c r="W66" s="17"/>
      <c r="X66" s="17"/>
      <c r="Y66" s="17"/>
      <c r="Z66" s="25">
        <f>SUM(Z54:Z65)</f>
        <v>241</v>
      </c>
      <c r="AA66" s="25">
        <f t="shared" ref="AA66" si="21">SUM(AA54:AA65)</f>
        <v>73</v>
      </c>
      <c r="AB66" s="25">
        <f>SUM(AB54:AB65)</f>
        <v>116</v>
      </c>
      <c r="AC66" s="25">
        <f>+AB66+AA66</f>
        <v>189</v>
      </c>
      <c r="AD66" s="25">
        <f>SUM(AD54:AD65)</f>
        <v>38</v>
      </c>
      <c r="AE66" s="51"/>
      <c r="AF66" s="17" t="s">
        <v>45</v>
      </c>
      <c r="AG66" s="17"/>
      <c r="AH66" s="17"/>
      <c r="AI66" s="17"/>
      <c r="AJ66" s="17"/>
      <c r="AK66" s="17"/>
      <c r="AL66" s="17"/>
      <c r="AM66" s="25">
        <f>SUM(AM54:AM65)</f>
        <v>241</v>
      </c>
      <c r="AN66" s="25">
        <f t="shared" ref="AN66" si="22">SUM(AN54:AN65)</f>
        <v>55</v>
      </c>
      <c r="AO66" s="25">
        <f>SUM(AO54:AO65)</f>
        <v>89</v>
      </c>
      <c r="AP66" s="25">
        <f>+AO66+AN66</f>
        <v>144</v>
      </c>
      <c r="AQ66" s="25">
        <f>SUM(AQ54:AQ65)</f>
        <v>18</v>
      </c>
      <c r="AR66" s="40"/>
    </row>
    <row r="67" spans="1:44" ht="15.95" customHeight="1" thickBot="1" x14ac:dyDescent="0.3">
      <c r="A67" s="47"/>
      <c r="Q67" s="40"/>
      <c r="R67" s="40"/>
      <c r="S67" s="11"/>
      <c r="T67" s="34" t="s">
        <v>124</v>
      </c>
      <c r="U67" s="11"/>
      <c r="V67" s="11"/>
      <c r="W67" s="11"/>
      <c r="X67" s="11"/>
      <c r="Y67" s="11"/>
      <c r="Z67" s="39">
        <f>+Z66+Z53+Z40+Z27</f>
        <v>965</v>
      </c>
      <c r="AA67" s="39">
        <f t="shared" ref="AA67:AD67" si="23">+AA66+AA53+AA40+AA27</f>
        <v>262</v>
      </c>
      <c r="AB67" s="39">
        <f t="shared" si="23"/>
        <v>424</v>
      </c>
      <c r="AC67" s="39">
        <f t="shared" si="23"/>
        <v>686</v>
      </c>
      <c r="AD67" s="39">
        <f t="shared" si="23"/>
        <v>140</v>
      </c>
      <c r="AE67" s="11"/>
      <c r="AF67" s="11"/>
      <c r="AG67" s="34" t="s">
        <v>124</v>
      </c>
      <c r="AH67" s="11"/>
      <c r="AI67" s="11"/>
      <c r="AJ67" s="23"/>
      <c r="AK67" s="23"/>
      <c r="AL67" s="11"/>
      <c r="AM67" s="39">
        <f>+AM66+AM53+AM40+AM27</f>
        <v>964</v>
      </c>
      <c r="AN67" s="39">
        <f t="shared" ref="AN67:AQ67" si="24">+AN66+AN53+AN40+AN27</f>
        <v>244</v>
      </c>
      <c r="AO67" s="39">
        <f t="shared" si="24"/>
        <v>392</v>
      </c>
      <c r="AP67" s="39">
        <f t="shared" si="24"/>
        <v>636</v>
      </c>
      <c r="AQ67" s="39">
        <f t="shared" si="24"/>
        <v>114</v>
      </c>
      <c r="AR67" s="40"/>
    </row>
    <row r="68" spans="1:44" ht="15.95" customHeight="1" thickTop="1" x14ac:dyDescent="0.25">
      <c r="A68" s="47"/>
      <c r="Q68" s="40"/>
      <c r="R68" s="40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23" t="s">
        <v>246</v>
      </c>
      <c r="AG68" s="11"/>
      <c r="AH68" s="11"/>
      <c r="AI68" s="11"/>
      <c r="AJ68" s="23"/>
      <c r="AK68" s="23"/>
      <c r="AL68" s="11"/>
      <c r="AM68" s="24">
        <f>Z67+AM67</f>
        <v>1929</v>
      </c>
      <c r="AN68" s="24">
        <f>AA67+AN67</f>
        <v>506</v>
      </c>
      <c r="AO68" s="24">
        <f>AB67+AO67</f>
        <v>816</v>
      </c>
      <c r="AP68" s="24">
        <f>AC67+AP67</f>
        <v>1322</v>
      </c>
      <c r="AQ68" s="24">
        <f>AD67+AQ67</f>
        <v>254</v>
      </c>
      <c r="AR68" s="40"/>
    </row>
    <row r="69" spans="1:44" ht="15.95" customHeight="1" x14ac:dyDescent="0.25">
      <c r="A69" s="47"/>
      <c r="Q69" s="40"/>
      <c r="R69" s="40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3"/>
      <c r="AG69" s="11"/>
      <c r="AH69" s="11"/>
      <c r="AI69" s="11"/>
      <c r="AJ69" s="23"/>
      <c r="AK69" s="23"/>
      <c r="AL69" s="11"/>
      <c r="AM69" s="24"/>
      <c r="AN69" s="24"/>
      <c r="AO69" s="24"/>
      <c r="AP69" s="37"/>
      <c r="AQ69" s="24"/>
      <c r="AR69" s="40"/>
    </row>
    <row r="70" spans="1:44" ht="15.95" customHeight="1" x14ac:dyDescent="0.25">
      <c r="A70" s="47"/>
      <c r="Q70" s="40"/>
      <c r="R70" s="40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3"/>
      <c r="AG70" s="11"/>
      <c r="AH70" s="11"/>
      <c r="AI70" s="11"/>
      <c r="AJ70" s="23"/>
      <c r="AK70" s="23"/>
      <c r="AL70" s="11"/>
      <c r="AM70" s="24"/>
      <c r="AN70" s="24"/>
      <c r="AO70" s="24"/>
      <c r="AP70" s="37"/>
      <c r="AQ70" s="24"/>
      <c r="AR70" s="40"/>
    </row>
    <row r="71" spans="1:44" ht="15.95" customHeight="1" x14ac:dyDescent="0.25">
      <c r="A71" s="47"/>
      <c r="Q71" s="40"/>
      <c r="R71" s="45"/>
      <c r="AR71" s="49"/>
    </row>
    <row r="72" spans="1:44" ht="15" customHeight="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9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9"/>
    </row>
    <row r="73" spans="1:44" ht="24" customHeight="1" x14ac:dyDescent="0.3">
      <c r="A73" s="45"/>
      <c r="B73" s="109" t="s">
        <v>394</v>
      </c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45"/>
      <c r="R73" s="45"/>
      <c r="S73" s="109" t="s">
        <v>394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49"/>
    </row>
    <row r="74" spans="1:44" ht="20.25" x14ac:dyDescent="0.3">
      <c r="A74" s="45"/>
      <c r="B74" s="28" t="s">
        <v>108</v>
      </c>
      <c r="C74" s="28">
        <f>+C2</f>
        <v>22</v>
      </c>
      <c r="D74" s="27"/>
      <c r="E74" s="27"/>
      <c r="F74" s="27"/>
      <c r="G74" s="110" t="s">
        <v>739</v>
      </c>
      <c r="H74" s="110"/>
      <c r="I74" s="110"/>
      <c r="J74" s="110"/>
      <c r="K74" s="110"/>
      <c r="L74" s="110"/>
      <c r="M74" s="110"/>
      <c r="N74" s="27"/>
      <c r="O74" s="27"/>
      <c r="P74" s="27"/>
      <c r="Q74" s="45"/>
      <c r="R74" s="45"/>
      <c r="S74" s="110" t="s">
        <v>127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45"/>
    </row>
    <row r="75" spans="1:44" ht="18.600000000000001" customHeight="1" x14ac:dyDescent="0.3">
      <c r="A75" s="40"/>
      <c r="N75" s="27"/>
      <c r="O75" s="27"/>
      <c r="P75" s="27"/>
      <c r="Q75" s="40"/>
      <c r="R75" s="40"/>
      <c r="T75" s="16"/>
      <c r="U75" s="16"/>
      <c r="V75" s="16"/>
      <c r="W75" s="16"/>
      <c r="X75" s="16"/>
      <c r="Y75" s="16"/>
      <c r="Z75" s="16"/>
      <c r="AA75" s="32"/>
      <c r="AB75" s="32"/>
      <c r="AC75" s="32"/>
      <c r="AD75" s="32"/>
      <c r="AE75" s="33"/>
      <c r="AF75" s="32"/>
      <c r="AG75" s="32"/>
      <c r="AH75" s="32"/>
      <c r="AI75" s="32"/>
      <c r="AJ75" s="32"/>
      <c r="AK75" s="32"/>
      <c r="AL75" s="32"/>
      <c r="AM75" s="23"/>
      <c r="AN75" s="11"/>
      <c r="AO75" s="11"/>
      <c r="AP75" s="24"/>
      <c r="AQ75" s="24"/>
      <c r="AR75" s="40"/>
    </row>
    <row r="76" spans="1:44" ht="16.5" thickBot="1" x14ac:dyDescent="0.3">
      <c r="A76" s="40"/>
      <c r="Q76" s="45"/>
      <c r="R76" s="45"/>
      <c r="S76" s="31" t="s">
        <v>150</v>
      </c>
      <c r="T76" s="31" t="s">
        <v>152</v>
      </c>
      <c r="U76" s="31"/>
      <c r="V76" s="43"/>
      <c r="W76" s="43"/>
      <c r="X76" s="43"/>
      <c r="Y76" s="43"/>
      <c r="Z76" s="43" t="s">
        <v>4</v>
      </c>
      <c r="AA76" s="43" t="s">
        <v>29</v>
      </c>
      <c r="AB76" s="43" t="s">
        <v>30</v>
      </c>
      <c r="AC76" s="43" t="s">
        <v>31</v>
      </c>
      <c r="AD76" s="43" t="s">
        <v>3</v>
      </c>
      <c r="AE76" s="24"/>
      <c r="AF76" s="31" t="s">
        <v>150</v>
      </c>
      <c r="AG76" s="31" t="s">
        <v>152</v>
      </c>
      <c r="AH76" s="31"/>
      <c r="AI76" s="43"/>
      <c r="AJ76" s="43"/>
      <c r="AK76" s="43"/>
      <c r="AL76" s="43"/>
      <c r="AM76" s="43" t="s">
        <v>4</v>
      </c>
      <c r="AN76" s="43" t="s">
        <v>29</v>
      </c>
      <c r="AO76" s="43" t="s">
        <v>30</v>
      </c>
      <c r="AP76" s="43" t="s">
        <v>31</v>
      </c>
      <c r="AQ76" s="43" t="s">
        <v>3</v>
      </c>
      <c r="AR76" s="45"/>
    </row>
    <row r="77" spans="1:44" ht="15.75" customHeight="1" x14ac:dyDescent="0.25">
      <c r="A77" s="40"/>
      <c r="Q77" s="45"/>
      <c r="R77" s="45"/>
      <c r="S77" s="30">
        <v>8.5</v>
      </c>
      <c r="T77" s="23" t="s">
        <v>553</v>
      </c>
      <c r="Z77" s="24">
        <v>2</v>
      </c>
      <c r="AA77" s="24">
        <v>0</v>
      </c>
      <c r="AB77" s="24">
        <v>0</v>
      </c>
      <c r="AC77" s="24">
        <f t="shared" ref="AC77:AC80" si="25">+AA77+AB77</f>
        <v>0</v>
      </c>
      <c r="AD77" s="24">
        <v>0</v>
      </c>
      <c r="AF77" s="30">
        <v>7.5</v>
      </c>
      <c r="AG77" s="23" t="s">
        <v>471</v>
      </c>
      <c r="AM77" s="24">
        <v>4</v>
      </c>
      <c r="AN77" s="24">
        <v>0</v>
      </c>
      <c r="AO77" s="24">
        <v>3</v>
      </c>
      <c r="AP77" s="24">
        <f>+AN77+AO77</f>
        <v>3</v>
      </c>
      <c r="AQ77" s="24">
        <v>0</v>
      </c>
      <c r="AR77" s="45"/>
    </row>
    <row r="78" spans="1:44" ht="15.75" customHeight="1" thickBot="1" x14ac:dyDescent="0.3">
      <c r="A78" s="40"/>
      <c r="D78" s="2" t="s">
        <v>96</v>
      </c>
      <c r="E78" s="2"/>
      <c r="F78" s="2"/>
      <c r="G78" s="4" t="s">
        <v>2</v>
      </c>
      <c r="H78" s="4"/>
      <c r="I78" s="4" t="s">
        <v>4</v>
      </c>
      <c r="J78" s="4" t="s">
        <v>29</v>
      </c>
      <c r="K78" s="4" t="s">
        <v>30</v>
      </c>
      <c r="L78" s="56" t="s">
        <v>31</v>
      </c>
      <c r="M78" s="4" t="s">
        <v>3</v>
      </c>
      <c r="Q78" s="40"/>
      <c r="R78" s="40"/>
      <c r="S78" s="30">
        <v>9</v>
      </c>
      <c r="T78" s="23" t="s">
        <v>449</v>
      </c>
      <c r="Z78" s="24">
        <v>2</v>
      </c>
      <c r="AA78" s="24">
        <v>0</v>
      </c>
      <c r="AB78" s="24">
        <v>0</v>
      </c>
      <c r="AC78" s="24">
        <f t="shared" si="25"/>
        <v>0</v>
      </c>
      <c r="AD78" s="24">
        <v>0</v>
      </c>
      <c r="AF78" s="30">
        <v>8</v>
      </c>
      <c r="AG78" s="23" t="s">
        <v>279</v>
      </c>
      <c r="AM78" s="24">
        <v>2</v>
      </c>
      <c r="AN78" s="24">
        <v>0</v>
      </c>
      <c r="AO78" s="24">
        <v>3</v>
      </c>
      <c r="AP78" s="24">
        <f>+AN78+AO78</f>
        <v>3</v>
      </c>
      <c r="AQ78" s="24">
        <v>0</v>
      </c>
      <c r="AR78" s="40"/>
    </row>
    <row r="79" spans="1:44" ht="15.75" customHeight="1" x14ac:dyDescent="0.25">
      <c r="A79" s="40"/>
      <c r="D79" s="23" t="s">
        <v>171</v>
      </c>
      <c r="E79" s="23"/>
      <c r="F79" s="23"/>
      <c r="G79" s="23" t="s">
        <v>136</v>
      </c>
      <c r="H79" s="24"/>
      <c r="I79" s="24">
        <v>22</v>
      </c>
      <c r="J79" s="24">
        <v>23</v>
      </c>
      <c r="K79" s="24">
        <v>33</v>
      </c>
      <c r="L79" s="55">
        <f t="shared" ref="L79:L103" si="26">+J79+K79</f>
        <v>56</v>
      </c>
      <c r="M79" s="24">
        <v>6</v>
      </c>
      <c r="Q79" s="40"/>
      <c r="R79" s="40"/>
      <c r="S79" s="30">
        <v>8</v>
      </c>
      <c r="T79" s="23" t="s">
        <v>492</v>
      </c>
      <c r="Z79" s="24">
        <v>5</v>
      </c>
      <c r="AA79" s="24">
        <v>1</v>
      </c>
      <c r="AB79" s="24">
        <v>4</v>
      </c>
      <c r="AC79" s="24">
        <f t="shared" si="25"/>
        <v>5</v>
      </c>
      <c r="AD79" s="24">
        <v>2</v>
      </c>
      <c r="AF79" s="30">
        <v>8</v>
      </c>
      <c r="AG79" s="23" t="s">
        <v>415</v>
      </c>
      <c r="AM79" s="24">
        <v>3</v>
      </c>
      <c r="AN79" s="24">
        <v>2</v>
      </c>
      <c r="AO79" s="24">
        <v>3</v>
      </c>
      <c r="AP79" s="24">
        <f>+AN79+AO79</f>
        <v>5</v>
      </c>
      <c r="AQ79" s="24">
        <v>4</v>
      </c>
      <c r="AR79" s="40"/>
    </row>
    <row r="80" spans="1:44" ht="15.75" customHeight="1" x14ac:dyDescent="0.25">
      <c r="A80" s="40"/>
      <c r="D80" s="23" t="s">
        <v>158</v>
      </c>
      <c r="E80" s="23"/>
      <c r="F80" s="23"/>
      <c r="G80" s="23" t="s">
        <v>136</v>
      </c>
      <c r="H80" s="24"/>
      <c r="I80" s="24">
        <v>22</v>
      </c>
      <c r="J80" s="24">
        <v>32</v>
      </c>
      <c r="K80" s="24">
        <v>22</v>
      </c>
      <c r="L80" s="55">
        <f t="shared" si="26"/>
        <v>54</v>
      </c>
      <c r="M80" s="24">
        <v>8</v>
      </c>
      <c r="Q80" s="40"/>
      <c r="R80" s="40"/>
      <c r="S80" s="30">
        <v>6</v>
      </c>
      <c r="T80" s="23" t="s">
        <v>551</v>
      </c>
      <c r="Z80" s="24">
        <v>1</v>
      </c>
      <c r="AA80" s="24">
        <v>0</v>
      </c>
      <c r="AB80" s="24">
        <v>0</v>
      </c>
      <c r="AC80" s="24">
        <f t="shared" si="25"/>
        <v>0</v>
      </c>
      <c r="AD80" s="24">
        <v>0</v>
      </c>
      <c r="AF80" s="30">
        <v>6</v>
      </c>
      <c r="AG80" s="23" t="s">
        <v>214</v>
      </c>
      <c r="AM80" s="24">
        <v>4</v>
      </c>
      <c r="AN80" s="24">
        <v>0</v>
      </c>
      <c r="AO80" s="24">
        <v>1</v>
      </c>
      <c r="AP80" s="24">
        <f t="shared" ref="AP80:AP81" si="27">+AN80+AO80</f>
        <v>1</v>
      </c>
      <c r="AQ80" s="24">
        <v>0</v>
      </c>
      <c r="AR80" s="40"/>
    </row>
    <row r="81" spans="1:44" ht="15.75" customHeight="1" x14ac:dyDescent="0.25">
      <c r="A81" s="40"/>
      <c r="D81" s="23" t="s">
        <v>78</v>
      </c>
      <c r="E81" s="23"/>
      <c r="F81" s="23"/>
      <c r="G81" s="23" t="s">
        <v>149</v>
      </c>
      <c r="H81" s="24"/>
      <c r="I81" s="24">
        <v>18</v>
      </c>
      <c r="J81" s="24">
        <v>31</v>
      </c>
      <c r="K81" s="24">
        <v>9</v>
      </c>
      <c r="L81" s="55">
        <f t="shared" si="26"/>
        <v>40</v>
      </c>
      <c r="M81" s="24">
        <v>10</v>
      </c>
      <c r="Q81" s="40"/>
      <c r="R81" s="40"/>
      <c r="S81" s="30">
        <v>9</v>
      </c>
      <c r="T81" s="23" t="s">
        <v>305</v>
      </c>
      <c r="Z81" s="24">
        <v>12</v>
      </c>
      <c r="AA81" s="24">
        <v>7</v>
      </c>
      <c r="AB81" s="24">
        <v>13</v>
      </c>
      <c r="AC81" s="24">
        <f>+AA81+AB81</f>
        <v>20</v>
      </c>
      <c r="AD81" s="24">
        <v>4</v>
      </c>
      <c r="AF81" s="30">
        <v>9.5</v>
      </c>
      <c r="AG81" s="23" t="s">
        <v>417</v>
      </c>
      <c r="AM81" s="24">
        <v>3</v>
      </c>
      <c r="AN81" s="24">
        <v>7</v>
      </c>
      <c r="AO81" s="24">
        <v>0</v>
      </c>
      <c r="AP81" s="24">
        <f t="shared" si="27"/>
        <v>7</v>
      </c>
      <c r="AQ81" s="24">
        <v>0</v>
      </c>
      <c r="AR81" s="40"/>
    </row>
    <row r="82" spans="1:44" ht="15.75" customHeight="1" x14ac:dyDescent="0.25">
      <c r="A82" s="40"/>
      <c r="D82" s="23" t="s">
        <v>125</v>
      </c>
      <c r="E82" s="23"/>
      <c r="F82" s="23"/>
      <c r="G82" s="23" t="s">
        <v>147</v>
      </c>
      <c r="H82" s="24"/>
      <c r="I82" s="24">
        <v>22</v>
      </c>
      <c r="J82" s="24">
        <v>27</v>
      </c>
      <c r="K82" s="24">
        <v>9</v>
      </c>
      <c r="L82" s="55">
        <f t="shared" si="26"/>
        <v>36</v>
      </c>
      <c r="M82" s="24">
        <v>0</v>
      </c>
      <c r="Q82" s="40"/>
      <c r="R82" s="40"/>
      <c r="S82" s="30">
        <v>8</v>
      </c>
      <c r="T82" s="23" t="s">
        <v>552</v>
      </c>
      <c r="Z82" s="24">
        <v>10</v>
      </c>
      <c r="AA82" s="24">
        <v>1</v>
      </c>
      <c r="AB82" s="24">
        <v>10</v>
      </c>
      <c r="AC82" s="24">
        <f t="shared" ref="AC82" si="28">+AA82+AB82</f>
        <v>11</v>
      </c>
      <c r="AD82" s="24">
        <v>0</v>
      </c>
      <c r="AF82" s="30">
        <v>7.5</v>
      </c>
      <c r="AG82" s="23" t="s">
        <v>242</v>
      </c>
      <c r="AM82" s="24">
        <v>4</v>
      </c>
      <c r="AN82" s="24">
        <v>1</v>
      </c>
      <c r="AO82" s="24">
        <v>0</v>
      </c>
      <c r="AP82" s="24">
        <f>+AN82+AO82</f>
        <v>1</v>
      </c>
      <c r="AQ82" s="24">
        <v>0</v>
      </c>
      <c r="AR82" s="40"/>
    </row>
    <row r="83" spans="1:44" ht="15.75" customHeight="1" x14ac:dyDescent="0.25">
      <c r="A83" s="40"/>
      <c r="D83" s="23" t="s">
        <v>180</v>
      </c>
      <c r="E83" s="23"/>
      <c r="F83" s="23"/>
      <c r="G83" s="23" t="s">
        <v>149</v>
      </c>
      <c r="H83" s="24"/>
      <c r="I83" s="24">
        <v>19</v>
      </c>
      <c r="J83" s="24">
        <v>20</v>
      </c>
      <c r="K83" s="24">
        <v>16</v>
      </c>
      <c r="L83" s="55">
        <f t="shared" si="26"/>
        <v>36</v>
      </c>
      <c r="M83" s="24">
        <v>2</v>
      </c>
      <c r="Q83" s="40"/>
      <c r="R83" s="40"/>
      <c r="S83" s="30">
        <v>8</v>
      </c>
      <c r="T83" s="23" t="s">
        <v>447</v>
      </c>
      <c r="Z83" s="24">
        <v>2</v>
      </c>
      <c r="AA83" s="24">
        <v>0</v>
      </c>
      <c r="AB83" s="24">
        <v>1</v>
      </c>
      <c r="AC83" s="24">
        <f>+AA83+AB83</f>
        <v>1</v>
      </c>
      <c r="AD83" s="24">
        <v>0</v>
      </c>
      <c r="AF83" s="30">
        <v>9</v>
      </c>
      <c r="AG83" s="23" t="s">
        <v>241</v>
      </c>
      <c r="AM83" s="24">
        <v>7</v>
      </c>
      <c r="AN83" s="24">
        <v>3</v>
      </c>
      <c r="AO83" s="24">
        <v>5</v>
      </c>
      <c r="AP83" s="24">
        <f>+AN83+AO83</f>
        <v>8</v>
      </c>
      <c r="AQ83" s="24">
        <v>0</v>
      </c>
      <c r="AR83" s="40"/>
    </row>
    <row r="84" spans="1:44" ht="15.75" customHeight="1" x14ac:dyDescent="0.25">
      <c r="A84" s="40"/>
      <c r="D84" s="23" t="s">
        <v>119</v>
      </c>
      <c r="E84" s="23"/>
      <c r="F84" s="23"/>
      <c r="G84" s="23" t="s">
        <v>146</v>
      </c>
      <c r="H84" s="24"/>
      <c r="I84" s="24">
        <v>20</v>
      </c>
      <c r="J84" s="24">
        <v>24</v>
      </c>
      <c r="K84" s="24">
        <v>10</v>
      </c>
      <c r="L84" s="55">
        <f t="shared" si="26"/>
        <v>34</v>
      </c>
      <c r="M84" s="24">
        <v>6</v>
      </c>
      <c r="Q84" s="40"/>
      <c r="R84" s="40"/>
      <c r="S84" s="30">
        <v>7</v>
      </c>
      <c r="T84" s="23" t="s">
        <v>657</v>
      </c>
      <c r="Z84" s="24">
        <v>3</v>
      </c>
      <c r="AA84" s="24">
        <v>0</v>
      </c>
      <c r="AB84" s="24">
        <v>1</v>
      </c>
      <c r="AC84" s="24">
        <f t="shared" ref="AC84" si="29">+AA84+AB84</f>
        <v>1</v>
      </c>
      <c r="AD84" s="24">
        <v>0</v>
      </c>
      <c r="AF84" s="30">
        <v>8</v>
      </c>
      <c r="AG84" s="23" t="s">
        <v>306</v>
      </c>
      <c r="AM84" s="24">
        <v>7</v>
      </c>
      <c r="AN84" s="24">
        <v>3</v>
      </c>
      <c r="AO84" s="24">
        <v>5</v>
      </c>
      <c r="AP84" s="24">
        <f t="shared" ref="AP84:AP87" si="30">+AN84+AO84</f>
        <v>8</v>
      </c>
      <c r="AQ84" s="24">
        <v>2</v>
      </c>
      <c r="AR84" s="40"/>
    </row>
    <row r="85" spans="1:44" ht="15.75" customHeight="1" x14ac:dyDescent="0.25">
      <c r="A85" s="40"/>
      <c r="D85" s="23" t="s">
        <v>61</v>
      </c>
      <c r="E85" s="23"/>
      <c r="F85" s="23"/>
      <c r="G85" s="23" t="s">
        <v>17</v>
      </c>
      <c r="H85" s="24"/>
      <c r="I85" s="24">
        <v>18</v>
      </c>
      <c r="J85" s="24">
        <v>18</v>
      </c>
      <c r="K85" s="24">
        <v>16</v>
      </c>
      <c r="L85" s="55">
        <f t="shared" si="26"/>
        <v>34</v>
      </c>
      <c r="M85" s="24">
        <v>4</v>
      </c>
      <c r="Q85" s="40"/>
      <c r="R85" s="40"/>
      <c r="S85" s="30">
        <v>9.5</v>
      </c>
      <c r="T85" s="23" t="s">
        <v>381</v>
      </c>
      <c r="Z85" s="24">
        <v>1</v>
      </c>
      <c r="AA85" s="24">
        <v>1</v>
      </c>
      <c r="AB85" s="24">
        <v>1</v>
      </c>
      <c r="AC85" s="24">
        <f>+AA85+AB85</f>
        <v>2</v>
      </c>
      <c r="AD85" s="24">
        <v>0</v>
      </c>
      <c r="AF85" s="30">
        <v>8</v>
      </c>
      <c r="AG85" s="23" t="s">
        <v>341</v>
      </c>
      <c r="AM85" s="24">
        <v>17</v>
      </c>
      <c r="AN85" s="24">
        <v>4</v>
      </c>
      <c r="AO85" s="24">
        <v>2</v>
      </c>
      <c r="AP85" s="24">
        <f t="shared" si="30"/>
        <v>6</v>
      </c>
      <c r="AQ85" s="24">
        <v>4</v>
      </c>
      <c r="AR85" s="40"/>
    </row>
    <row r="86" spans="1:44" ht="15.75" customHeight="1" x14ac:dyDescent="0.25">
      <c r="A86" s="40"/>
      <c r="D86" s="23" t="s">
        <v>106</v>
      </c>
      <c r="G86" s="23" t="s">
        <v>148</v>
      </c>
      <c r="H86" s="24"/>
      <c r="I86" s="24">
        <v>19</v>
      </c>
      <c r="J86" s="24">
        <v>18</v>
      </c>
      <c r="K86" s="24">
        <v>15</v>
      </c>
      <c r="L86" s="55">
        <f t="shared" si="26"/>
        <v>33</v>
      </c>
      <c r="M86" s="24">
        <v>2</v>
      </c>
      <c r="Q86" s="46"/>
      <c r="R86" s="46"/>
      <c r="S86" s="30">
        <v>6.5</v>
      </c>
      <c r="T86" s="23" t="s">
        <v>213</v>
      </c>
      <c r="Z86" s="24">
        <v>14</v>
      </c>
      <c r="AA86" s="24">
        <v>2</v>
      </c>
      <c r="AB86" s="24">
        <v>1</v>
      </c>
      <c r="AC86" s="24">
        <f>+AA86+AB86</f>
        <v>3</v>
      </c>
      <c r="AD86" s="24">
        <v>0</v>
      </c>
      <c r="AF86" s="30">
        <v>7.5</v>
      </c>
      <c r="AG86" s="23" t="s">
        <v>362</v>
      </c>
      <c r="AM86" s="24">
        <v>10</v>
      </c>
      <c r="AN86" s="24">
        <v>3</v>
      </c>
      <c r="AO86" s="24">
        <v>6</v>
      </c>
      <c r="AP86" s="24">
        <f t="shared" si="30"/>
        <v>9</v>
      </c>
      <c r="AQ86" s="24">
        <v>0</v>
      </c>
      <c r="AR86" s="46"/>
    </row>
    <row r="87" spans="1:44" ht="15.75" customHeight="1" x14ac:dyDescent="0.25">
      <c r="A87" s="40"/>
      <c r="D87" s="23" t="s">
        <v>112</v>
      </c>
      <c r="E87" s="23"/>
      <c r="F87" s="23"/>
      <c r="G87" s="23" t="s">
        <v>148</v>
      </c>
      <c r="H87" s="24"/>
      <c r="I87" s="24">
        <v>18</v>
      </c>
      <c r="J87" s="24">
        <v>18</v>
      </c>
      <c r="K87" s="24">
        <v>14</v>
      </c>
      <c r="L87" s="55">
        <f t="shared" si="26"/>
        <v>32</v>
      </c>
      <c r="M87" s="24">
        <v>6</v>
      </c>
      <c r="Q87" s="46"/>
      <c r="R87" s="46"/>
      <c r="S87" s="30">
        <v>6.5</v>
      </c>
      <c r="T87" s="23" t="s">
        <v>448</v>
      </c>
      <c r="Z87" s="24">
        <v>11</v>
      </c>
      <c r="AA87" s="24">
        <v>2</v>
      </c>
      <c r="AB87" s="24">
        <v>4</v>
      </c>
      <c r="AC87" s="24">
        <f t="shared" ref="AC87:AC97" si="31">+AA87+AB87</f>
        <v>6</v>
      </c>
      <c r="AD87" s="24">
        <v>6</v>
      </c>
      <c r="AF87" s="30">
        <v>8</v>
      </c>
      <c r="AG87" s="23" t="s">
        <v>414</v>
      </c>
      <c r="AM87" s="24">
        <v>2</v>
      </c>
      <c r="AN87" s="24">
        <v>0</v>
      </c>
      <c r="AO87" s="24">
        <v>0</v>
      </c>
      <c r="AP87" s="24">
        <f t="shared" si="30"/>
        <v>0</v>
      </c>
      <c r="AQ87" s="24">
        <v>0</v>
      </c>
      <c r="AR87" s="46"/>
    </row>
    <row r="88" spans="1:44" ht="15.75" customHeight="1" x14ac:dyDescent="0.25">
      <c r="A88" s="40"/>
      <c r="D88" s="23" t="s">
        <v>123</v>
      </c>
      <c r="E88" s="23"/>
      <c r="F88" s="23"/>
      <c r="G88" s="23" t="s">
        <v>149</v>
      </c>
      <c r="H88" s="24"/>
      <c r="I88" s="24">
        <v>22</v>
      </c>
      <c r="J88" s="24">
        <v>9</v>
      </c>
      <c r="K88" s="24">
        <v>17</v>
      </c>
      <c r="L88" s="55">
        <f t="shared" si="26"/>
        <v>26</v>
      </c>
      <c r="M88" s="24">
        <v>2</v>
      </c>
      <c r="Q88" s="46"/>
      <c r="R88" s="46"/>
      <c r="S88" s="30">
        <v>9</v>
      </c>
      <c r="T88" s="23" t="s">
        <v>521</v>
      </c>
      <c r="Z88" s="24">
        <v>3</v>
      </c>
      <c r="AA88" s="24">
        <v>2</v>
      </c>
      <c r="AB88" s="24">
        <v>2</v>
      </c>
      <c r="AC88" s="24">
        <f t="shared" si="31"/>
        <v>4</v>
      </c>
      <c r="AD88" s="24">
        <v>0</v>
      </c>
      <c r="AF88" s="30">
        <v>7</v>
      </c>
      <c r="AG88" s="23" t="s">
        <v>293</v>
      </c>
      <c r="AM88" s="24">
        <v>6</v>
      </c>
      <c r="AN88" s="24">
        <v>3</v>
      </c>
      <c r="AO88" s="24">
        <v>1</v>
      </c>
      <c r="AP88" s="24">
        <f>+AN88+AO88</f>
        <v>4</v>
      </c>
      <c r="AQ88" s="24">
        <v>0</v>
      </c>
      <c r="AR88" s="46"/>
    </row>
    <row r="89" spans="1:44" ht="15.75" customHeight="1" x14ac:dyDescent="0.25">
      <c r="A89" s="40"/>
      <c r="D89" s="23" t="s">
        <v>172</v>
      </c>
      <c r="E89" s="23"/>
      <c r="F89" s="23"/>
      <c r="G89" s="23" t="s">
        <v>146</v>
      </c>
      <c r="H89" s="24"/>
      <c r="I89" s="24">
        <v>21</v>
      </c>
      <c r="J89" s="24">
        <v>8</v>
      </c>
      <c r="K89" s="24">
        <v>17</v>
      </c>
      <c r="L89" s="55">
        <f t="shared" si="26"/>
        <v>25</v>
      </c>
      <c r="M89" s="24">
        <v>14</v>
      </c>
      <c r="Q89" s="47"/>
      <c r="R89" s="47"/>
      <c r="S89" s="30">
        <v>8</v>
      </c>
      <c r="T89" s="23" t="s">
        <v>416</v>
      </c>
      <c r="Z89" s="24">
        <v>2</v>
      </c>
      <c r="AA89" s="24">
        <v>0</v>
      </c>
      <c r="AB89" s="24">
        <v>0</v>
      </c>
      <c r="AC89" s="24">
        <f t="shared" si="31"/>
        <v>0</v>
      </c>
      <c r="AD89" s="24">
        <v>0</v>
      </c>
      <c r="AF89" s="30">
        <v>7.5</v>
      </c>
      <c r="AG89" s="23" t="s">
        <v>215</v>
      </c>
      <c r="AM89" s="24">
        <v>18</v>
      </c>
      <c r="AN89" s="24">
        <v>7</v>
      </c>
      <c r="AO89" s="24">
        <v>11</v>
      </c>
      <c r="AP89" s="24">
        <f>+AN89+AO89</f>
        <v>18</v>
      </c>
      <c r="AQ89" s="24">
        <v>2</v>
      </c>
      <c r="AR89" s="47"/>
    </row>
    <row r="90" spans="1:44" ht="15.75" customHeight="1" x14ac:dyDescent="0.25">
      <c r="A90" s="40"/>
      <c r="D90" s="23" t="s">
        <v>62</v>
      </c>
      <c r="E90" s="23"/>
      <c r="F90" s="23"/>
      <c r="G90" s="16" t="s">
        <v>21</v>
      </c>
      <c r="H90" s="24"/>
      <c r="I90" s="24">
        <v>18</v>
      </c>
      <c r="J90" s="24">
        <v>14</v>
      </c>
      <c r="K90" s="24">
        <v>7</v>
      </c>
      <c r="L90" s="55">
        <f t="shared" si="26"/>
        <v>21</v>
      </c>
      <c r="M90" s="24">
        <v>6</v>
      </c>
      <c r="Q90" s="47"/>
      <c r="R90" s="47"/>
      <c r="S90" s="30">
        <v>9.5</v>
      </c>
      <c r="T90" s="23" t="s">
        <v>285</v>
      </c>
      <c r="Z90" s="24">
        <v>5</v>
      </c>
      <c r="AA90" s="24">
        <v>7</v>
      </c>
      <c r="AB90" s="24">
        <v>3</v>
      </c>
      <c r="AC90" s="24">
        <f t="shared" si="31"/>
        <v>10</v>
      </c>
      <c r="AD90" s="24">
        <v>0</v>
      </c>
      <c r="AF90" s="30">
        <v>8.5</v>
      </c>
      <c r="AG90" s="23" t="s">
        <v>693</v>
      </c>
      <c r="AM90" s="24">
        <v>1</v>
      </c>
      <c r="AN90" s="24">
        <v>0</v>
      </c>
      <c r="AO90" s="24">
        <v>1</v>
      </c>
      <c r="AP90" s="24">
        <f t="shared" ref="AP90:AP92" si="32">+AN90+AO90</f>
        <v>1</v>
      </c>
      <c r="AQ90" s="24">
        <v>0</v>
      </c>
      <c r="AR90" s="47"/>
    </row>
    <row r="91" spans="1:44" ht="15.75" customHeight="1" x14ac:dyDescent="0.25">
      <c r="A91" s="40"/>
      <c r="D91" s="23" t="s">
        <v>37</v>
      </c>
      <c r="E91" s="23"/>
      <c r="F91" s="23"/>
      <c r="G91" s="23" t="s">
        <v>17</v>
      </c>
      <c r="H91" s="24"/>
      <c r="I91" s="24">
        <v>18</v>
      </c>
      <c r="J91" s="24">
        <v>6</v>
      </c>
      <c r="K91" s="24">
        <v>15</v>
      </c>
      <c r="L91" s="55">
        <f t="shared" si="26"/>
        <v>21</v>
      </c>
      <c r="M91" s="24">
        <v>6</v>
      </c>
      <c r="Q91" s="47"/>
      <c r="R91" s="47"/>
      <c r="S91" s="30">
        <v>7.5</v>
      </c>
      <c r="T91" s="23" t="s">
        <v>451</v>
      </c>
      <c r="Z91" s="24">
        <v>1</v>
      </c>
      <c r="AA91" s="24">
        <v>0</v>
      </c>
      <c r="AB91" s="24">
        <v>0</v>
      </c>
      <c r="AC91" s="24">
        <f t="shared" si="31"/>
        <v>0</v>
      </c>
      <c r="AD91" s="24">
        <v>0</v>
      </c>
      <c r="AF91" s="30">
        <v>8.5</v>
      </c>
      <c r="AG91" s="23" t="s">
        <v>339</v>
      </c>
      <c r="AM91" s="24">
        <v>6</v>
      </c>
      <c r="AN91" s="24">
        <v>2</v>
      </c>
      <c r="AO91" s="24">
        <v>5</v>
      </c>
      <c r="AP91" s="24">
        <f t="shared" si="32"/>
        <v>7</v>
      </c>
      <c r="AQ91" s="24">
        <v>4</v>
      </c>
      <c r="AR91" s="47"/>
    </row>
    <row r="92" spans="1:44" ht="15.75" customHeight="1" x14ac:dyDescent="0.25">
      <c r="A92" s="40"/>
      <c r="D92" s="23" t="s">
        <v>81</v>
      </c>
      <c r="E92" s="23"/>
      <c r="F92" s="23"/>
      <c r="G92" s="23" t="s">
        <v>146</v>
      </c>
      <c r="H92" s="24"/>
      <c r="I92" s="24">
        <v>21</v>
      </c>
      <c r="J92" s="24">
        <v>10</v>
      </c>
      <c r="K92" s="24">
        <v>9</v>
      </c>
      <c r="L92" s="55">
        <f t="shared" si="26"/>
        <v>19</v>
      </c>
      <c r="M92" s="24">
        <v>0</v>
      </c>
      <c r="Q92" s="47"/>
      <c r="R92" s="47"/>
      <c r="S92" s="30">
        <v>7.5</v>
      </c>
      <c r="T92" s="23" t="s">
        <v>472</v>
      </c>
      <c r="Z92" s="24">
        <v>10</v>
      </c>
      <c r="AA92" s="24">
        <v>2</v>
      </c>
      <c r="AB92" s="24">
        <v>2</v>
      </c>
      <c r="AC92" s="24">
        <f t="shared" si="31"/>
        <v>4</v>
      </c>
      <c r="AD92" s="24">
        <v>6</v>
      </c>
      <c r="AF92" s="30">
        <v>8</v>
      </c>
      <c r="AG92" s="23" t="s">
        <v>286</v>
      </c>
      <c r="AM92" s="24">
        <v>3</v>
      </c>
      <c r="AN92" s="24">
        <v>0</v>
      </c>
      <c r="AO92" s="24">
        <v>3</v>
      </c>
      <c r="AP92" s="24">
        <f t="shared" si="32"/>
        <v>3</v>
      </c>
      <c r="AQ92" s="24">
        <v>0</v>
      </c>
      <c r="AR92" s="47"/>
    </row>
    <row r="93" spans="1:44" ht="15.75" customHeight="1" x14ac:dyDescent="0.25">
      <c r="A93" s="40"/>
      <c r="D93" s="23" t="s">
        <v>179</v>
      </c>
      <c r="E93" s="23"/>
      <c r="F93" s="23"/>
      <c r="G93" s="23" t="s">
        <v>146</v>
      </c>
      <c r="H93" s="24"/>
      <c r="I93" s="24">
        <v>22</v>
      </c>
      <c r="J93" s="24">
        <v>5</v>
      </c>
      <c r="K93" s="24">
        <v>14</v>
      </c>
      <c r="L93" s="55">
        <f t="shared" si="26"/>
        <v>19</v>
      </c>
      <c r="M93" s="24">
        <v>8</v>
      </c>
      <c r="Q93" s="47"/>
      <c r="R93" s="47"/>
      <c r="S93" s="30">
        <v>6.5</v>
      </c>
      <c r="T93" s="23" t="s">
        <v>245</v>
      </c>
      <c r="Z93" s="24">
        <v>34</v>
      </c>
      <c r="AA93" s="24">
        <v>6</v>
      </c>
      <c r="AB93" s="24">
        <v>11</v>
      </c>
      <c r="AC93" s="24">
        <f t="shared" si="31"/>
        <v>17</v>
      </c>
      <c r="AD93" s="24">
        <v>2</v>
      </c>
      <c r="AF93" s="30">
        <v>7</v>
      </c>
      <c r="AG93" s="23" t="s">
        <v>210</v>
      </c>
      <c r="AM93" s="24">
        <v>20</v>
      </c>
      <c r="AN93" s="24">
        <v>4</v>
      </c>
      <c r="AO93" s="24">
        <v>6</v>
      </c>
      <c r="AP93" s="24">
        <f>+AN93+AO93</f>
        <v>10</v>
      </c>
      <c r="AQ93" s="24">
        <v>2</v>
      </c>
      <c r="AR93" s="47"/>
    </row>
    <row r="94" spans="1:44" ht="15.75" customHeight="1" x14ac:dyDescent="0.25">
      <c r="A94" s="40"/>
      <c r="D94" s="23" t="s">
        <v>122</v>
      </c>
      <c r="E94" s="23"/>
      <c r="F94" s="23"/>
      <c r="G94" s="23" t="s">
        <v>136</v>
      </c>
      <c r="H94" s="24"/>
      <c r="I94" s="24">
        <v>22</v>
      </c>
      <c r="J94" s="24">
        <v>6</v>
      </c>
      <c r="K94" s="24">
        <v>12</v>
      </c>
      <c r="L94" s="55">
        <f t="shared" si="26"/>
        <v>18</v>
      </c>
      <c r="M94" s="24">
        <v>0</v>
      </c>
      <c r="Q94" s="47"/>
      <c r="R94" s="47"/>
      <c r="S94" s="30">
        <v>8</v>
      </c>
      <c r="T94" s="23" t="s">
        <v>283</v>
      </c>
      <c r="Z94" s="24">
        <v>2</v>
      </c>
      <c r="AA94" s="24">
        <v>1</v>
      </c>
      <c r="AB94" s="24">
        <v>0</v>
      </c>
      <c r="AC94" s="24">
        <f t="shared" si="31"/>
        <v>1</v>
      </c>
      <c r="AD94" s="24">
        <v>0</v>
      </c>
      <c r="AF94" s="30">
        <v>7.5</v>
      </c>
      <c r="AG94" s="23" t="s">
        <v>608</v>
      </c>
      <c r="AM94" s="24">
        <v>1</v>
      </c>
      <c r="AN94" s="24">
        <v>0</v>
      </c>
      <c r="AO94" s="24">
        <v>0</v>
      </c>
      <c r="AP94" s="24">
        <f t="shared" ref="AP94:AP97" si="33">+AN94+AO94</f>
        <v>0</v>
      </c>
      <c r="AQ94" s="24">
        <v>0</v>
      </c>
      <c r="AR94" s="47"/>
    </row>
    <row r="95" spans="1:44" ht="15.75" customHeight="1" x14ac:dyDescent="0.25">
      <c r="A95" s="40"/>
      <c r="D95" s="23" t="s">
        <v>154</v>
      </c>
      <c r="E95" s="23"/>
      <c r="F95" s="23"/>
      <c r="G95" s="23" t="s">
        <v>147</v>
      </c>
      <c r="H95" s="24"/>
      <c r="I95" s="24">
        <v>21</v>
      </c>
      <c r="J95" s="24">
        <v>10</v>
      </c>
      <c r="K95" s="24">
        <v>7</v>
      </c>
      <c r="L95" s="55">
        <f t="shared" si="26"/>
        <v>17</v>
      </c>
      <c r="M95" s="24">
        <v>2</v>
      </c>
      <c r="Q95" s="47"/>
      <c r="R95" s="47"/>
      <c r="S95" s="30">
        <v>7</v>
      </c>
      <c r="T95" s="23" t="s">
        <v>340</v>
      </c>
      <c r="Z95" s="24">
        <v>1</v>
      </c>
      <c r="AA95" s="24">
        <v>0</v>
      </c>
      <c r="AB95" s="24">
        <v>0</v>
      </c>
      <c r="AC95" s="24">
        <f t="shared" si="31"/>
        <v>0</v>
      </c>
      <c r="AD95" s="24">
        <v>0</v>
      </c>
      <c r="AF95" s="30">
        <v>6</v>
      </c>
      <c r="AG95" s="23" t="s">
        <v>364</v>
      </c>
      <c r="AM95" s="24">
        <v>3</v>
      </c>
      <c r="AN95" s="24">
        <v>0</v>
      </c>
      <c r="AO95" s="24">
        <v>2</v>
      </c>
      <c r="AP95" s="24">
        <f t="shared" si="33"/>
        <v>2</v>
      </c>
      <c r="AQ95" s="24">
        <v>0</v>
      </c>
      <c r="AR95" s="47"/>
    </row>
    <row r="96" spans="1:44" ht="15.75" customHeight="1" x14ac:dyDescent="0.25">
      <c r="A96" s="40"/>
      <c r="D96" s="23" t="s">
        <v>69</v>
      </c>
      <c r="E96" s="23"/>
      <c r="F96" s="23"/>
      <c r="G96" s="23" t="s">
        <v>149</v>
      </c>
      <c r="H96" s="24"/>
      <c r="I96" s="24">
        <v>16</v>
      </c>
      <c r="J96" s="24">
        <v>0</v>
      </c>
      <c r="K96" s="24">
        <v>17</v>
      </c>
      <c r="L96" s="55">
        <f t="shared" si="26"/>
        <v>17</v>
      </c>
      <c r="M96" s="24">
        <v>0</v>
      </c>
      <c r="Q96" s="47"/>
      <c r="R96" s="47"/>
      <c r="S96" s="30">
        <v>8.5</v>
      </c>
      <c r="T96" s="23" t="s">
        <v>244</v>
      </c>
      <c r="Z96" s="24">
        <v>1</v>
      </c>
      <c r="AA96" s="24">
        <v>2</v>
      </c>
      <c r="AB96" s="24">
        <v>0</v>
      </c>
      <c r="AC96" s="24">
        <f t="shared" si="31"/>
        <v>2</v>
      </c>
      <c r="AD96" s="24">
        <v>0</v>
      </c>
      <c r="AF96" s="30">
        <v>9</v>
      </c>
      <c r="AG96" s="23" t="s">
        <v>281</v>
      </c>
      <c r="AM96" s="24">
        <v>2</v>
      </c>
      <c r="AN96" s="24">
        <v>0</v>
      </c>
      <c r="AO96" s="24">
        <v>0</v>
      </c>
      <c r="AP96" s="24">
        <f t="shared" si="33"/>
        <v>0</v>
      </c>
      <c r="AQ96" s="24">
        <v>0</v>
      </c>
      <c r="AR96" s="47"/>
    </row>
    <row r="97" spans="1:44" ht="15.75" customHeight="1" x14ac:dyDescent="0.25">
      <c r="A97" s="40"/>
      <c r="D97" s="23" t="s">
        <v>41</v>
      </c>
      <c r="E97" s="23"/>
      <c r="F97" s="23"/>
      <c r="G97" s="23" t="s">
        <v>136</v>
      </c>
      <c r="H97" s="24"/>
      <c r="I97" s="24">
        <v>21</v>
      </c>
      <c r="J97" s="24">
        <v>9</v>
      </c>
      <c r="K97" s="24">
        <v>7</v>
      </c>
      <c r="L97" s="55">
        <f t="shared" si="26"/>
        <v>16</v>
      </c>
      <c r="M97" s="24">
        <v>10</v>
      </c>
      <c r="Q97" s="47"/>
      <c r="R97" s="47"/>
      <c r="S97" s="30">
        <v>7.5</v>
      </c>
      <c r="T97" s="23" t="s">
        <v>284</v>
      </c>
      <c r="Z97" s="24">
        <v>1</v>
      </c>
      <c r="AA97" s="24">
        <v>0</v>
      </c>
      <c r="AB97" s="24">
        <v>0</v>
      </c>
      <c r="AC97" s="24">
        <f t="shared" si="31"/>
        <v>0</v>
      </c>
      <c r="AD97" s="24">
        <v>0</v>
      </c>
      <c r="AF97" s="30">
        <v>6</v>
      </c>
      <c r="AG97" s="23" t="s">
        <v>282</v>
      </c>
      <c r="AM97" s="24">
        <v>15</v>
      </c>
      <c r="AN97" s="24">
        <v>2</v>
      </c>
      <c r="AO97" s="24">
        <v>2</v>
      </c>
      <c r="AP97" s="24">
        <f t="shared" si="33"/>
        <v>4</v>
      </c>
      <c r="AQ97" s="24">
        <v>2</v>
      </c>
      <c r="AR97" s="47"/>
    </row>
    <row r="98" spans="1:44" ht="15.75" customHeight="1" thickBot="1" x14ac:dyDescent="0.3">
      <c r="A98" s="40"/>
      <c r="D98" s="23" t="s">
        <v>49</v>
      </c>
      <c r="E98" s="23"/>
      <c r="F98" s="23"/>
      <c r="G98" s="16" t="s">
        <v>138</v>
      </c>
      <c r="H98" s="24"/>
      <c r="I98" s="24">
        <v>20</v>
      </c>
      <c r="J98" s="24">
        <v>8</v>
      </c>
      <c r="K98" s="24">
        <v>8</v>
      </c>
      <c r="L98" s="55">
        <f t="shared" si="26"/>
        <v>16</v>
      </c>
      <c r="M98" s="24">
        <v>4</v>
      </c>
      <c r="Q98" s="47"/>
      <c r="R98" s="47"/>
      <c r="S98" s="30">
        <v>6.5</v>
      </c>
      <c r="T98" s="23" t="s">
        <v>212</v>
      </c>
      <c r="Z98" s="24">
        <v>15</v>
      </c>
      <c r="AA98" s="24">
        <v>1</v>
      </c>
      <c r="AB98" s="24">
        <v>4</v>
      </c>
      <c r="AC98" s="24">
        <f>+AA98+AB98</f>
        <v>5</v>
      </c>
      <c r="AD98" s="24">
        <v>2</v>
      </c>
      <c r="AF98" s="30">
        <v>6</v>
      </c>
      <c r="AG98" s="23" t="s">
        <v>211</v>
      </c>
      <c r="AM98" s="24">
        <v>2</v>
      </c>
      <c r="AN98" s="24">
        <v>0</v>
      </c>
      <c r="AO98" s="24">
        <v>1</v>
      </c>
      <c r="AP98" s="24">
        <f>+AN98+AO98</f>
        <v>1</v>
      </c>
      <c r="AQ98" s="24">
        <v>0</v>
      </c>
      <c r="AR98" s="47"/>
    </row>
    <row r="99" spans="1:44" ht="15.75" customHeight="1" x14ac:dyDescent="0.25">
      <c r="A99" s="40"/>
      <c r="D99" s="23" t="s">
        <v>83</v>
      </c>
      <c r="E99" s="23"/>
      <c r="F99" s="23"/>
      <c r="G99" s="23" t="s">
        <v>149</v>
      </c>
      <c r="H99" s="24"/>
      <c r="I99" s="24">
        <v>21</v>
      </c>
      <c r="J99" s="24">
        <v>3</v>
      </c>
      <c r="K99" s="24">
        <v>13</v>
      </c>
      <c r="L99" s="55">
        <f t="shared" si="26"/>
        <v>16</v>
      </c>
      <c r="M99" s="24">
        <v>0</v>
      </c>
      <c r="Q99" s="47"/>
      <c r="R99" s="47"/>
      <c r="S99" s="30">
        <v>8.5</v>
      </c>
      <c r="T99" s="23" t="s">
        <v>656</v>
      </c>
      <c r="Z99" s="24">
        <v>5</v>
      </c>
      <c r="AA99" s="24">
        <v>1</v>
      </c>
      <c r="AB99" s="24">
        <v>3</v>
      </c>
      <c r="AC99" s="24">
        <f t="shared" ref="AC99:AC100" si="34">+AA99+AB99</f>
        <v>4</v>
      </c>
      <c r="AD99" s="24">
        <v>0</v>
      </c>
      <c r="AF99" s="8"/>
      <c r="AG99" s="34" t="s">
        <v>124</v>
      </c>
      <c r="AH99" s="8"/>
      <c r="AI99" s="8"/>
      <c r="AJ99" s="8"/>
      <c r="AK99" s="8"/>
      <c r="AL99" s="8"/>
      <c r="AM99" s="15">
        <f>SUM(AM77:AM98)</f>
        <v>140</v>
      </c>
      <c r="AN99" s="15">
        <f>SUM(AN77:AN98)</f>
        <v>41</v>
      </c>
      <c r="AO99" s="15">
        <f>SUM(AO77:AO98)</f>
        <v>60</v>
      </c>
      <c r="AP99" s="15">
        <f>SUM(AP77:AP98)</f>
        <v>101</v>
      </c>
      <c r="AQ99" s="15">
        <f>SUM(AQ77:AQ98)</f>
        <v>20</v>
      </c>
      <c r="AR99" s="47"/>
    </row>
    <row r="100" spans="1:44" ht="15.75" customHeight="1" x14ac:dyDescent="0.25">
      <c r="A100" s="40"/>
      <c r="D100" s="23" t="s">
        <v>66</v>
      </c>
      <c r="E100" s="23"/>
      <c r="F100" s="23"/>
      <c r="G100" s="23" t="s">
        <v>136</v>
      </c>
      <c r="H100" s="24"/>
      <c r="I100" s="24">
        <v>22</v>
      </c>
      <c r="J100" s="24">
        <v>2</v>
      </c>
      <c r="K100" s="24">
        <v>14</v>
      </c>
      <c r="L100" s="55">
        <f t="shared" si="26"/>
        <v>16</v>
      </c>
      <c r="M100" s="24">
        <v>2</v>
      </c>
      <c r="Q100" s="47"/>
      <c r="R100" s="47"/>
      <c r="S100" s="30">
        <v>7.5</v>
      </c>
      <c r="T100" s="23" t="s">
        <v>670</v>
      </c>
      <c r="Z100" s="24">
        <v>1</v>
      </c>
      <c r="AA100" s="24">
        <v>0</v>
      </c>
      <c r="AB100" s="24">
        <v>0</v>
      </c>
      <c r="AC100" s="24">
        <f t="shared" si="34"/>
        <v>0</v>
      </c>
      <c r="AD100" s="24">
        <v>0</v>
      </c>
      <c r="AR100" s="47"/>
    </row>
    <row r="101" spans="1:44" ht="15.75" customHeight="1" x14ac:dyDescent="0.25">
      <c r="A101" s="40"/>
      <c r="D101" s="23" t="s">
        <v>65</v>
      </c>
      <c r="E101" s="23"/>
      <c r="F101" s="23"/>
      <c r="G101" s="23" t="s">
        <v>136</v>
      </c>
      <c r="H101" s="24"/>
      <c r="I101" s="24">
        <v>16</v>
      </c>
      <c r="J101" s="24">
        <v>2</v>
      </c>
      <c r="K101" s="24">
        <v>14</v>
      </c>
      <c r="L101" s="55">
        <f t="shared" si="26"/>
        <v>16</v>
      </c>
      <c r="M101" s="24">
        <v>0</v>
      </c>
      <c r="Q101" s="47"/>
      <c r="R101" s="47"/>
      <c r="S101" s="30">
        <v>7.5</v>
      </c>
      <c r="T101" s="23" t="s">
        <v>280</v>
      </c>
      <c r="Z101" s="24">
        <v>2</v>
      </c>
      <c r="AA101" s="24">
        <v>0</v>
      </c>
      <c r="AB101" s="24">
        <v>1</v>
      </c>
      <c r="AC101" s="24">
        <f>+AA101+AB101</f>
        <v>1</v>
      </c>
      <c r="AD101" s="24">
        <v>2</v>
      </c>
      <c r="AR101" s="47"/>
    </row>
    <row r="102" spans="1:44" ht="15.75" customHeight="1" x14ac:dyDescent="0.25">
      <c r="A102" s="40"/>
      <c r="D102" s="23" t="s">
        <v>143</v>
      </c>
      <c r="E102" s="23"/>
      <c r="F102" s="23"/>
      <c r="G102" s="23" t="s">
        <v>147</v>
      </c>
      <c r="H102" s="24"/>
      <c r="I102" s="24">
        <v>17</v>
      </c>
      <c r="J102" s="24">
        <v>2</v>
      </c>
      <c r="K102" s="24">
        <v>14</v>
      </c>
      <c r="L102" s="55">
        <f t="shared" si="26"/>
        <v>16</v>
      </c>
      <c r="M102" s="24">
        <v>0</v>
      </c>
      <c r="Q102" s="47"/>
      <c r="R102" s="47"/>
      <c r="S102" s="30">
        <v>8.5</v>
      </c>
      <c r="T102" s="23" t="s">
        <v>240</v>
      </c>
      <c r="Z102" s="24">
        <v>13</v>
      </c>
      <c r="AA102" s="24">
        <v>13</v>
      </c>
      <c r="AB102" s="24">
        <v>4</v>
      </c>
      <c r="AC102" s="24">
        <f>+AA102+AB102</f>
        <v>17</v>
      </c>
      <c r="AD102" s="24">
        <v>0</v>
      </c>
      <c r="AR102" s="47"/>
    </row>
    <row r="103" spans="1:44" ht="15.75" customHeight="1" thickBot="1" x14ac:dyDescent="0.3">
      <c r="A103" s="40"/>
      <c r="D103" s="23" t="s">
        <v>156</v>
      </c>
      <c r="G103" s="23" t="s">
        <v>136</v>
      </c>
      <c r="H103" s="24"/>
      <c r="I103" s="24">
        <v>20</v>
      </c>
      <c r="J103" s="24">
        <v>5</v>
      </c>
      <c r="K103" s="24">
        <v>10</v>
      </c>
      <c r="L103" s="55">
        <f t="shared" si="26"/>
        <v>15</v>
      </c>
      <c r="M103" s="24">
        <v>8</v>
      </c>
      <c r="Q103" s="47"/>
      <c r="R103" s="47"/>
      <c r="S103" s="30">
        <v>6.5</v>
      </c>
      <c r="T103" s="23" t="s">
        <v>450</v>
      </c>
      <c r="Z103" s="24">
        <v>8</v>
      </c>
      <c r="AA103" s="24">
        <v>2</v>
      </c>
      <c r="AB103" s="24">
        <v>4</v>
      </c>
      <c r="AC103" s="24">
        <f>+AA103+AB103</f>
        <v>6</v>
      </c>
      <c r="AD103" s="24">
        <v>0</v>
      </c>
      <c r="AR103" s="47"/>
    </row>
    <row r="104" spans="1:44" ht="15.75" customHeight="1" x14ac:dyDescent="0.25">
      <c r="A104" s="40"/>
      <c r="D104" s="23"/>
      <c r="E104" s="23"/>
      <c r="F104" s="23"/>
      <c r="G104" s="23"/>
      <c r="H104" s="24"/>
      <c r="I104" s="24"/>
      <c r="J104" s="24"/>
      <c r="K104" s="24"/>
      <c r="M104" s="24"/>
      <c r="Q104" s="47"/>
      <c r="R104" s="47"/>
      <c r="S104" s="8"/>
      <c r="T104" s="34" t="s">
        <v>124</v>
      </c>
      <c r="U104" s="8"/>
      <c r="V104" s="8"/>
      <c r="W104" s="8"/>
      <c r="X104" s="8"/>
      <c r="Y104" s="8"/>
      <c r="Z104" s="15">
        <f>SUM(Z77:Z103)</f>
        <v>167</v>
      </c>
      <c r="AA104" s="15">
        <f>SUM(AA77:AA103)</f>
        <v>51</v>
      </c>
      <c r="AB104" s="15">
        <f>SUM(AB77:AB103)</f>
        <v>69</v>
      </c>
      <c r="AC104" s="15">
        <f>SUM(AC77:AC103)</f>
        <v>120</v>
      </c>
      <c r="AD104" s="15">
        <f>SUM(AD77:AD103)</f>
        <v>24</v>
      </c>
      <c r="AR104" s="47"/>
    </row>
    <row r="105" spans="1:44" ht="15.75" customHeight="1" x14ac:dyDescent="0.25">
      <c r="A105" s="40"/>
      <c r="D105" s="23"/>
      <c r="E105" s="23"/>
      <c r="F105" s="23"/>
      <c r="G105" s="23"/>
      <c r="H105" s="24"/>
      <c r="I105" s="24"/>
      <c r="J105" s="24"/>
      <c r="K105" s="24"/>
      <c r="M105" s="24"/>
      <c r="Q105" s="47"/>
      <c r="R105" s="47"/>
      <c r="T105" s="23" t="s">
        <v>120</v>
      </c>
      <c r="Z105" s="24">
        <f>+Z104+AM99</f>
        <v>307</v>
      </c>
      <c r="AA105" s="24">
        <f>+AA104+AN99</f>
        <v>92</v>
      </c>
      <c r="AB105" s="24">
        <f>+AB104+AO99</f>
        <v>129</v>
      </c>
      <c r="AC105" s="24">
        <f>+AC104+AP99</f>
        <v>221</v>
      </c>
      <c r="AD105" s="24">
        <f>+AD104+AQ99</f>
        <v>44</v>
      </c>
      <c r="AR105" s="47"/>
    </row>
    <row r="106" spans="1:44" ht="15.75" customHeight="1" thickBot="1" x14ac:dyDescent="0.3">
      <c r="A106" s="40"/>
      <c r="D106" s="2" t="s">
        <v>109</v>
      </c>
      <c r="E106" s="2"/>
      <c r="F106" s="2"/>
      <c r="G106" s="4" t="s">
        <v>2</v>
      </c>
      <c r="H106" s="4"/>
      <c r="I106" s="4" t="s">
        <v>4</v>
      </c>
      <c r="J106" s="4" t="s">
        <v>29</v>
      </c>
      <c r="K106" s="4" t="s">
        <v>30</v>
      </c>
      <c r="L106" s="4" t="s">
        <v>31</v>
      </c>
      <c r="M106" s="56" t="s">
        <v>3</v>
      </c>
      <c r="Q106" s="47"/>
      <c r="R106" s="47"/>
      <c r="AR106" s="47"/>
    </row>
    <row r="107" spans="1:44" ht="15.75" customHeight="1" thickBot="1" x14ac:dyDescent="0.3">
      <c r="A107" s="40"/>
      <c r="D107" s="23" t="s">
        <v>172</v>
      </c>
      <c r="E107" s="23"/>
      <c r="F107" s="23"/>
      <c r="G107" s="23" t="s">
        <v>146</v>
      </c>
      <c r="I107" s="24">
        <v>21</v>
      </c>
      <c r="J107" s="24">
        <v>8</v>
      </c>
      <c r="K107" s="24">
        <v>17</v>
      </c>
      <c r="L107" s="24">
        <f t="shared" ref="L107:L121" si="35">+J107+K107</f>
        <v>25</v>
      </c>
      <c r="M107" s="55">
        <v>14</v>
      </c>
      <c r="Q107" s="47"/>
      <c r="R107" s="47"/>
      <c r="S107" s="31" t="s">
        <v>150</v>
      </c>
      <c r="T107" s="31" t="s">
        <v>153</v>
      </c>
      <c r="U107" s="31"/>
      <c r="V107" s="43"/>
      <c r="W107" s="43"/>
      <c r="X107" s="43"/>
      <c r="Y107" s="43"/>
      <c r="Z107" s="43" t="s">
        <v>4</v>
      </c>
      <c r="AA107" s="43" t="s">
        <v>29</v>
      </c>
      <c r="AB107" s="43" t="s">
        <v>30</v>
      </c>
      <c r="AC107" s="43" t="s">
        <v>31</v>
      </c>
      <c r="AD107" s="43" t="s">
        <v>3</v>
      </c>
      <c r="AF107" s="31" t="s">
        <v>150</v>
      </c>
      <c r="AG107" s="31" t="s">
        <v>153</v>
      </c>
      <c r="AH107" s="31"/>
      <c r="AI107" s="43"/>
      <c r="AJ107" s="43"/>
      <c r="AK107" s="43"/>
      <c r="AL107" s="43"/>
      <c r="AM107" s="43" t="s">
        <v>4</v>
      </c>
      <c r="AN107" s="43" t="s">
        <v>29</v>
      </c>
      <c r="AO107" s="43" t="s">
        <v>30</v>
      </c>
      <c r="AP107" s="43" t="s">
        <v>31</v>
      </c>
      <c r="AQ107" s="43" t="s">
        <v>3</v>
      </c>
      <c r="AR107" s="47"/>
    </row>
    <row r="108" spans="1:44" ht="15.75" customHeight="1" x14ac:dyDescent="0.25">
      <c r="A108" s="40"/>
      <c r="D108" s="23" t="s">
        <v>78</v>
      </c>
      <c r="E108" s="23"/>
      <c r="F108" s="23"/>
      <c r="G108" s="23" t="s">
        <v>149</v>
      </c>
      <c r="I108" s="24">
        <v>18</v>
      </c>
      <c r="J108" s="24">
        <v>31</v>
      </c>
      <c r="K108" s="24">
        <v>9</v>
      </c>
      <c r="L108" s="24">
        <f t="shared" si="35"/>
        <v>40</v>
      </c>
      <c r="M108" s="55">
        <v>10</v>
      </c>
      <c r="Q108" s="47"/>
      <c r="R108" s="47"/>
      <c r="S108" s="30">
        <v>6</v>
      </c>
      <c r="T108" s="23" t="s">
        <v>157</v>
      </c>
      <c r="Z108" s="24">
        <v>3.5</v>
      </c>
      <c r="AA108" s="24">
        <v>0</v>
      </c>
      <c r="AB108" s="24">
        <v>1</v>
      </c>
      <c r="AC108" s="24">
        <f t="shared" ref="AC108:AC122" si="36">+AA108+AB108</f>
        <v>1</v>
      </c>
      <c r="AD108" s="24">
        <v>0</v>
      </c>
      <c r="AF108" s="30">
        <v>8.5</v>
      </c>
      <c r="AG108" s="23" t="s">
        <v>63</v>
      </c>
      <c r="AM108" s="24">
        <v>2</v>
      </c>
      <c r="AN108" s="24">
        <v>2</v>
      </c>
      <c r="AO108" s="24">
        <v>1</v>
      </c>
      <c r="AP108" s="24">
        <f>+AN108+AO108</f>
        <v>3</v>
      </c>
      <c r="AQ108" s="24">
        <v>0</v>
      </c>
      <c r="AR108" s="47"/>
    </row>
    <row r="109" spans="1:44" ht="15.75" customHeight="1" x14ac:dyDescent="0.25">
      <c r="A109" s="40"/>
      <c r="D109" s="23" t="s">
        <v>41</v>
      </c>
      <c r="E109" s="23"/>
      <c r="F109" s="23"/>
      <c r="G109" s="23" t="s">
        <v>136</v>
      </c>
      <c r="I109" s="24">
        <v>21</v>
      </c>
      <c r="J109" s="24">
        <v>9</v>
      </c>
      <c r="K109" s="24">
        <v>7</v>
      </c>
      <c r="L109" s="24">
        <f t="shared" si="35"/>
        <v>16</v>
      </c>
      <c r="M109" s="55">
        <v>10</v>
      </c>
      <c r="Q109" s="47"/>
      <c r="R109" s="47"/>
      <c r="S109" s="30">
        <v>6</v>
      </c>
      <c r="T109" s="23" t="s">
        <v>179</v>
      </c>
      <c r="Z109" s="24">
        <v>3</v>
      </c>
      <c r="AA109" s="24">
        <v>1</v>
      </c>
      <c r="AB109" s="24">
        <v>1</v>
      </c>
      <c r="AC109" s="24">
        <f t="shared" si="36"/>
        <v>2</v>
      </c>
      <c r="AD109" s="24">
        <v>0</v>
      </c>
      <c r="AF109" s="30">
        <v>8.5</v>
      </c>
      <c r="AG109" s="23" t="s">
        <v>156</v>
      </c>
      <c r="AM109" s="24">
        <v>1</v>
      </c>
      <c r="AN109" s="24">
        <v>0</v>
      </c>
      <c r="AO109" s="24">
        <v>0</v>
      </c>
      <c r="AP109" s="24">
        <f>+AN109+AO109</f>
        <v>0</v>
      </c>
      <c r="AQ109" s="24">
        <v>0</v>
      </c>
      <c r="AR109" s="47"/>
    </row>
    <row r="110" spans="1:44" ht="15.75" customHeight="1" x14ac:dyDescent="0.25">
      <c r="A110" s="40"/>
      <c r="D110" s="23" t="s">
        <v>115</v>
      </c>
      <c r="E110" s="23"/>
      <c r="F110" s="23"/>
      <c r="G110" s="23" t="s">
        <v>149</v>
      </c>
      <c r="I110" s="24">
        <v>16</v>
      </c>
      <c r="J110" s="24">
        <v>0</v>
      </c>
      <c r="K110" s="24">
        <v>13</v>
      </c>
      <c r="L110" s="24">
        <f t="shared" si="35"/>
        <v>13</v>
      </c>
      <c r="M110" s="55">
        <v>8</v>
      </c>
      <c r="Q110" s="47"/>
      <c r="R110" s="47"/>
      <c r="S110" s="30">
        <v>6.5</v>
      </c>
      <c r="T110" s="23" t="s">
        <v>69</v>
      </c>
      <c r="Z110" s="24">
        <v>1</v>
      </c>
      <c r="AA110" s="24">
        <v>0</v>
      </c>
      <c r="AB110" s="24">
        <v>0</v>
      </c>
      <c r="AC110" s="24">
        <f t="shared" si="36"/>
        <v>0</v>
      </c>
      <c r="AD110" s="24">
        <v>0</v>
      </c>
      <c r="AF110" s="24">
        <v>8.5</v>
      </c>
      <c r="AG110" s="23" t="s">
        <v>88</v>
      </c>
      <c r="AM110" s="24">
        <v>1</v>
      </c>
      <c r="AN110" s="24">
        <v>1</v>
      </c>
      <c r="AO110" s="24">
        <v>0</v>
      </c>
      <c r="AP110" s="24">
        <f t="shared" ref="AP110:AP114" si="37">+AN110+AO110</f>
        <v>1</v>
      </c>
      <c r="AQ110" s="24">
        <v>0</v>
      </c>
      <c r="AR110" s="47"/>
    </row>
    <row r="111" spans="1:44" ht="15.75" customHeight="1" x14ac:dyDescent="0.25">
      <c r="A111" s="40"/>
      <c r="D111" s="23" t="s">
        <v>156</v>
      </c>
      <c r="G111" s="23" t="s">
        <v>136</v>
      </c>
      <c r="I111" s="24">
        <v>20</v>
      </c>
      <c r="J111" s="24">
        <v>5</v>
      </c>
      <c r="K111" s="24">
        <v>10</v>
      </c>
      <c r="L111" s="24">
        <f t="shared" si="35"/>
        <v>15</v>
      </c>
      <c r="M111" s="55">
        <v>8</v>
      </c>
      <c r="Q111" s="47"/>
      <c r="R111" s="47"/>
      <c r="S111" s="30">
        <v>7</v>
      </c>
      <c r="T111" s="23" t="s">
        <v>167</v>
      </c>
      <c r="Z111" s="24">
        <v>4</v>
      </c>
      <c r="AA111" s="24">
        <v>0</v>
      </c>
      <c r="AB111" s="24">
        <v>0</v>
      </c>
      <c r="AC111" s="24">
        <f t="shared" si="36"/>
        <v>0</v>
      </c>
      <c r="AD111" s="24">
        <v>0</v>
      </c>
      <c r="AF111" s="24">
        <v>7.5</v>
      </c>
      <c r="AG111" s="23" t="s">
        <v>39</v>
      </c>
      <c r="AM111" s="24">
        <v>2</v>
      </c>
      <c r="AN111" s="24">
        <v>0</v>
      </c>
      <c r="AO111" s="24">
        <v>0</v>
      </c>
      <c r="AP111" s="24">
        <f t="shared" si="37"/>
        <v>0</v>
      </c>
      <c r="AQ111" s="24">
        <v>0</v>
      </c>
      <c r="AR111" s="47"/>
    </row>
    <row r="112" spans="1:44" ht="15.75" customHeight="1" x14ac:dyDescent="0.25">
      <c r="A112" s="40"/>
      <c r="D112" s="23" t="s">
        <v>158</v>
      </c>
      <c r="E112" s="23"/>
      <c r="F112" s="23"/>
      <c r="G112" s="23" t="s">
        <v>136</v>
      </c>
      <c r="I112" s="24">
        <v>22</v>
      </c>
      <c r="J112" s="24">
        <v>32</v>
      </c>
      <c r="K112" s="24">
        <v>22</v>
      </c>
      <c r="L112" s="24">
        <f t="shared" si="35"/>
        <v>54</v>
      </c>
      <c r="M112" s="55">
        <v>8</v>
      </c>
      <c r="Q112" s="47"/>
      <c r="R112" s="47"/>
      <c r="S112" s="30">
        <v>7</v>
      </c>
      <c r="T112" s="23" t="s">
        <v>92</v>
      </c>
      <c r="Z112" s="24">
        <v>7</v>
      </c>
      <c r="AA112" s="24">
        <v>0</v>
      </c>
      <c r="AB112" s="24">
        <v>2</v>
      </c>
      <c r="AC112" s="24">
        <f t="shared" si="36"/>
        <v>2</v>
      </c>
      <c r="AD112" s="24">
        <v>0</v>
      </c>
      <c r="AF112" s="30">
        <v>8.5</v>
      </c>
      <c r="AG112" s="23" t="s">
        <v>171</v>
      </c>
      <c r="AM112" s="24">
        <v>1</v>
      </c>
      <c r="AN112" s="24">
        <v>1</v>
      </c>
      <c r="AO112" s="24">
        <v>0</v>
      </c>
      <c r="AP112" s="24">
        <f t="shared" si="37"/>
        <v>1</v>
      </c>
      <c r="AQ112" s="24">
        <v>0</v>
      </c>
      <c r="AR112" s="47"/>
    </row>
    <row r="113" spans="1:44" ht="15.75" customHeight="1" x14ac:dyDescent="0.25">
      <c r="A113" s="40"/>
      <c r="D113" s="23" t="s">
        <v>179</v>
      </c>
      <c r="E113" s="23"/>
      <c r="F113" s="23"/>
      <c r="G113" s="23" t="s">
        <v>146</v>
      </c>
      <c r="I113" s="24">
        <v>22</v>
      </c>
      <c r="J113" s="24">
        <v>5</v>
      </c>
      <c r="K113" s="24">
        <v>14</v>
      </c>
      <c r="L113" s="24">
        <f t="shared" si="35"/>
        <v>19</v>
      </c>
      <c r="M113" s="55">
        <v>8</v>
      </c>
      <c r="Q113" s="47"/>
      <c r="R113" s="47"/>
      <c r="S113" s="30">
        <v>6</v>
      </c>
      <c r="T113" s="23" t="s">
        <v>70</v>
      </c>
      <c r="Z113" s="24">
        <v>1</v>
      </c>
      <c r="AA113" s="24">
        <v>0</v>
      </c>
      <c r="AB113" s="24">
        <v>0</v>
      </c>
      <c r="AC113" s="24">
        <f t="shared" si="36"/>
        <v>0</v>
      </c>
      <c r="AD113" s="24">
        <v>0</v>
      </c>
      <c r="AF113" s="30">
        <v>7.5</v>
      </c>
      <c r="AG113" s="23" t="s">
        <v>41</v>
      </c>
      <c r="AM113" s="24">
        <v>3</v>
      </c>
      <c r="AN113" s="24">
        <v>3</v>
      </c>
      <c r="AO113" s="24">
        <v>1</v>
      </c>
      <c r="AP113" s="24">
        <f t="shared" si="37"/>
        <v>4</v>
      </c>
      <c r="AQ113" s="24">
        <v>0</v>
      </c>
      <c r="AR113" s="47"/>
    </row>
    <row r="114" spans="1:44" ht="15.75" customHeight="1" x14ac:dyDescent="0.25">
      <c r="A114" s="40"/>
      <c r="D114" s="23" t="s">
        <v>105</v>
      </c>
      <c r="E114" s="23"/>
      <c r="F114" s="23"/>
      <c r="G114" s="23" t="s">
        <v>136</v>
      </c>
      <c r="I114" s="24">
        <v>17</v>
      </c>
      <c r="J114" s="24">
        <v>0</v>
      </c>
      <c r="K114" s="24">
        <v>4</v>
      </c>
      <c r="L114" s="24">
        <f t="shared" si="35"/>
        <v>4</v>
      </c>
      <c r="M114" s="55">
        <v>6</v>
      </c>
      <c r="Q114" s="47"/>
      <c r="R114" s="47"/>
      <c r="S114" s="30">
        <v>6.5</v>
      </c>
      <c r="T114" s="23" t="s">
        <v>173</v>
      </c>
      <c r="Z114" s="24">
        <v>2</v>
      </c>
      <c r="AA114" s="24">
        <v>1</v>
      </c>
      <c r="AB114" s="24">
        <v>0</v>
      </c>
      <c r="AC114" s="24">
        <f t="shared" si="36"/>
        <v>1</v>
      </c>
      <c r="AD114" s="24">
        <v>0</v>
      </c>
      <c r="AF114" s="30">
        <v>6.5</v>
      </c>
      <c r="AG114" s="23" t="s">
        <v>72</v>
      </c>
      <c r="AM114" s="24">
        <v>1</v>
      </c>
      <c r="AN114" s="24">
        <v>0</v>
      </c>
      <c r="AO114" s="24">
        <v>0</v>
      </c>
      <c r="AP114" s="24">
        <f t="shared" si="37"/>
        <v>0</v>
      </c>
      <c r="AQ114" s="24">
        <v>0</v>
      </c>
      <c r="AR114" s="47"/>
    </row>
    <row r="115" spans="1:44" ht="15.75" customHeight="1" x14ac:dyDescent="0.25">
      <c r="A115" s="40"/>
      <c r="D115" s="23" t="s">
        <v>112</v>
      </c>
      <c r="E115" s="23"/>
      <c r="F115" s="23"/>
      <c r="G115" s="23" t="s">
        <v>148</v>
      </c>
      <c r="I115" s="24">
        <v>18</v>
      </c>
      <c r="J115" s="24">
        <v>18</v>
      </c>
      <c r="K115" s="24">
        <v>14</v>
      </c>
      <c r="L115" s="24">
        <f t="shared" si="35"/>
        <v>32</v>
      </c>
      <c r="M115" s="55">
        <v>6</v>
      </c>
      <c r="Q115" s="47"/>
      <c r="R115" s="47"/>
      <c r="S115" s="30">
        <v>9</v>
      </c>
      <c r="T115" s="23" t="s">
        <v>180</v>
      </c>
      <c r="Z115" s="24">
        <v>1</v>
      </c>
      <c r="AA115" s="24">
        <v>0</v>
      </c>
      <c r="AB115" s="24">
        <v>0</v>
      </c>
      <c r="AC115" s="24">
        <f t="shared" si="36"/>
        <v>0</v>
      </c>
      <c r="AD115" s="24">
        <v>0</v>
      </c>
      <c r="AF115" s="30">
        <v>9</v>
      </c>
      <c r="AG115" s="23" t="s">
        <v>112</v>
      </c>
      <c r="AM115" s="24">
        <v>1</v>
      </c>
      <c r="AN115" s="24">
        <v>0</v>
      </c>
      <c r="AO115" s="24">
        <v>0</v>
      </c>
      <c r="AP115" s="24">
        <f t="shared" ref="AP115:AP124" si="38">+AN115+AO115</f>
        <v>0</v>
      </c>
      <c r="AQ115" s="24">
        <v>0</v>
      </c>
      <c r="AR115" s="47"/>
    </row>
    <row r="116" spans="1:44" ht="15.75" customHeight="1" x14ac:dyDescent="0.25">
      <c r="A116" s="40"/>
      <c r="D116" s="23" t="s">
        <v>62</v>
      </c>
      <c r="E116" s="23"/>
      <c r="F116" s="23"/>
      <c r="G116" s="16" t="s">
        <v>21</v>
      </c>
      <c r="I116" s="24">
        <v>18</v>
      </c>
      <c r="J116" s="24">
        <v>14</v>
      </c>
      <c r="K116" s="24">
        <v>7</v>
      </c>
      <c r="L116" s="24">
        <f t="shared" si="35"/>
        <v>21</v>
      </c>
      <c r="M116" s="55">
        <v>6</v>
      </c>
      <c r="Q116" s="47"/>
      <c r="R116" s="47"/>
      <c r="S116" s="30">
        <v>7</v>
      </c>
      <c r="T116" s="23" t="s">
        <v>89</v>
      </c>
      <c r="U116" s="23"/>
      <c r="V116" s="23"/>
      <c r="Z116" s="24">
        <v>2</v>
      </c>
      <c r="AA116" s="24">
        <v>0</v>
      </c>
      <c r="AB116" s="24">
        <v>0</v>
      </c>
      <c r="AC116" s="24">
        <f t="shared" si="36"/>
        <v>0</v>
      </c>
      <c r="AD116" s="24">
        <v>0</v>
      </c>
      <c r="AF116" s="30">
        <v>7</v>
      </c>
      <c r="AG116" s="23" t="s">
        <v>44</v>
      </c>
      <c r="AM116" s="24">
        <v>1</v>
      </c>
      <c r="AN116" s="24">
        <v>0</v>
      </c>
      <c r="AO116" s="24">
        <v>0</v>
      </c>
      <c r="AP116" s="24">
        <f t="shared" si="38"/>
        <v>0</v>
      </c>
      <c r="AQ116" s="24">
        <v>0</v>
      </c>
      <c r="AR116" s="47"/>
    </row>
    <row r="117" spans="1:44" ht="15.75" customHeight="1" x14ac:dyDescent="0.25">
      <c r="A117" s="40"/>
      <c r="D117" s="23" t="s">
        <v>37</v>
      </c>
      <c r="E117" s="23"/>
      <c r="F117" s="23"/>
      <c r="G117" s="23" t="s">
        <v>17</v>
      </c>
      <c r="I117" s="24">
        <v>18</v>
      </c>
      <c r="J117" s="24">
        <v>6</v>
      </c>
      <c r="K117" s="24">
        <v>15</v>
      </c>
      <c r="L117" s="24">
        <f t="shared" si="35"/>
        <v>21</v>
      </c>
      <c r="M117" s="55">
        <v>6</v>
      </c>
      <c r="Q117" s="47"/>
      <c r="R117" s="47"/>
      <c r="S117" s="30">
        <v>7</v>
      </c>
      <c r="T117" s="23" t="s">
        <v>122</v>
      </c>
      <c r="U117" s="23"/>
      <c r="V117" s="23"/>
      <c r="Z117" s="24">
        <v>3</v>
      </c>
      <c r="AA117" s="24">
        <v>0</v>
      </c>
      <c r="AB117" s="24">
        <v>0</v>
      </c>
      <c r="AC117" s="24">
        <f t="shared" si="36"/>
        <v>0</v>
      </c>
      <c r="AD117" s="24">
        <v>0</v>
      </c>
      <c r="AF117" s="30">
        <v>6</v>
      </c>
      <c r="AG117" s="23" t="s">
        <v>145</v>
      </c>
      <c r="AH117" s="23"/>
      <c r="AI117" s="23"/>
      <c r="AM117" s="24">
        <v>1</v>
      </c>
      <c r="AN117" s="24">
        <v>0</v>
      </c>
      <c r="AO117" s="24">
        <v>0</v>
      </c>
      <c r="AP117" s="24">
        <f t="shared" si="38"/>
        <v>0</v>
      </c>
      <c r="AQ117" s="24">
        <v>0</v>
      </c>
      <c r="AR117" s="47"/>
    </row>
    <row r="118" spans="1:44" ht="15.75" customHeight="1" x14ac:dyDescent="0.25">
      <c r="A118" s="40"/>
      <c r="D118" s="23" t="s">
        <v>173</v>
      </c>
      <c r="E118" s="23"/>
      <c r="F118" s="23"/>
      <c r="G118" s="16" t="s">
        <v>138</v>
      </c>
      <c r="I118" s="24">
        <v>19</v>
      </c>
      <c r="J118" s="24">
        <v>1</v>
      </c>
      <c r="K118" s="24">
        <v>5</v>
      </c>
      <c r="L118" s="24">
        <f t="shared" si="35"/>
        <v>6</v>
      </c>
      <c r="M118" s="55">
        <v>6</v>
      </c>
      <c r="Q118" s="47"/>
      <c r="R118" s="47"/>
      <c r="S118" s="30">
        <v>6.5</v>
      </c>
      <c r="T118" s="23" t="s">
        <v>143</v>
      </c>
      <c r="Z118" s="24">
        <v>1</v>
      </c>
      <c r="AA118" s="24">
        <v>0</v>
      </c>
      <c r="AB118" s="24">
        <v>0</v>
      </c>
      <c r="AC118" s="24">
        <f t="shared" si="36"/>
        <v>0</v>
      </c>
      <c r="AD118" s="24">
        <v>0</v>
      </c>
      <c r="AF118" s="30">
        <v>7</v>
      </c>
      <c r="AG118" s="23" t="s">
        <v>51</v>
      </c>
      <c r="AM118" s="24">
        <v>1</v>
      </c>
      <c r="AN118" s="24">
        <v>0</v>
      </c>
      <c r="AO118" s="24">
        <v>0</v>
      </c>
      <c r="AP118" s="24">
        <f t="shared" si="38"/>
        <v>0</v>
      </c>
      <c r="AQ118" s="24">
        <v>0</v>
      </c>
      <c r="AR118" s="47"/>
    </row>
    <row r="119" spans="1:44" ht="15.75" customHeight="1" x14ac:dyDescent="0.25">
      <c r="A119" s="40"/>
      <c r="D119" s="23" t="s">
        <v>119</v>
      </c>
      <c r="E119" s="23"/>
      <c r="F119" s="23"/>
      <c r="G119" s="23" t="s">
        <v>146</v>
      </c>
      <c r="I119" s="24">
        <v>20</v>
      </c>
      <c r="J119" s="24">
        <v>24</v>
      </c>
      <c r="K119" s="24">
        <v>10</v>
      </c>
      <c r="L119" s="24">
        <f t="shared" si="35"/>
        <v>34</v>
      </c>
      <c r="M119" s="55">
        <v>6</v>
      </c>
      <c r="Q119" s="47"/>
      <c r="R119" s="47"/>
      <c r="S119" s="30">
        <v>6.5</v>
      </c>
      <c r="T119" s="23" t="s">
        <v>55</v>
      </c>
      <c r="Z119" s="24">
        <v>2</v>
      </c>
      <c r="AA119" s="24">
        <v>0</v>
      </c>
      <c r="AB119" s="24">
        <v>1</v>
      </c>
      <c r="AC119" s="24">
        <f t="shared" si="36"/>
        <v>1</v>
      </c>
      <c r="AD119" s="24">
        <v>0</v>
      </c>
      <c r="AF119" s="30">
        <v>8</v>
      </c>
      <c r="AG119" s="23" t="s">
        <v>116</v>
      </c>
      <c r="AM119" s="24">
        <v>2</v>
      </c>
      <c r="AN119" s="24">
        <v>1</v>
      </c>
      <c r="AO119" s="24">
        <v>3</v>
      </c>
      <c r="AP119" s="24">
        <f t="shared" si="38"/>
        <v>4</v>
      </c>
      <c r="AQ119" s="24">
        <v>0</v>
      </c>
      <c r="AR119" s="47"/>
    </row>
    <row r="120" spans="1:44" ht="15.75" customHeight="1" x14ac:dyDescent="0.25">
      <c r="A120" s="40"/>
      <c r="D120" s="23" t="s">
        <v>38</v>
      </c>
      <c r="E120" s="23"/>
      <c r="F120" s="23"/>
      <c r="G120" s="23" t="s">
        <v>147</v>
      </c>
      <c r="I120" s="24">
        <v>20</v>
      </c>
      <c r="J120" s="24">
        <v>3</v>
      </c>
      <c r="K120" s="24">
        <v>10</v>
      </c>
      <c r="L120" s="24">
        <f t="shared" si="35"/>
        <v>13</v>
      </c>
      <c r="M120" s="55">
        <v>6</v>
      </c>
      <c r="Q120" s="47"/>
      <c r="R120" s="47"/>
      <c r="S120" s="30">
        <v>6.5</v>
      </c>
      <c r="T120" s="23" t="s">
        <v>42</v>
      </c>
      <c r="Z120" s="24">
        <v>5</v>
      </c>
      <c r="AA120" s="24">
        <v>0</v>
      </c>
      <c r="AB120" s="24">
        <v>4</v>
      </c>
      <c r="AC120" s="24">
        <f t="shared" si="36"/>
        <v>4</v>
      </c>
      <c r="AD120" s="24">
        <v>0</v>
      </c>
      <c r="AF120" s="30">
        <v>7</v>
      </c>
      <c r="AG120" s="23" t="s">
        <v>38</v>
      </c>
      <c r="AH120" s="23"/>
      <c r="AM120" s="24">
        <v>4</v>
      </c>
      <c r="AN120" s="24">
        <v>0</v>
      </c>
      <c r="AO120" s="24">
        <v>2</v>
      </c>
      <c r="AP120" s="24">
        <f t="shared" si="38"/>
        <v>2</v>
      </c>
      <c r="AQ120" s="24">
        <v>0</v>
      </c>
      <c r="AR120" s="47"/>
    </row>
    <row r="121" spans="1:44" ht="15.75" customHeight="1" x14ac:dyDescent="0.25">
      <c r="A121" s="40"/>
      <c r="D121" s="23" t="s">
        <v>171</v>
      </c>
      <c r="E121" s="23"/>
      <c r="F121" s="23"/>
      <c r="G121" s="23" t="s">
        <v>136</v>
      </c>
      <c r="I121" s="24">
        <v>22</v>
      </c>
      <c r="J121" s="24">
        <v>23</v>
      </c>
      <c r="K121" s="24">
        <v>33</v>
      </c>
      <c r="L121" s="24">
        <f t="shared" si="35"/>
        <v>56</v>
      </c>
      <c r="M121" s="55">
        <v>6</v>
      </c>
      <c r="Q121" s="47"/>
      <c r="R121" s="47"/>
      <c r="S121" s="30">
        <v>8.5</v>
      </c>
      <c r="T121" s="23" t="s">
        <v>158</v>
      </c>
      <c r="Z121" s="24">
        <v>1</v>
      </c>
      <c r="AA121" s="24">
        <v>2</v>
      </c>
      <c r="AB121" s="24">
        <v>0</v>
      </c>
      <c r="AC121" s="24">
        <f t="shared" si="36"/>
        <v>2</v>
      </c>
      <c r="AD121" s="24">
        <v>0</v>
      </c>
      <c r="AF121" s="24">
        <v>6.5</v>
      </c>
      <c r="AG121" s="23" t="s">
        <v>130</v>
      </c>
      <c r="AM121" s="24">
        <v>4</v>
      </c>
      <c r="AN121" s="24">
        <v>0</v>
      </c>
      <c r="AO121" s="24">
        <v>3</v>
      </c>
      <c r="AP121" s="24">
        <f t="shared" si="38"/>
        <v>3</v>
      </c>
      <c r="AQ121" s="24">
        <v>2</v>
      </c>
      <c r="AR121" s="47"/>
    </row>
    <row r="122" spans="1:44" ht="15.75" customHeight="1" x14ac:dyDescent="0.25">
      <c r="A122" s="40"/>
      <c r="D122" s="23"/>
      <c r="E122" s="23"/>
      <c r="F122" s="23"/>
      <c r="G122" s="16"/>
      <c r="H122" s="24"/>
      <c r="I122" s="24"/>
      <c r="J122" s="24"/>
      <c r="K122" s="24"/>
      <c r="L122" s="24"/>
      <c r="Q122" s="47"/>
      <c r="R122" s="47"/>
      <c r="S122" s="30">
        <v>7</v>
      </c>
      <c r="T122" s="23" t="s">
        <v>82</v>
      </c>
      <c r="Z122" s="24">
        <v>1</v>
      </c>
      <c r="AA122" s="24">
        <v>0</v>
      </c>
      <c r="AB122" s="24">
        <v>0</v>
      </c>
      <c r="AC122" s="24">
        <f t="shared" si="36"/>
        <v>0</v>
      </c>
      <c r="AD122" s="24">
        <v>0</v>
      </c>
      <c r="AF122" s="30">
        <v>8</v>
      </c>
      <c r="AG122" s="23" t="s">
        <v>66</v>
      </c>
      <c r="AM122" s="24">
        <v>3</v>
      </c>
      <c r="AN122" s="24">
        <v>0</v>
      </c>
      <c r="AO122" s="24">
        <v>1</v>
      </c>
      <c r="AP122" s="24">
        <f t="shared" si="38"/>
        <v>1</v>
      </c>
      <c r="AQ122" s="24">
        <v>2</v>
      </c>
      <c r="AR122" s="47"/>
    </row>
    <row r="123" spans="1:44" ht="15.75" customHeight="1" x14ac:dyDescent="0.25">
      <c r="A123" s="40"/>
      <c r="D123" s="23"/>
      <c r="E123" s="23"/>
      <c r="F123" s="23"/>
      <c r="G123" s="16"/>
      <c r="H123" s="24"/>
      <c r="I123" s="24"/>
      <c r="J123" s="24"/>
      <c r="K123" s="24"/>
      <c r="L123" s="24"/>
      <c r="Q123" s="47"/>
      <c r="R123" s="47"/>
      <c r="S123" s="30">
        <v>7</v>
      </c>
      <c r="T123" s="23" t="s">
        <v>91</v>
      </c>
      <c r="Z123" s="24">
        <v>1</v>
      </c>
      <c r="AA123" s="24">
        <v>0</v>
      </c>
      <c r="AB123" s="24">
        <v>0</v>
      </c>
      <c r="AC123" s="24">
        <f t="shared" ref="AC123" si="39">+AA123+AB123</f>
        <v>0</v>
      </c>
      <c r="AD123" s="24">
        <v>0</v>
      </c>
      <c r="AF123" s="30">
        <v>9.5</v>
      </c>
      <c r="AG123" s="23" t="s">
        <v>78</v>
      </c>
      <c r="AM123" s="24">
        <v>1</v>
      </c>
      <c r="AN123" s="24">
        <v>2</v>
      </c>
      <c r="AO123" s="24">
        <v>0</v>
      </c>
      <c r="AP123" s="24">
        <f t="shared" si="38"/>
        <v>2</v>
      </c>
      <c r="AQ123" s="24">
        <v>0</v>
      </c>
      <c r="AR123" s="47"/>
    </row>
    <row r="124" spans="1:44" ht="15.75" customHeight="1" thickBot="1" x14ac:dyDescent="0.3">
      <c r="A124" s="40"/>
      <c r="D124" s="23"/>
      <c r="E124" s="23"/>
      <c r="F124" s="23"/>
      <c r="G124" s="23"/>
      <c r="H124" s="24"/>
      <c r="I124" s="24"/>
      <c r="J124" s="24"/>
      <c r="K124" s="24"/>
      <c r="L124" s="24"/>
      <c r="Q124" s="47"/>
      <c r="R124" s="47"/>
      <c r="S124" s="30">
        <v>6.5</v>
      </c>
      <c r="T124" s="23" t="s">
        <v>71</v>
      </c>
      <c r="Z124" s="24">
        <v>1</v>
      </c>
      <c r="AA124" s="24">
        <v>0</v>
      </c>
      <c r="AB124" s="24">
        <v>0</v>
      </c>
      <c r="AC124" s="24">
        <f>+AA124+AB124</f>
        <v>0</v>
      </c>
      <c r="AD124" s="24">
        <v>0</v>
      </c>
      <c r="AF124" s="30">
        <v>8</v>
      </c>
      <c r="AG124" s="23" t="s">
        <v>123</v>
      </c>
      <c r="AM124" s="24">
        <v>1</v>
      </c>
      <c r="AN124" s="24">
        <v>1</v>
      </c>
      <c r="AO124" s="24">
        <v>0</v>
      </c>
      <c r="AP124" s="24">
        <f t="shared" si="38"/>
        <v>1</v>
      </c>
      <c r="AQ124" s="24">
        <v>2</v>
      </c>
      <c r="AR124" s="47"/>
    </row>
    <row r="125" spans="1:44" ht="15.75" customHeight="1" thickBot="1" x14ac:dyDescent="0.3">
      <c r="A125" s="40"/>
      <c r="D125" s="23"/>
      <c r="E125" s="23"/>
      <c r="F125" s="23"/>
      <c r="G125" s="23"/>
      <c r="H125" s="24"/>
      <c r="I125" s="24"/>
      <c r="J125" s="24"/>
      <c r="K125" s="24"/>
      <c r="L125" s="24"/>
      <c r="Q125" s="47"/>
      <c r="R125" s="47"/>
      <c r="S125" s="30">
        <v>6</v>
      </c>
      <c r="T125" s="23" t="s">
        <v>56</v>
      </c>
      <c r="Z125" s="24">
        <v>1</v>
      </c>
      <c r="AA125" s="24">
        <v>0</v>
      </c>
      <c r="AB125" s="24">
        <v>0</v>
      </c>
      <c r="AC125" s="24">
        <f>+AA125+AB125</f>
        <v>0</v>
      </c>
      <c r="AD125" s="24">
        <v>0</v>
      </c>
      <c r="AF125" s="8"/>
      <c r="AG125" s="34" t="s">
        <v>124</v>
      </c>
      <c r="AH125" s="8"/>
      <c r="AI125" s="8"/>
      <c r="AJ125" s="8"/>
      <c r="AK125" s="8"/>
      <c r="AL125" s="8"/>
      <c r="AM125" s="15">
        <f>SUM(AM108:AM124)</f>
        <v>30</v>
      </c>
      <c r="AN125" s="15">
        <f>SUM(AN108:AN124)</f>
        <v>11</v>
      </c>
      <c r="AO125" s="15">
        <f>SUM(AO108:AO124)</f>
        <v>11</v>
      </c>
      <c r="AP125" s="15">
        <f>SUM(AP108:AP124)</f>
        <v>22</v>
      </c>
      <c r="AQ125" s="15">
        <f>SUM(AQ108:AQ124)</f>
        <v>6</v>
      </c>
      <c r="AR125" s="47"/>
    </row>
    <row r="126" spans="1:44" ht="15.75" customHeight="1" x14ac:dyDescent="0.25">
      <c r="A126" s="40"/>
      <c r="D126" s="23"/>
      <c r="E126" s="23"/>
      <c r="F126" s="23"/>
      <c r="G126" s="23"/>
      <c r="H126" s="24"/>
      <c r="I126" s="24"/>
      <c r="J126" s="24"/>
      <c r="K126" s="24"/>
      <c r="L126" s="24"/>
      <c r="Q126" s="47"/>
      <c r="R126" s="47"/>
      <c r="S126" s="8"/>
      <c r="T126" s="34" t="s">
        <v>124</v>
      </c>
      <c r="U126" s="8"/>
      <c r="V126" s="8"/>
      <c r="W126" s="8"/>
      <c r="X126" s="8"/>
      <c r="Y126" s="8"/>
      <c r="Z126" s="15">
        <f>SUM(Z108:Z125)</f>
        <v>40.5</v>
      </c>
      <c r="AA126" s="15">
        <f>SUM(AA108:AA125)</f>
        <v>4</v>
      </c>
      <c r="AB126" s="15">
        <f>SUM(AB108:AB125)</f>
        <v>9</v>
      </c>
      <c r="AC126" s="15">
        <f>SUM(AC108:AC125)</f>
        <v>13</v>
      </c>
      <c r="AD126" s="15">
        <f>SUM(AD108:AD125)</f>
        <v>0</v>
      </c>
      <c r="AR126" s="47"/>
    </row>
    <row r="127" spans="1:44" ht="15.75" customHeight="1" x14ac:dyDescent="0.25">
      <c r="A127" s="40"/>
      <c r="D127" s="23"/>
      <c r="E127" s="23"/>
      <c r="F127" s="23"/>
      <c r="G127" s="16"/>
      <c r="H127" s="24"/>
      <c r="I127" s="24"/>
      <c r="J127" s="24"/>
      <c r="K127" s="24"/>
      <c r="L127" s="24"/>
      <c r="Q127" s="47"/>
      <c r="R127" s="47"/>
      <c r="T127" s="23" t="s">
        <v>121</v>
      </c>
      <c r="Z127" s="24">
        <f>+Z126+AM125</f>
        <v>70.5</v>
      </c>
      <c r="AA127" s="24">
        <f>+AA126+AN125</f>
        <v>15</v>
      </c>
      <c r="AB127" s="24">
        <f>+AB126+AO125</f>
        <v>20</v>
      </c>
      <c r="AC127" s="24">
        <f>+AC126+AP125</f>
        <v>35</v>
      </c>
      <c r="AD127" s="24">
        <f>+AD126+AQ125</f>
        <v>6</v>
      </c>
      <c r="AR127" s="47"/>
    </row>
    <row r="128" spans="1:44" ht="15.75" customHeight="1" x14ac:dyDescent="0.25">
      <c r="A128" s="40"/>
      <c r="D128" s="23"/>
      <c r="E128" s="23"/>
      <c r="F128" s="23"/>
      <c r="G128" s="23"/>
      <c r="H128" s="24"/>
      <c r="I128" s="24"/>
      <c r="J128" s="24"/>
      <c r="K128" s="24"/>
      <c r="L128" s="24"/>
      <c r="Q128" s="47"/>
      <c r="R128" s="47"/>
      <c r="S128" s="30"/>
      <c r="T128" s="23"/>
      <c r="Z128" s="24"/>
      <c r="AA128" s="24"/>
      <c r="AB128" s="24"/>
      <c r="AC128" s="24"/>
      <c r="AD128" s="24"/>
      <c r="AR128" s="47"/>
    </row>
    <row r="129" spans="1:44" ht="15.75" customHeight="1" x14ac:dyDescent="0.25">
      <c r="A129" s="40"/>
      <c r="D129" s="23"/>
      <c r="E129" s="23"/>
      <c r="F129" s="23"/>
      <c r="G129" s="23"/>
      <c r="H129" s="24"/>
      <c r="I129" s="24"/>
      <c r="J129" s="24"/>
      <c r="K129" s="24"/>
      <c r="L129" s="24"/>
      <c r="Q129" s="47"/>
      <c r="R129" s="47"/>
      <c r="S129" s="30"/>
      <c r="T129" s="23" t="s">
        <v>120</v>
      </c>
      <c r="Z129" s="24">
        <f>+Z105+Z127+AC144-1-1</f>
        <v>424.5</v>
      </c>
      <c r="AA129" s="24">
        <f>+AA105+AA127</f>
        <v>107</v>
      </c>
      <c r="AB129" s="24">
        <f>+AB105+AB127</f>
        <v>149</v>
      </c>
      <c r="AC129" s="24">
        <f>AB129+AA129</f>
        <v>256</v>
      </c>
      <c r="AD129" s="24">
        <f>+AD105+AD127</f>
        <v>50</v>
      </c>
      <c r="AR129" s="47"/>
    </row>
    <row r="130" spans="1:44" ht="15.75" customHeight="1" x14ac:dyDescent="0.25">
      <c r="A130" s="40"/>
      <c r="D130" s="23"/>
      <c r="G130" s="16"/>
      <c r="H130" s="24"/>
      <c r="I130" s="24"/>
      <c r="J130" s="24"/>
      <c r="K130" s="24"/>
      <c r="L130" s="24"/>
      <c r="Q130" s="47"/>
      <c r="R130" s="47"/>
      <c r="S130" s="30"/>
      <c r="T130" s="23" t="s">
        <v>107</v>
      </c>
      <c r="Z130" s="24">
        <f>+Z15+Z28+Z41+Z54+AM15+AM28+AM41+AM54</f>
        <v>424.5</v>
      </c>
      <c r="AA130" s="24">
        <f>+AA15+AA28+AA41+AA54+AN15+AN28+AN41+AN54</f>
        <v>107</v>
      </c>
      <c r="AB130" s="24">
        <f>+AB15+AB28+AB41+AB54+AO15+AO28+AO41+AO54</f>
        <v>149</v>
      </c>
      <c r="AC130" s="24">
        <f>+AC15+AC28+AC41+AC54+AP15+AP28+AP41+AP54</f>
        <v>256</v>
      </c>
      <c r="AD130" s="24">
        <f>+AD15+AD28+AD41+AD54+AQ15+AQ28+AQ41+AQ54</f>
        <v>50</v>
      </c>
      <c r="AR130" s="47"/>
    </row>
    <row r="131" spans="1:44" ht="15.75" customHeight="1" x14ac:dyDescent="0.25">
      <c r="A131" s="40"/>
      <c r="D131" s="23"/>
      <c r="E131" s="23"/>
      <c r="F131" s="23"/>
      <c r="G131" s="16"/>
      <c r="H131" s="24"/>
      <c r="I131" s="24"/>
      <c r="J131" s="24"/>
      <c r="K131" s="24"/>
      <c r="L131" s="24"/>
      <c r="Q131" s="47"/>
      <c r="R131" s="47"/>
      <c r="AR131" s="47"/>
    </row>
    <row r="132" spans="1:44" ht="15.75" customHeight="1" x14ac:dyDescent="0.25">
      <c r="A132" s="40"/>
      <c r="Q132" s="47"/>
      <c r="R132" s="47"/>
      <c r="AR132" s="47"/>
    </row>
    <row r="133" spans="1:44" ht="15.75" customHeight="1" thickBot="1" x14ac:dyDescent="0.3">
      <c r="A133" s="40"/>
      <c r="Q133" s="47"/>
      <c r="R133" s="47"/>
      <c r="U133" s="42" t="s">
        <v>150</v>
      </c>
      <c r="V133" s="10" t="s">
        <v>168</v>
      </c>
      <c r="W133" s="10"/>
      <c r="X133" s="10"/>
      <c r="Y133" s="10"/>
      <c r="Z133" s="10"/>
      <c r="AA133" s="10"/>
      <c r="AB133" s="10"/>
      <c r="AC133" s="42" t="s">
        <v>4</v>
      </c>
      <c r="AD133" s="42" t="s">
        <v>8</v>
      </c>
      <c r="AE133" s="42" t="s">
        <v>9</v>
      </c>
      <c r="AF133" s="42" t="s">
        <v>10</v>
      </c>
      <c r="AG133" s="42" t="s">
        <v>100</v>
      </c>
      <c r="AH133" s="42"/>
      <c r="AI133" s="42" t="s">
        <v>5</v>
      </c>
      <c r="AJ133" s="42" t="s">
        <v>7</v>
      </c>
      <c r="AK133" s="42" t="s">
        <v>6</v>
      </c>
      <c r="AL133" s="42" t="s">
        <v>101</v>
      </c>
      <c r="AR133" s="47"/>
    </row>
    <row r="134" spans="1:44" ht="15.75" customHeight="1" x14ac:dyDescent="0.25">
      <c r="A134" s="40"/>
      <c r="Q134" s="47"/>
      <c r="R134" s="47"/>
      <c r="U134" s="30">
        <v>7</v>
      </c>
      <c r="V134" s="23" t="s">
        <v>176</v>
      </c>
      <c r="W134" s="23"/>
      <c r="X134" s="23"/>
      <c r="Y134" s="23"/>
      <c r="Z134" s="24"/>
      <c r="AC134" s="24">
        <f>+AD134+AE134+AF134</f>
        <v>1</v>
      </c>
      <c r="AD134" s="24">
        <v>0</v>
      </c>
      <c r="AE134" s="24">
        <v>1</v>
      </c>
      <c r="AF134" s="24">
        <v>0</v>
      </c>
      <c r="AG134" s="118">
        <f t="shared" ref="AG134:AG138" si="40">+(AD134*2+AF134)/(2*AC134)</f>
        <v>0</v>
      </c>
      <c r="AH134" s="118"/>
      <c r="AI134" s="24">
        <v>4</v>
      </c>
      <c r="AJ134" s="24">
        <v>0</v>
      </c>
      <c r="AK134" s="24">
        <v>0</v>
      </c>
      <c r="AL134" s="26">
        <f t="shared" ref="AL134:AL144" si="41">+AI134/AC134</f>
        <v>4</v>
      </c>
      <c r="AR134" s="47"/>
    </row>
    <row r="135" spans="1:44" ht="15.75" customHeight="1" x14ac:dyDescent="0.25">
      <c r="A135" s="40"/>
      <c r="Q135" s="40"/>
      <c r="R135" s="40"/>
      <c r="U135" s="30">
        <v>7.5</v>
      </c>
      <c r="V135" s="23" t="s">
        <v>82</v>
      </c>
      <c r="W135" s="23"/>
      <c r="X135" s="23"/>
      <c r="Y135" s="23"/>
      <c r="Z135" s="24"/>
      <c r="AC135" s="24">
        <f t="shared" ref="AC135:AC143" si="42">+AD135+AE135+AF135</f>
        <v>4</v>
      </c>
      <c r="AD135" s="24">
        <v>4</v>
      </c>
      <c r="AE135" s="24">
        <v>0</v>
      </c>
      <c r="AF135" s="24">
        <v>0</v>
      </c>
      <c r="AG135" s="115">
        <f t="shared" si="40"/>
        <v>1</v>
      </c>
      <c r="AH135" s="115"/>
      <c r="AI135" s="24">
        <v>5</v>
      </c>
      <c r="AJ135" s="24">
        <v>0</v>
      </c>
      <c r="AK135" s="24">
        <v>0</v>
      </c>
      <c r="AL135" s="26">
        <f t="shared" si="41"/>
        <v>1.25</v>
      </c>
      <c r="AR135" s="40"/>
    </row>
    <row r="136" spans="1:44" ht="15.75" customHeight="1" x14ac:dyDescent="0.25">
      <c r="A136" s="40"/>
      <c r="Q136" s="40"/>
      <c r="R136" s="40"/>
      <c r="U136" s="30">
        <v>7.5</v>
      </c>
      <c r="V136" s="23" t="s">
        <v>388</v>
      </c>
      <c r="W136" s="23"/>
      <c r="X136" s="23"/>
      <c r="Y136" s="23"/>
      <c r="Z136" s="24"/>
      <c r="AC136" s="24">
        <f t="shared" si="42"/>
        <v>4</v>
      </c>
      <c r="AD136" s="24">
        <v>3</v>
      </c>
      <c r="AE136" s="24">
        <v>1</v>
      </c>
      <c r="AF136" s="24">
        <v>0</v>
      </c>
      <c r="AG136" s="115">
        <f t="shared" si="40"/>
        <v>0.75</v>
      </c>
      <c r="AH136" s="115"/>
      <c r="AI136" s="24">
        <v>7</v>
      </c>
      <c r="AJ136" s="24">
        <v>0</v>
      </c>
      <c r="AK136" s="24">
        <v>0</v>
      </c>
      <c r="AL136" s="26">
        <f t="shared" si="41"/>
        <v>1.75</v>
      </c>
      <c r="AR136" s="40"/>
    </row>
    <row r="137" spans="1:44" ht="15.75" customHeight="1" x14ac:dyDescent="0.25">
      <c r="A137" s="40"/>
      <c r="Q137" s="40"/>
      <c r="R137" s="40"/>
      <c r="U137" s="30">
        <v>7.5</v>
      </c>
      <c r="V137" s="23" t="s">
        <v>16</v>
      </c>
      <c r="W137" s="23"/>
      <c r="X137" s="23"/>
      <c r="Y137" s="23"/>
      <c r="Z137" s="24"/>
      <c r="AC137" s="24">
        <f t="shared" si="42"/>
        <v>6</v>
      </c>
      <c r="AD137" s="24">
        <v>1</v>
      </c>
      <c r="AE137" s="24">
        <v>4</v>
      </c>
      <c r="AF137" s="24">
        <v>1</v>
      </c>
      <c r="AG137" s="115">
        <f t="shared" si="40"/>
        <v>0.25</v>
      </c>
      <c r="AH137" s="115"/>
      <c r="AI137" s="24">
        <v>19</v>
      </c>
      <c r="AJ137" s="24">
        <v>1</v>
      </c>
      <c r="AK137" s="24">
        <v>0</v>
      </c>
      <c r="AL137" s="26">
        <f t="shared" si="41"/>
        <v>3.1666666666666665</v>
      </c>
      <c r="AR137" s="40"/>
    </row>
    <row r="138" spans="1:44" ht="15.75" customHeight="1" x14ac:dyDescent="0.25">
      <c r="A138" s="40"/>
      <c r="Q138" s="40"/>
      <c r="R138" s="40"/>
      <c r="S138" s="30"/>
      <c r="T138" s="23"/>
      <c r="U138" s="30">
        <v>7.5</v>
      </c>
      <c r="V138" s="23" t="s">
        <v>111</v>
      </c>
      <c r="AC138" s="24">
        <f t="shared" si="42"/>
        <v>2</v>
      </c>
      <c r="AD138" s="24">
        <v>2</v>
      </c>
      <c r="AE138" s="24">
        <v>0</v>
      </c>
      <c r="AF138" s="24">
        <v>0</v>
      </c>
      <c r="AG138" s="115">
        <f t="shared" si="40"/>
        <v>1</v>
      </c>
      <c r="AH138" s="115"/>
      <c r="AI138" s="24">
        <v>1</v>
      </c>
      <c r="AJ138" s="24">
        <v>0</v>
      </c>
      <c r="AK138" s="24">
        <v>1</v>
      </c>
      <c r="AL138" s="26">
        <f t="shared" si="41"/>
        <v>0.5</v>
      </c>
      <c r="AR138" s="40"/>
    </row>
    <row r="139" spans="1:44" ht="15.75" customHeight="1" x14ac:dyDescent="0.25">
      <c r="A139" s="40"/>
      <c r="Q139" s="40"/>
      <c r="R139" s="40"/>
      <c r="S139" s="30"/>
      <c r="T139" s="23"/>
      <c r="U139" s="30">
        <v>7.5</v>
      </c>
      <c r="V139" s="23" t="s">
        <v>445</v>
      </c>
      <c r="W139" s="23"/>
      <c r="X139" s="23"/>
      <c r="Y139" s="23"/>
      <c r="Z139" s="24"/>
      <c r="AC139" s="24">
        <f t="shared" si="42"/>
        <v>1</v>
      </c>
      <c r="AD139" s="24">
        <v>0</v>
      </c>
      <c r="AE139" s="24">
        <v>1</v>
      </c>
      <c r="AF139" s="24">
        <v>0</v>
      </c>
      <c r="AG139" s="115">
        <f>+(AD139*2+AF139)/(2*AC139)</f>
        <v>0</v>
      </c>
      <c r="AH139" s="115"/>
      <c r="AI139" s="24">
        <v>3</v>
      </c>
      <c r="AJ139" s="24">
        <v>0</v>
      </c>
      <c r="AK139" s="24">
        <v>0</v>
      </c>
      <c r="AL139" s="26">
        <f t="shared" si="41"/>
        <v>3</v>
      </c>
      <c r="AR139" s="40"/>
    </row>
    <row r="140" spans="1:44" ht="15.75" customHeight="1" x14ac:dyDescent="0.25">
      <c r="A140" s="40"/>
      <c r="Q140" s="40"/>
      <c r="R140" s="40"/>
      <c r="S140" s="30"/>
      <c r="T140" s="23"/>
      <c r="U140" s="30">
        <v>7.5</v>
      </c>
      <c r="V140" s="23" t="s">
        <v>97</v>
      </c>
      <c r="W140" s="23"/>
      <c r="X140" s="23"/>
      <c r="Y140" s="23"/>
      <c r="Z140" s="24"/>
      <c r="AC140" s="24">
        <f t="shared" si="42"/>
        <v>3</v>
      </c>
      <c r="AD140" s="24">
        <v>2</v>
      </c>
      <c r="AE140" s="24">
        <v>1</v>
      </c>
      <c r="AF140" s="24">
        <v>0</v>
      </c>
      <c r="AG140" s="115">
        <f>+(AD140*2+AF140)/(2*AC140)</f>
        <v>0.66666666666666663</v>
      </c>
      <c r="AH140" s="115"/>
      <c r="AI140" s="24">
        <v>6</v>
      </c>
      <c r="AJ140" s="24">
        <v>0</v>
      </c>
      <c r="AK140" s="24">
        <v>0</v>
      </c>
      <c r="AL140" s="26">
        <f t="shared" si="41"/>
        <v>2</v>
      </c>
      <c r="AR140" s="40"/>
    </row>
    <row r="141" spans="1:44" ht="15.75" customHeight="1" x14ac:dyDescent="0.25">
      <c r="A141" s="40"/>
      <c r="Q141" s="45"/>
      <c r="R141" s="45"/>
      <c r="U141" s="30">
        <v>8</v>
      </c>
      <c r="V141" s="23" t="s">
        <v>446</v>
      </c>
      <c r="AC141" s="24">
        <f t="shared" si="42"/>
        <v>1</v>
      </c>
      <c r="AD141" s="24">
        <v>1</v>
      </c>
      <c r="AE141" s="24">
        <v>0</v>
      </c>
      <c r="AF141" s="24">
        <v>0</v>
      </c>
      <c r="AG141" s="115">
        <f>+(AD141*2+AF141)/(2*AC141)</f>
        <v>1</v>
      </c>
      <c r="AH141" s="115"/>
      <c r="AI141" s="24">
        <v>3</v>
      </c>
      <c r="AJ141" s="24">
        <v>0</v>
      </c>
      <c r="AK141" s="24">
        <v>0</v>
      </c>
      <c r="AL141" s="26">
        <f t="shared" si="41"/>
        <v>3</v>
      </c>
      <c r="AR141" s="45"/>
    </row>
    <row r="142" spans="1:44" ht="15.75" customHeight="1" x14ac:dyDescent="0.25">
      <c r="A142" s="40"/>
      <c r="Q142" s="45"/>
      <c r="R142" s="45"/>
      <c r="U142" s="30">
        <v>7</v>
      </c>
      <c r="V142" s="23" t="s">
        <v>211</v>
      </c>
      <c r="W142" s="23"/>
      <c r="X142" s="23"/>
      <c r="Y142" s="23"/>
      <c r="Z142" s="24"/>
      <c r="AC142" s="24">
        <f t="shared" si="42"/>
        <v>13</v>
      </c>
      <c r="AD142" s="24">
        <v>6</v>
      </c>
      <c r="AE142" s="24">
        <v>5</v>
      </c>
      <c r="AF142" s="24">
        <v>2</v>
      </c>
      <c r="AG142" s="115">
        <f>+(AD142*2+AF142)/(2*AC142)</f>
        <v>0.53846153846153844</v>
      </c>
      <c r="AH142" s="115"/>
      <c r="AI142" s="24">
        <v>38</v>
      </c>
      <c r="AJ142" s="24">
        <v>0</v>
      </c>
      <c r="AK142" s="24">
        <v>1</v>
      </c>
      <c r="AL142" s="26">
        <f t="shared" si="41"/>
        <v>2.9230769230769229</v>
      </c>
      <c r="AR142" s="45"/>
    </row>
    <row r="143" spans="1:44" ht="15.75" customHeight="1" thickBot="1" x14ac:dyDescent="0.3">
      <c r="A143" s="40"/>
      <c r="D143" s="23"/>
      <c r="E143" s="23"/>
      <c r="F143" s="23"/>
      <c r="G143" s="23"/>
      <c r="I143" s="24"/>
      <c r="J143" s="24"/>
      <c r="K143" s="24"/>
      <c r="L143" s="24"/>
      <c r="M143" s="24"/>
      <c r="Q143" s="45"/>
      <c r="R143" s="45"/>
      <c r="U143" s="59">
        <v>7</v>
      </c>
      <c r="V143" s="31" t="s">
        <v>363</v>
      </c>
      <c r="W143" s="31"/>
      <c r="X143" s="31"/>
      <c r="Y143" s="31"/>
      <c r="Z143" s="43"/>
      <c r="AA143" s="3"/>
      <c r="AB143" s="3"/>
      <c r="AC143" s="24">
        <f t="shared" si="42"/>
        <v>14</v>
      </c>
      <c r="AD143" s="43">
        <v>5</v>
      </c>
      <c r="AE143" s="43">
        <v>8</v>
      </c>
      <c r="AF143" s="43">
        <v>1</v>
      </c>
      <c r="AG143" s="119">
        <f>+(AD143*2+AF143)/(2*AC143)</f>
        <v>0.39285714285714285</v>
      </c>
      <c r="AH143" s="119"/>
      <c r="AI143" s="43">
        <v>52</v>
      </c>
      <c r="AJ143" s="43">
        <v>1</v>
      </c>
      <c r="AK143" s="43">
        <v>1</v>
      </c>
      <c r="AL143" s="60">
        <f t="shared" si="41"/>
        <v>3.7142857142857144</v>
      </c>
      <c r="AR143" s="45"/>
    </row>
    <row r="144" spans="1:44" ht="15.75" x14ac:dyDescent="0.25">
      <c r="A144" s="40"/>
      <c r="Q144" s="45"/>
      <c r="R144" s="45"/>
      <c r="U144" s="8"/>
      <c r="V144" s="35"/>
      <c r="W144" s="34" t="s">
        <v>27</v>
      </c>
      <c r="X144" s="35"/>
      <c r="Y144" s="35"/>
      <c r="Z144" s="15"/>
      <c r="AA144" s="8"/>
      <c r="AB144" s="8"/>
      <c r="AC144" s="15">
        <f>SUM(AC134:AC143)</f>
        <v>49</v>
      </c>
      <c r="AD144" s="15">
        <f>SUM(AD134:AD143)</f>
        <v>24</v>
      </c>
      <c r="AE144" s="15">
        <f>SUM(AE134:AE143)</f>
        <v>21</v>
      </c>
      <c r="AF144" s="15">
        <f>SUM(AF134:AF143)</f>
        <v>4</v>
      </c>
      <c r="AG144" s="118">
        <f>(2*AD144+AF144)/(2*AC144)</f>
        <v>0.53061224489795922</v>
      </c>
      <c r="AH144" s="118"/>
      <c r="AI144" s="15">
        <f>SUM(AI134:AI143)</f>
        <v>138</v>
      </c>
      <c r="AJ144" s="15">
        <f>SUM(AJ134:AJ143)</f>
        <v>2</v>
      </c>
      <c r="AK144" s="15">
        <f>SUM(AK134:AK143)</f>
        <v>3</v>
      </c>
      <c r="AL144" s="36">
        <f t="shared" si="41"/>
        <v>2.8163265306122449</v>
      </c>
      <c r="AR144" s="45"/>
    </row>
    <row r="145" spans="1:44" ht="15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9"/>
    </row>
  </sheetData>
  <mergeCells count="29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E14:F14"/>
    <mergeCell ref="B73:P73"/>
    <mergeCell ref="S73:AQ73"/>
    <mergeCell ref="G74:M74"/>
    <mergeCell ref="S74:AQ74"/>
    <mergeCell ref="AG135:AH135"/>
    <mergeCell ref="AG136:AH136"/>
    <mergeCell ref="AG137:AH137"/>
    <mergeCell ref="AG134:AH134"/>
    <mergeCell ref="AG11:AH11"/>
    <mergeCell ref="AG143:AH143"/>
    <mergeCell ref="AG144:AH144"/>
    <mergeCell ref="AG138:AH138"/>
    <mergeCell ref="AG139:AH139"/>
    <mergeCell ref="AG140:AH140"/>
    <mergeCell ref="AG141:AH141"/>
    <mergeCell ref="AG142:AH142"/>
  </mergeCells>
  <conditionalFormatting sqref="Z129:Z130">
    <cfRule type="cellIs" dxfId="39" priority="5" operator="notEqual">
      <formula>$Z$129</formula>
    </cfRule>
  </conditionalFormatting>
  <conditionalFormatting sqref="AA130">
    <cfRule type="cellIs" dxfId="38" priority="4" operator="notEqual">
      <formula>$AA$129</formula>
    </cfRule>
  </conditionalFormatting>
  <conditionalFormatting sqref="AB130">
    <cfRule type="cellIs" dxfId="37" priority="3" operator="notEqual">
      <formula>$AB$129</formula>
    </cfRule>
  </conditionalFormatting>
  <conditionalFormatting sqref="AC130">
    <cfRule type="cellIs" dxfId="36" priority="2" operator="notEqual">
      <formula>$AC$129</formula>
    </cfRule>
  </conditionalFormatting>
  <conditionalFormatting sqref="AD130">
    <cfRule type="cellIs" dxfId="35" priority="1" operator="notEqual">
      <formula>$AD$129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Wk30 PO8</vt:lpstr>
      <vt:lpstr>Wk29 PO7</vt:lpstr>
      <vt:lpstr>Wk28 PO6</vt:lpstr>
      <vt:lpstr>Wk27 PO5</vt:lpstr>
      <vt:lpstr>Wk26 PO4</vt:lpstr>
      <vt:lpstr>Wk25 PO3</vt:lpstr>
      <vt:lpstr>Wk24 PO2</vt:lpstr>
      <vt:lpstr>Wk23 PO1</vt:lpstr>
      <vt:lpstr>Wk22</vt:lpstr>
      <vt:lpstr>Wk21</vt:lpstr>
      <vt:lpstr>Wk20</vt:lpstr>
      <vt:lpstr>Wk19</vt:lpstr>
      <vt:lpstr>Wk18</vt:lpstr>
      <vt:lpstr>Wk17</vt:lpstr>
      <vt:lpstr>Wk16</vt:lpstr>
      <vt:lpstr>Wk15</vt:lpstr>
      <vt:lpstr>Wk14</vt:lpstr>
      <vt:lpstr>Wk13</vt:lpstr>
      <vt:lpstr>Wk12</vt:lpstr>
      <vt:lpstr>Wk11</vt:lpstr>
      <vt:lpstr>Wk10</vt:lpstr>
      <vt:lpstr>Wk9</vt:lpstr>
      <vt:lpstr>Wk8</vt:lpstr>
      <vt:lpstr>Wk7</vt:lpstr>
      <vt:lpstr>Wk6</vt:lpstr>
      <vt:lpstr>Wk5</vt:lpstr>
      <vt:lpstr>Wk4</vt:lpstr>
      <vt:lpstr>Wk3</vt:lpstr>
      <vt:lpstr>Wk2</vt:lpstr>
      <vt:lpstr>Wk1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Yollick</dc:creator>
  <cp:lastModifiedBy>Steve</cp:lastModifiedBy>
  <cp:lastPrinted>2023-04-05T13:35:32Z</cp:lastPrinted>
  <dcterms:created xsi:type="dcterms:W3CDTF">2018-09-11T20:47:04Z</dcterms:created>
  <dcterms:modified xsi:type="dcterms:W3CDTF">2023-04-05T13:35:58Z</dcterms:modified>
</cp:coreProperties>
</file>